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heedhaidaryar/Documents/Data_Analytics_Bootcamp_2022/Projects/Crowdfunding_Analysis/Kickstarter_Challenge/"/>
    </mc:Choice>
  </mc:AlternateContent>
  <xr:revisionPtr revIDLastSave="0" documentId="13_ncr:1_{C4B5529B-4511-5F41-B45B-B481788AD770}" xr6:coauthVersionLast="47" xr6:coauthVersionMax="47" xr10:uidLastSave="{00000000-0000-0000-0000-000000000000}"/>
  <bookViews>
    <workbookView xWindow="0" yWindow="460" windowWidth="25600" windowHeight="14520" firstSheet="2" activeTab="7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 Based on Launch Date" sheetId="5" r:id="rId4"/>
    <sheet name="Edinburgh Research" sheetId="6" r:id="rId5"/>
    <sheet name="Descriptive Statistics" sheetId="7" r:id="rId6"/>
    <sheet name="Theater Outcome by Launch Date" sheetId="11" r:id="rId7"/>
    <sheet name="Outcomes Based on Goals" sheetId="12" r:id="rId8"/>
  </sheets>
  <definedNames>
    <definedName name="_xlnm._FilterDatabase" localSheetId="0" hidden="1">Kickstarter!$A$1:$T$4115</definedName>
  </definedNames>
  <calcPr calcId="191029" concurrentCalc="0"/>
  <pivotCaches>
    <pivotCache cacheId="18" r:id="rId9"/>
    <pivotCache cacheId="19" r:id="rId10"/>
    <pivotCache cacheId="20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2" l="1"/>
  <c r="C10" i="12"/>
  <c r="D10" i="12"/>
  <c r="H3" i="12"/>
  <c r="H4" i="12"/>
  <c r="H5" i="12"/>
  <c r="E6" i="12"/>
  <c r="H6" i="12"/>
  <c r="H7" i="12"/>
  <c r="H8" i="12"/>
  <c r="H9" i="12"/>
  <c r="E10" i="12"/>
  <c r="H10" i="12"/>
  <c r="H11" i="12"/>
  <c r="H12" i="12"/>
  <c r="H13" i="12"/>
  <c r="D2" i="12"/>
  <c r="B2" i="12"/>
  <c r="C2" i="12"/>
  <c r="E2" i="12"/>
  <c r="H2" i="12"/>
  <c r="C3" i="12"/>
  <c r="B3" i="12"/>
  <c r="D3" i="12"/>
  <c r="E3" i="12"/>
  <c r="G3" i="12"/>
  <c r="C4" i="12"/>
  <c r="B4" i="12"/>
  <c r="D4" i="12"/>
  <c r="E4" i="12"/>
  <c r="G4" i="12"/>
  <c r="C5" i="12"/>
  <c r="B5" i="12"/>
  <c r="D5" i="12"/>
  <c r="E5" i="12"/>
  <c r="G5" i="12"/>
  <c r="C6" i="12"/>
  <c r="B6" i="12"/>
  <c r="G6" i="12"/>
  <c r="C7" i="12"/>
  <c r="B7" i="12"/>
  <c r="D7" i="12"/>
  <c r="E7" i="12"/>
  <c r="G7" i="12"/>
  <c r="C8" i="12"/>
  <c r="B8" i="12"/>
  <c r="D8" i="12"/>
  <c r="E8" i="12"/>
  <c r="G8" i="12"/>
  <c r="C9" i="12"/>
  <c r="B9" i="12"/>
  <c r="D9" i="12"/>
  <c r="E9" i="12"/>
  <c r="G9" i="12"/>
  <c r="B10" i="12"/>
  <c r="G10" i="12"/>
  <c r="C11" i="12"/>
  <c r="B11" i="12"/>
  <c r="D11" i="12"/>
  <c r="E11" i="12"/>
  <c r="G11" i="12"/>
  <c r="C12" i="12"/>
  <c r="B12" i="12"/>
  <c r="D12" i="12"/>
  <c r="E12" i="12"/>
  <c r="G12" i="12"/>
  <c r="C13" i="12"/>
  <c r="B13" i="12"/>
  <c r="D13" i="12"/>
  <c r="E13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9" i="7"/>
  <c r="C9" i="7"/>
  <c r="B13" i="7"/>
  <c r="C12" i="7"/>
  <c r="C13" i="7"/>
  <c r="B12" i="7"/>
  <c r="C11" i="7"/>
  <c r="B10" i="7"/>
  <c r="C14" i="7"/>
  <c r="B14" i="7"/>
  <c r="B11" i="7"/>
  <c r="C10" i="7"/>
  <c r="C5" i="7"/>
  <c r="C6" i="7"/>
  <c r="C7" i="7"/>
  <c r="B5" i="7"/>
  <c r="B6" i="7"/>
  <c r="B7" i="7"/>
  <c r="C4" i="7"/>
  <c r="B4" i="7"/>
  <c r="C3" i="7"/>
  <c r="B3" i="7"/>
  <c r="C2" i="7"/>
  <c r="B2" i="7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<sst xmlns="http://schemas.openxmlformats.org/spreadsheetml/2006/main" count="33046" uniqueCount="8417">
  <si>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</si>
  <si>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</si>
  <si>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</si>
  <si>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</si>
  <si>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</si>
  <si>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</si>
  <si>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</si>
  <si>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</si>
  <si>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</si>
  <si>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</si>
  <si>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</si>
  <si>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</si>
  <si>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</si>
  <si>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</si>
  <si>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</si>
  <si>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</si>
  <si>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</si>
  <si>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</si>
  <si>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</si>
  <si>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</si>
  <si>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</si>
  <si>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</si>
  <si>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</si>
  <si>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</si>
  <si>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</si>
  <si>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</si>
  <si>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</si>
  <si>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</si>
  <si>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</si>
  <si>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</si>
  <si>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</si>
  <si>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</si>
  <si>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</si>
  <si>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</si>
  <si>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</si>
  <si>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</si>
  <si>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</si>
  <si>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</si>
  <si>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</si>
  <si>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</si>
  <si>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</si>
  <si>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</si>
  <si>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</si>
  <si>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</si>
  <si>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</si>
  <si>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</si>
  <si>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</si>
  <si>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</si>
  <si>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</si>
  <si>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</si>
  <si>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</si>
  <si>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</si>
  <si>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</si>
  <si>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</si>
  <si>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</si>
  <si>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</si>
  <si>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</si>
  <si>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</si>
  <si>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</si>
  <si>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</si>
  <si>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</si>
  <si>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</si>
  <si>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</si>
  <si>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</si>
  <si>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</si>
  <si>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</si>
  <si>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</si>
  <si>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</si>
  <si>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</si>
  <si>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</si>
  <si>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</si>
  <si>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</si>
  <si>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</si>
  <si>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</si>
  <si>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</si>
  <si>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</si>
  <si>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</si>
  <si>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</si>
  <si>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</si>
  <si>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</si>
  <si>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</si>
  <si>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</si>
  <si>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</si>
  <si>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</si>
  <si>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</si>
  <si>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</si>
  <si>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</si>
  <si>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</si>
  <si>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</si>
  <si>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</si>
  <si>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</si>
  <si>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</si>
  <si>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</si>
  <si>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</si>
  <si>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</si>
  <si>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</si>
  <si>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</si>
  <si>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</si>
  <si>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</si>
  <si>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</si>
  <si>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</si>
  <si>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</si>
  <si>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</si>
  <si>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</si>
  <si>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</si>
  <si>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</si>
  <si>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</si>
  <si>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</si>
  <si>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</si>
  <si>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</si>
  <si>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</si>
  <si>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</si>
  <si>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</si>
  <si>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</si>
  <si>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</si>
  <si>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</si>
  <si>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</si>
  <si>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</si>
  <si>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</si>
  <si>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</si>
  <si>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</si>
  <si>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</si>
  <si>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</si>
  <si>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</si>
  <si>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</si>
  <si>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</si>
  <si>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</si>
  <si>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</si>
  <si>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</si>
  <si>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</si>
  <si>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</si>
  <si>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</si>
  <si>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</si>
  <si>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</si>
  <si>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</si>
  <si>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</si>
  <si>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</si>
  <si>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</si>
  <si>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</si>
  <si>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</si>
  <si>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</si>
  <si>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</si>
  <si>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</si>
  <si>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</si>
  <si>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</si>
  <si>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</si>
  <si>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</si>
  <si>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</si>
  <si>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</si>
  <si>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</si>
  <si>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</si>
  <si>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</si>
  <si>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</si>
  <si>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</si>
  <si>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</si>
  <si>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</si>
  <si>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</si>
  <si>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</si>
  <si>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</si>
  <si>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</si>
  <si>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</si>
  <si>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</si>
  <si>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</si>
  <si>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</si>
  <si>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</si>
  <si>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</si>
  <si>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</si>
  <si>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</si>
  <si>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</si>
  <si>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</si>
  <si>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</si>
  <si>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</si>
  <si>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</si>
  <si>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</si>
  <si>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</si>
  <si>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</si>
  <si>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</si>
  <si>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</si>
  <si>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</si>
  <si>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</si>
  <si>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</si>
  <si>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</si>
  <si>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</si>
  <si>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</si>
  <si>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</si>
  <si>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</si>
  <si>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</si>
  <si>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</si>
  <si>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</si>
  <si>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</si>
  <si>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</si>
  <si>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</si>
  <si>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</si>
  <si>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</si>
  <si>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</si>
  <si>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</si>
  <si>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</si>
  <si>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</si>
  <si>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</si>
  <si>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</si>
  <si>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</si>
  <si>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</si>
  <si>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</si>
  <si>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</si>
  <si>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</si>
  <si>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</si>
  <si>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</si>
  <si>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</si>
  <si>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</si>
  <si>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</si>
  <si>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</si>
  <si>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</si>
  <si>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</si>
  <si>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</si>
  <si>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</si>
  <si>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</si>
  <si>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</si>
  <si>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</si>
  <si>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</si>
  <si>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</si>
  <si>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</si>
  <si>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</si>
  <si>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</si>
  <si>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</si>
  <si>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</si>
  <si>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</si>
  <si>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</si>
  <si>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</si>
  <si>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</si>
  <si>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</si>
  <si>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</si>
  <si>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</si>
  <si>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</si>
  <si>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</si>
  <si>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</si>
  <si>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</si>
  <si>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</si>
  <si>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</si>
  <si>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</si>
  <si>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</si>
  <si>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</si>
  <si>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</si>
  <si>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</si>
  <si>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</si>
  <si>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</si>
  <si>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</si>
  <si>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</si>
  <si>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</si>
  <si>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</si>
  <si>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</si>
  <si>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</si>
  <si>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</si>
  <si>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</si>
  <si>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</si>
  <si>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</si>
  <si>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</si>
  <si>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</si>
  <si>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</si>
  <si>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</si>
  <si>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</si>
  <si>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</si>
  <si>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</si>
  <si>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</si>
  <si>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</si>
  <si>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</si>
  <si>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</si>
  <si>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</si>
  <si>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</si>
  <si>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</si>
  <si>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</si>
  <si>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</si>
  <si>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</si>
  <si>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</si>
  <si>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</si>
  <si>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</si>
  <si>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</si>
  <si>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</si>
  <si>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</si>
  <si>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</si>
  <si>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</si>
  <si>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</si>
  <si>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</si>
  <si>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</si>
  <si>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</si>
  <si>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</si>
  <si>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</si>
  <si>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</si>
  <si>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</si>
  <si>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</si>
  <si>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</si>
  <si>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</si>
  <si>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</si>
  <si>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</si>
  <si>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</si>
  <si>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</si>
  <si>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</si>
  <si>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</si>
  <si>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</si>
  <si>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</si>
  <si>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</si>
  <si>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</si>
  <si>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</si>
  <si>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</si>
  <si>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</si>
  <si>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</si>
  <si>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</si>
  <si>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</si>
  <si>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</si>
  <si>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</si>
  <si>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</si>
  <si>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</si>
  <si>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</si>
  <si>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</si>
  <si>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</si>
  <si>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</si>
  <si>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</si>
  <si>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</si>
  <si>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</si>
  <si>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</si>
  <si>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</si>
  <si>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</si>
  <si>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</si>
  <si>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</si>
  <si>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</si>
  <si>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</si>
  <si>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</si>
  <si>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</si>
  <si>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</si>
  <si>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</si>
  <si>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</si>
  <si>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</si>
  <si>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</si>
  <si>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</si>
  <si>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</si>
  <si>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</si>
  <si>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</si>
  <si>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</si>
  <si>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</si>
  <si>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</si>
  <si>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</si>
  <si>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</si>
  <si>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</si>
  <si>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</si>
  <si>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</si>
  <si>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</si>
  <si>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</si>
  <si>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</si>
  <si>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</si>
  <si>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</si>
  <si>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</si>
  <si>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</si>
  <si>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</si>
  <si>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</si>
  <si>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</si>
  <si>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</si>
  <si>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</si>
  <si>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</si>
  <si>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</si>
  <si>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</si>
  <si>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</si>
  <si>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</si>
  <si>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</si>
  <si>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</si>
  <si>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</si>
  <si>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</si>
  <si>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</si>
  <si>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</si>
  <si>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</si>
  <si>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</si>
  <si>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</si>
  <si>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</si>
  <si>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</si>
  <si>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</si>
  <si>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</si>
  <si>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</si>
  <si>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</si>
  <si>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</si>
  <si>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</si>
  <si>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</si>
  <si>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</si>
  <si>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</si>
  <si>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</si>
  <si>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</si>
  <si>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</si>
  <si>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</si>
  <si>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</si>
  <si>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</si>
  <si>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</si>
  <si>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</si>
  <si>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</si>
  <si>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</si>
  <si>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</si>
  <si>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</si>
  <si>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</si>
  <si>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</si>
  <si>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</si>
  <si>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</si>
  <si>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</si>
  <si>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</si>
  <si>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</si>
  <si>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</si>
  <si>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</si>
  <si>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</si>
  <si>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</si>
  <si>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</si>
  <si>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</si>
  <si>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</si>
  <si>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</si>
  <si>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</si>
  <si>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</si>
  <si>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</si>
  <si>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</si>
  <si>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</si>
  <si>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</si>
  <si>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</si>
  <si>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</si>
  <si>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</si>
  <si>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</si>
  <si>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</si>
  <si>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</si>
  <si>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</si>
  <si>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</si>
  <si>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</si>
  <si>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</si>
  <si>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</si>
  <si>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</si>
  <si>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</si>
  <si>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</si>
  <si>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</si>
  <si>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</si>
  <si>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</si>
  <si>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</si>
  <si>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</si>
  <si>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</si>
  <si>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</si>
  <si>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</si>
  <si>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</si>
  <si>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</si>
  <si>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</si>
  <si>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</si>
  <si>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</si>
  <si>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</si>
  <si>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</si>
  <si>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</si>
  <si>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</si>
  <si>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</si>
  <si>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</si>
  <si>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</si>
  <si>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</si>
  <si>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</si>
  <si>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</si>
  <si>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</si>
  <si>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</si>
  <si>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</si>
  <si>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</si>
  <si>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</si>
  <si>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</si>
  <si>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</si>
  <si>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</si>
  <si>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</si>
  <si>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</si>
  <si>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</si>
  <si>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</si>
  <si>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</si>
  <si>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</si>
  <si>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</si>
  <si>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</si>
  <si>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</si>
  <si>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</si>
  <si>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</si>
  <si>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</si>
  <si>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</si>
  <si>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</si>
  <si>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</si>
  <si>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</si>
  <si>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</si>
  <si>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</si>
  <si>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</si>
  <si>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</si>
  <si>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</si>
  <si>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</si>
  <si>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</si>
  <si>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</si>
  <si>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</si>
  <si>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</si>
  <si>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</si>
  <si>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</si>
  <si>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</si>
  <si>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</si>
  <si>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</si>
  <si>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</si>
  <si>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</si>
  <si>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</si>
  <si>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</si>
  <si>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</si>
  <si>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</si>
  <si>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</si>
  <si>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</si>
  <si>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</si>
  <si>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</si>
  <si>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</si>
  <si>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</si>
  <si>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</si>
  <si>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</si>
  <si>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</si>
  <si>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</si>
  <si>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</si>
  <si>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</si>
  <si>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</si>
  <si>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</si>
  <si>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</si>
  <si>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</si>
  <si>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</si>
  <si>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</si>
  <si>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</si>
  <si>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</si>
  <si>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</si>
  <si>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</si>
  <si>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</si>
  <si>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</si>
  <si>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</si>
  <si>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</si>
  <si>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</si>
  <si>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</si>
  <si>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</si>
  <si>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</si>
  <si>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</si>
  <si>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</si>
  <si>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</si>
  <si>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</si>
  <si>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</si>
  <si>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</si>
  <si>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</si>
  <si>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</si>
  <si>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</si>
  <si>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</si>
  <si>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</si>
  <si>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</si>
  <si>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</si>
  <si>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</si>
  <si>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</si>
  <si>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</si>
  <si>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</si>
  <si>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</si>
  <si>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</si>
  <si>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</si>
  <si>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</si>
  <si>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</si>
  <si>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</si>
  <si>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</si>
  <si>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</si>
  <si>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</si>
  <si>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</si>
  <si>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</si>
  <si>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</si>
  <si>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</si>
  <si>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</si>
  <si>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</si>
  <si>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</si>
  <si>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</si>
  <si>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</si>
  <si>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</si>
  <si>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</si>
  <si>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</si>
  <si>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</si>
  <si>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</si>
  <si>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</si>
  <si>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</si>
  <si>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</si>
  <si>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</si>
  <si>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</si>
  <si>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</si>
  <si>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</si>
  <si>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</si>
  <si>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</si>
  <si>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</si>
  <si>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</si>
  <si>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</si>
  <si>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</si>
  <si>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</si>
  <si>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</si>
  <si>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</si>
  <si>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</si>
  <si>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</si>
  <si>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</si>
  <si>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</si>
  <si>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</si>
  <si>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</si>
  <si>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</si>
  <si>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</si>
  <si>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</si>
  <si>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</si>
  <si>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</si>
  <si>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</si>
  <si>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</si>
  <si>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</si>
  <si>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</si>
  <si>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</si>
  <si>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</si>
  <si>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</si>
  <si>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</si>
  <si>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</si>
  <si>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</si>
  <si>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</si>
  <si>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</si>
  <si>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</si>
  <si>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</si>
  <si>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</si>
  <si>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</si>
  <si>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</si>
  <si>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</si>
  <si>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</si>
  <si>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</si>
  <si>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</si>
  <si>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</si>
  <si>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</si>
  <si>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</si>
  <si>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</si>
  <si>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</si>
  <si>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</si>
  <si>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</si>
  <si>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</si>
  <si>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</si>
  <si>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</si>
  <si>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</si>
  <si>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</si>
  <si>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</si>
  <si>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</si>
  <si>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</si>
  <si>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</si>
  <si>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</si>
  <si>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</si>
  <si>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</si>
  <si>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</si>
  <si>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</si>
  <si>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</si>
  <si>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</si>
  <si>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</si>
  <si>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</si>
  <si>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</si>
  <si>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</si>
  <si>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</si>
  <si>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</si>
  <si>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</si>
  <si>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</si>
  <si>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</si>
  <si>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</si>
  <si>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</si>
  <si>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</si>
  <si>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</si>
  <si>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</si>
  <si>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</si>
  <si>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</si>
  <si>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</si>
  <si>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</si>
  <si>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</si>
  <si>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</si>
  <si>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</si>
  <si>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</si>
  <si>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</si>
  <si>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</si>
  <si>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</si>
  <si>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</si>
  <si>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</si>
  <si>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</si>
  <si>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</si>
  <si>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</si>
  <si>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</si>
  <si>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</si>
  <si>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</si>
  <si>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</si>
  <si>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</si>
  <si>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</si>
  <si>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</si>
  <si>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</si>
  <si>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</si>
  <si>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</si>
  <si>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</si>
  <si>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</si>
  <si>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</si>
  <si>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</si>
  <si>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</si>
  <si>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</si>
  <si>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</si>
  <si>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</si>
  <si>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</si>
  <si>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</si>
  <si>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</si>
  <si>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</si>
  <si>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</si>
  <si>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</si>
  <si>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</si>
  <si>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</si>
  <si>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</si>
  <si>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</si>
  <si>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</si>
  <si>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</si>
  <si>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</si>
  <si>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</si>
  <si>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</si>
  <si>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</si>
  <si>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</si>
  <si>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</si>
  <si>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</si>
  <si>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</si>
  <si>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</si>
  <si>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</si>
  <si>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</si>
  <si>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</si>
  <si>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</si>
  <si>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</si>
  <si>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</si>
  <si>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</si>
  <si>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</si>
  <si>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</si>
  <si>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</si>
  <si>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</si>
  <si>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</si>
  <si>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</si>
  <si>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</si>
  <si>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</si>
  <si>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</si>
  <si>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</si>
  <si>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</si>
  <si>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</si>
  <si>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</si>
  <si>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</si>
  <si>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</si>
  <si>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</si>
  <si>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</si>
  <si>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</si>
  <si>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</si>
  <si>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</si>
  <si>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</si>
  <si>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</si>
  <si>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</si>
  <si>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</si>
  <si>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</si>
  <si>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</si>
  <si>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</si>
  <si>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</si>
  <si>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</si>
  <si>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</si>
  <si>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</si>
  <si>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</si>
  <si>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</si>
  <si>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</si>
  <si>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</si>
  <si>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</si>
  <si>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</si>
  <si>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</si>
  <si>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</si>
  <si>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</si>
  <si>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</si>
  <si>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</si>
  <si>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</si>
  <si>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</si>
  <si>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</si>
  <si>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</si>
  <si>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</si>
  <si>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</si>
  <si>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</si>
  <si>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</si>
  <si>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</si>
  <si>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</si>
  <si>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</si>
  <si>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</si>
  <si>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</si>
  <si>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</si>
  <si>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</si>
  <si>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</si>
  <si>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</si>
  <si>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</si>
  <si>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</si>
  <si>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</si>
  <si>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</si>
  <si>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</si>
  <si>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</si>
  <si>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</si>
  <si>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</si>
  <si>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</si>
  <si>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</si>
  <si>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</si>
  <si>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</si>
  <si>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</si>
  <si>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</si>
  <si>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</si>
  <si>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</si>
  <si>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</si>
  <si>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</si>
  <si>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</si>
  <si>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</si>
  <si>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</si>
  <si>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</si>
  <si>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</si>
  <si>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</si>
  <si>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</si>
  <si>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</si>
  <si>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</si>
  <si>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</si>
  <si>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</si>
  <si>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</si>
  <si>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</si>
  <si>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</si>
  <si>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</si>
  <si>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</si>
  <si>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</si>
  <si>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</si>
  <si>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</si>
  <si>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</si>
  <si>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</si>
  <si>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</si>
  <si>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</si>
  <si>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</si>
  <si>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</si>
  <si>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</si>
  <si>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</si>
  <si>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</si>
  <si>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</si>
  <si>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</si>
  <si>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</si>
  <si>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</si>
  <si>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</si>
  <si>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</si>
  <si>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</si>
  <si>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</si>
  <si>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</si>
  <si>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</si>
  <si>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</si>
  <si>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</si>
  <si>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</si>
  <si>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</si>
  <si>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</si>
  <si>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</si>
  <si>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</si>
  <si>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</si>
  <si>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</si>
  <si>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</si>
  <si>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</si>
  <si>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</si>
  <si>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</si>
  <si>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</si>
  <si>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</si>
  <si>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</si>
  <si>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</si>
  <si>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</si>
  <si>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</si>
  <si>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</si>
  <si>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</si>
  <si>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</si>
  <si>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</si>
  <si>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</si>
  <si>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</si>
  <si>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</si>
  <si>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</si>
  <si>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</si>
  <si>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</si>
  <si>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</si>
  <si>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</si>
  <si>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</si>
  <si>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</si>
  <si>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</si>
  <si>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</si>
  <si>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</si>
  <si>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</si>
  <si>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</si>
  <si>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</si>
  <si>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</si>
  <si>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</si>
  <si>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</si>
  <si>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</si>
  <si>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</si>
  <si>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</si>
  <si>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</si>
  <si>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</si>
  <si>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</si>
  <si>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</si>
  <si>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</si>
  <si>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</si>
  <si>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</si>
  <si>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</si>
  <si>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</si>
  <si>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</si>
  <si>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</si>
  <si>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</si>
  <si>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</si>
  <si>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</si>
  <si>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</si>
  <si>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</si>
  <si>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</si>
  <si>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</si>
  <si>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</si>
  <si>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</si>
  <si>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</si>
  <si>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</si>
  <si>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</si>
  <si>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</si>
  <si>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</si>
  <si>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</si>
  <si>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</si>
  <si>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</si>
  <si>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</si>
  <si>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</si>
  <si>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</si>
  <si>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</si>
  <si>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</si>
  <si>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</si>
  <si>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</si>
  <si>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</si>
  <si>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</si>
  <si>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</si>
  <si>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</si>
  <si>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</si>
  <si>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</si>
  <si>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</si>
  <si>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</si>
  <si>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</si>
  <si>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</si>
  <si>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</si>
  <si>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</si>
  <si>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</si>
  <si>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</si>
  <si>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</si>
  <si>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</si>
  <si>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</si>
  <si>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</si>
  <si>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</si>
  <si>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</si>
  <si>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</si>
  <si>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</si>
  <si>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</si>
  <si>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</si>
  <si>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</si>
  <si>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</si>
  <si>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</si>
  <si>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</si>
  <si>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</si>
  <si>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</si>
  <si>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</si>
  <si>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</si>
  <si>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</si>
  <si>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</si>
  <si>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</si>
  <si>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</si>
  <si>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</si>
  <si>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</si>
  <si>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</si>
  <si>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</si>
  <si>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</si>
  <si>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</si>
  <si>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</si>
  <si>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</si>
  <si>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</si>
  <si>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</si>
  <si>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</si>
  <si>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</si>
  <si>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</si>
  <si>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</si>
  <si>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</si>
  <si>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</si>
  <si>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</si>
  <si>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</si>
  <si>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</si>
  <si>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</si>
  <si>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</si>
  <si>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</si>
  <si>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</si>
  <si>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</si>
  <si>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</si>
  <si>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</si>
  <si>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</si>
  <si>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</si>
  <si>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</si>
  <si>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</si>
  <si>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</si>
  <si>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</si>
  <si>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</si>
  <si>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</si>
  <si>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</si>
  <si>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</si>
  <si>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</si>
  <si>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</si>
  <si>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</si>
  <si>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</si>
  <si>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</si>
  <si>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</si>
  <si>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</si>
  <si>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</si>
  <si>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</si>
  <si>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</si>
  <si>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</si>
  <si>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</si>
  <si>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</si>
  <si>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</si>
  <si>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</si>
  <si>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</si>
  <si>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</si>
  <si>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</si>
  <si>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</si>
  <si>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</si>
  <si>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</si>
  <si>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</si>
  <si>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</si>
  <si>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</si>
  <si>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</si>
  <si>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</si>
  <si>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</si>
  <si>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</si>
  <si>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</si>
  <si>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</si>
  <si>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</si>
  <si>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</si>
  <si>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</si>
  <si>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</si>
  <si>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</si>
  <si>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</si>
  <si>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</si>
  <si>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</si>
  <si>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</si>
  <si>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</si>
  <si>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</si>
  <si>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</si>
  <si>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</si>
  <si>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</si>
  <si>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</si>
  <si>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</si>
  <si>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</si>
  <si>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</si>
  <si>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</si>
  <si>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</si>
  <si>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</si>
  <si>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</si>
  <si>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</si>
  <si>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</si>
  <si>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</si>
  <si>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</si>
  <si>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</si>
  <si>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</si>
  <si>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</si>
  <si>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</si>
  <si>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</si>
  <si>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</si>
  <si>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</si>
  <si>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</si>
  <si>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</si>
  <si>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</si>
  <si>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</si>
  <si>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</si>
  <si>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</si>
  <si>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</si>
  <si>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</si>
  <si>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</si>
  <si>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</si>
  <si>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</si>
  <si>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</si>
  <si>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</si>
  <si>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</si>
  <si>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</si>
  <si>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</si>
  <si>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</si>
  <si>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</si>
  <si>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</si>
  <si>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</si>
  <si>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</si>
  <si>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</si>
  <si>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</si>
  <si>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</si>
  <si>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</si>
  <si>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</si>
  <si>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</si>
  <si>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</si>
  <si>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</si>
  <si>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</si>
  <si>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</si>
  <si>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</si>
  <si>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</si>
  <si>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</si>
  <si>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</si>
  <si>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</si>
  <si>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</si>
  <si>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</si>
  <si>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</si>
  <si>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</si>
  <si>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</si>
  <si>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</si>
  <si>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</si>
  <si>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</si>
  <si>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</si>
  <si>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</si>
  <si>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</si>
  <si>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</si>
  <si>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</si>
  <si>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</si>
  <si>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</si>
  <si>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</si>
  <si>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</si>
  <si>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</si>
  <si>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</si>
  <si>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</si>
  <si>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</si>
  <si>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</si>
  <si>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</si>
  <si>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</si>
  <si>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</si>
  <si>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</si>
  <si>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</si>
  <si>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</si>
  <si>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</si>
  <si>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</si>
  <si>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</si>
  <si>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</si>
  <si>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</si>
  <si>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</si>
  <si>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</si>
  <si>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</si>
  <si>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</si>
  <si>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</si>
  <si>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</si>
  <si>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</si>
  <si>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</si>
  <si>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</si>
  <si>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</si>
  <si>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</si>
  <si>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</si>
  <si>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</si>
  <si>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</si>
  <si>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</si>
  <si>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</si>
  <si>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</si>
  <si>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</si>
  <si>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</si>
  <si>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</si>
  <si>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</si>
  <si>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</si>
  <si>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</si>
  <si>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</si>
  <si>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</si>
  <si>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</si>
  <si>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</si>
  <si>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</si>
  <si>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</si>
  <si>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</si>
  <si>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</si>
  <si>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</si>
  <si>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</si>
  <si>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</si>
  <si>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</si>
  <si>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</si>
  <si>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</si>
  <si>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</si>
  <si>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</si>
  <si>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</si>
  <si>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</si>
  <si>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</si>
  <si>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</si>
  <si>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</si>
  <si>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</si>
  <si>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</si>
  <si>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</si>
  <si>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</si>
  <si>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</si>
  <si>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</si>
  <si>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</si>
  <si>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</si>
  <si>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</si>
  <si>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</si>
  <si>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</si>
  <si>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</si>
  <si>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</si>
  <si>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</si>
  <si>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</si>
  <si>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</si>
  <si>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</si>
  <si>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</si>
  <si>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</si>
  <si>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</si>
  <si>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</si>
  <si>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</si>
  <si>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</si>
  <si>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</si>
  <si>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</si>
  <si>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</si>
  <si>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</si>
  <si>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</si>
  <si>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</si>
  <si>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</si>
  <si>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</si>
  <si>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</si>
  <si>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</si>
  <si>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</si>
  <si>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</si>
  <si>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</si>
  <si>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</si>
  <si>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</si>
  <si>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</si>
  <si>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</si>
  <si>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</si>
  <si>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</si>
  <si>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</si>
  <si>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</si>
  <si>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</si>
  <si>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</si>
  <si>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</si>
  <si>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</si>
  <si>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</si>
  <si>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</si>
  <si>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</si>
  <si>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</si>
  <si>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</si>
  <si>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</si>
  <si>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</si>
  <si>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</si>
  <si>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</si>
  <si>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</si>
  <si>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</si>
  <si>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</si>
  <si>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</si>
  <si>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</si>
  <si>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</si>
  <si>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</si>
  <si>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</si>
  <si>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</si>
  <si>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</si>
  <si>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</si>
  <si>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</si>
  <si>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</si>
  <si>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</si>
  <si>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</si>
  <si>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</si>
  <si>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</si>
  <si>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</si>
  <si>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</si>
  <si>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</si>
  <si>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</si>
  <si>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</si>
  <si>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</si>
  <si>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</si>
  <si>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</si>
  <si>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</si>
  <si>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</si>
  <si>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</si>
  <si>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</si>
  <si>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</si>
  <si>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</si>
  <si>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</si>
  <si>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</si>
  <si>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</si>
  <si>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</si>
  <si>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</si>
  <si>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</si>
  <si>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</si>
  <si>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</si>
  <si>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</si>
  <si>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</si>
  <si>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</si>
  <si>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</si>
  <si>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</si>
  <si>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</si>
  <si>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</si>
  <si>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</si>
  <si>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</si>
  <si>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</si>
  <si>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</si>
  <si>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</si>
  <si>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</si>
  <si>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</si>
  <si>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</si>
  <si>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</si>
  <si>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</si>
  <si>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</si>
  <si>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</si>
  <si>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</si>
  <si>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</si>
  <si>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</si>
  <si>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</si>
  <si>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</si>
  <si>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</si>
  <si>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</si>
  <si>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</si>
  <si>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</si>
  <si>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</si>
  <si>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</si>
  <si>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</si>
  <si>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</si>
  <si>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</si>
  <si>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</si>
  <si>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</si>
  <si>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</si>
  <si>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</si>
  <si>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</si>
  <si>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</si>
  <si>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</si>
  <si>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</si>
  <si>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</si>
  <si>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</si>
  <si>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</si>
  <si>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</si>
  <si>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</si>
  <si>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</si>
  <si>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</si>
  <si>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</si>
  <si>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</si>
  <si>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</si>
  <si>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</si>
  <si>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</si>
  <si>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</si>
  <si>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</si>
  <si>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</si>
  <si>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</si>
  <si>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</si>
  <si>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</si>
  <si>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</si>
  <si>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</si>
  <si>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</si>
  <si>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</si>
  <si>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</si>
  <si>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</si>
  <si>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</si>
  <si>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</si>
  <si>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</si>
  <si>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</si>
  <si>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</si>
  <si>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</si>
  <si>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</si>
  <si>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</si>
  <si>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</si>
  <si>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</si>
  <si>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</si>
  <si>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</si>
  <si>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</si>
  <si>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</si>
  <si>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</si>
  <si>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</si>
  <si>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</si>
  <si>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</si>
  <si>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</si>
  <si>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</si>
  <si>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</si>
  <si>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</si>
  <si>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</si>
  <si>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</si>
  <si>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</si>
  <si>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</si>
  <si>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</si>
  <si>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</si>
  <si>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</si>
  <si>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</si>
  <si>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</si>
  <si>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</si>
  <si>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</si>
  <si>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</si>
  <si>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</si>
  <si>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</si>
  <si>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</si>
  <si>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</si>
  <si>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</si>
  <si>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</si>
  <si>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</si>
  <si>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</si>
  <si>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</si>
  <si>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</si>
  <si>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</si>
  <si>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</si>
  <si>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</si>
  <si>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</si>
  <si>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</si>
  <si>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</si>
  <si>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</si>
  <si>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</si>
  <si>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</si>
  <si>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</si>
  <si>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</si>
  <si>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</si>
  <si>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</si>
  <si>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</si>
  <si>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</si>
  <si>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</si>
  <si>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</si>
  <si>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</si>
  <si>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</si>
  <si>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</si>
  <si>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</si>
  <si>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</si>
  <si>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</si>
  <si>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</si>
  <si>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</si>
  <si>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</si>
  <si>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</si>
  <si>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</si>
  <si>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</si>
  <si>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</si>
  <si>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</si>
  <si>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</si>
  <si>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</si>
  <si>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</si>
  <si>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</si>
  <si>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</si>
  <si>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</si>
  <si>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</si>
  <si>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</si>
  <si>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</si>
  <si>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</si>
  <si>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</si>
  <si>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</si>
  <si>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</si>
  <si>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</si>
  <si>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</si>
  <si>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</si>
  <si>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</si>
  <si>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</si>
  <si>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</si>
  <si>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</si>
  <si>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</si>
  <si>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</si>
  <si>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</si>
  <si>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</si>
  <si>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</si>
  <si>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</si>
  <si>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</si>
  <si>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</si>
  <si>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</si>
  <si>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</si>
  <si>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</si>
  <si>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</si>
  <si>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</si>
  <si>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</si>
  <si>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</si>
  <si>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</si>
  <si>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</si>
  <si>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</si>
  <si>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</si>
  <si>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</si>
  <si>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</si>
  <si>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</si>
  <si>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</si>
  <si>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</si>
  <si>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</si>
  <si>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</si>
  <si>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</si>
  <si>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</si>
  <si>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</si>
  <si>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</si>
  <si>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</si>
  <si>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</si>
  <si>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</si>
  <si>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</si>
  <si>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</si>
  <si>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</si>
  <si>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</si>
  <si>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</si>
  <si>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</si>
  <si>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</si>
  <si>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</si>
  <si>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</si>
  <si>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</si>
  <si>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</si>
  <si>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</si>
  <si>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</si>
  <si>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</si>
  <si>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</si>
  <si>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</si>
  <si>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</si>
  <si>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</si>
  <si>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</si>
  <si>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</si>
  <si>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</si>
  <si>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</si>
  <si>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</si>
  <si>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</si>
  <si>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</si>
  <si>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</si>
  <si>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</si>
  <si>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</si>
  <si>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</si>
  <si>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</si>
  <si>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</si>
  <si>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</si>
  <si>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</si>
  <si>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</si>
  <si>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</si>
  <si>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</si>
  <si>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</si>
  <si>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</si>
  <si>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</si>
  <si>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</si>
  <si>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</si>
  <si>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</si>
  <si>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</si>
  <si>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</si>
  <si>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</si>
  <si>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</si>
  <si>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</si>
  <si>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</si>
  <si>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</si>
  <si>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</si>
  <si>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</si>
  <si>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</si>
  <si>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</si>
  <si>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</si>
  <si>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</si>
  <si>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</si>
  <si>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</si>
  <si>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</si>
  <si>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</si>
  <si>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</si>
  <si>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</si>
  <si>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</si>
  <si>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</si>
  <si>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</si>
  <si>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</si>
  <si>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</si>
  <si>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</si>
  <si>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</si>
  <si>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</si>
  <si>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</si>
  <si>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</si>
  <si>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</si>
  <si>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</si>
  <si>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</si>
  <si>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</si>
  <si>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</si>
  <si>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</si>
  <si>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</si>
  <si>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</si>
  <si>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</si>
  <si>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</si>
  <si>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</si>
  <si>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</si>
  <si>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</si>
  <si>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</si>
  <si>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</si>
  <si>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</si>
  <si>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</si>
  <si>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</si>
  <si>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</si>
  <si>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</si>
  <si>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</si>
  <si>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</si>
  <si>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</si>
  <si>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</si>
  <si>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</si>
  <si>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</si>
  <si>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</si>
  <si>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</si>
  <si>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</si>
  <si>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</si>
  <si>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</si>
  <si>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</si>
  <si>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</si>
  <si>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</si>
  <si>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</si>
  <si>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</si>
  <si>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</si>
  <si>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</si>
  <si>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</si>
  <si>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</si>
  <si>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</si>
  <si>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</si>
  <si>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</si>
  <si>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</si>
  <si>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</si>
  <si>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</si>
  <si>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</si>
  <si>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</si>
  <si>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</si>
  <si>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</si>
  <si>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</si>
  <si>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</si>
  <si>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</si>
  <si>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</si>
  <si>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</si>
  <si>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</si>
  <si>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</si>
  <si>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</si>
  <si>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</si>
  <si>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</si>
  <si>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</si>
  <si>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</si>
  <si>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</si>
  <si>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</si>
  <si>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</si>
  <si>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</si>
  <si>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</si>
  <si>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</si>
  <si>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</si>
  <si>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</si>
  <si>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</si>
  <si>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</si>
  <si>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</si>
  <si>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</si>
  <si>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</si>
  <si>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</si>
  <si>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</si>
  <si>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</si>
  <si>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</si>
  <si>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</si>
  <si>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</si>
  <si>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</si>
  <si>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</si>
  <si>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</si>
  <si>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</si>
  <si>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</si>
  <si>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</si>
  <si>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</si>
  <si>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</si>
  <si>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</si>
  <si>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</si>
  <si>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</si>
  <si>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</si>
  <si>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</si>
  <si>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</si>
  <si>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</si>
  <si>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</si>
  <si>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</si>
  <si>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</si>
  <si>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</si>
  <si>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</si>
  <si>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</si>
  <si>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</si>
  <si>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</si>
  <si>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</si>
  <si>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</si>
  <si>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</si>
  <si>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</si>
  <si>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</si>
  <si>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</si>
  <si>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</si>
  <si>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</si>
  <si>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</si>
  <si>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</si>
  <si>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</si>
  <si>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</si>
  <si>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</si>
  <si>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</si>
  <si>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</si>
  <si>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</si>
  <si>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</si>
  <si>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</si>
  <si>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</si>
  <si>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</si>
  <si>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</si>
  <si>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</si>
  <si>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</si>
  <si>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</si>
  <si>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</si>
  <si>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</si>
  <si>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</si>
  <si>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</si>
  <si>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</si>
  <si>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</si>
  <si>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</si>
  <si>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</si>
  <si>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</si>
  <si>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</si>
  <si>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</si>
  <si>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</si>
  <si>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</si>
  <si>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</si>
  <si>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</si>
  <si>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</si>
  <si>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</si>
  <si>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</si>
  <si>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</si>
  <si>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</si>
  <si>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</si>
  <si>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</si>
  <si>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</si>
  <si>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</si>
  <si>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</si>
  <si>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</si>
  <si>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</si>
  <si>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</si>
  <si>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</si>
  <si>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</si>
  <si>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</si>
  <si>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</si>
  <si>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</si>
  <si>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</si>
  <si>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</si>
  <si>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</si>
  <si>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</si>
  <si>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</si>
  <si>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</si>
  <si>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</si>
  <si>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</si>
  <si>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</si>
  <si>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</si>
  <si>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</si>
  <si>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</si>
  <si>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</si>
  <si>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</si>
  <si>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</si>
  <si>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</si>
  <si>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</si>
  <si>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</si>
  <si>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</si>
  <si>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</si>
  <si>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</si>
  <si>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</si>
  <si>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</si>
  <si>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</si>
  <si>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</si>
  <si>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</si>
  <si>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</si>
  <si>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</si>
  <si>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</si>
  <si>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</si>
  <si>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</si>
  <si>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</si>
  <si>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</si>
  <si>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</si>
  <si>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</si>
  <si>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</si>
  <si>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</si>
  <si>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</si>
  <si>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</si>
  <si>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</si>
  <si>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</si>
  <si>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</si>
  <si>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</si>
  <si>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</si>
  <si>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</si>
  <si>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</si>
  <si>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</si>
  <si>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</si>
  <si>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</si>
  <si>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</si>
  <si>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</si>
  <si>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</si>
  <si>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</si>
  <si>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</si>
  <si>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</si>
  <si>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</si>
  <si>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</si>
  <si>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</si>
  <si>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</si>
  <si>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</si>
  <si>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</si>
  <si>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</si>
  <si>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</si>
  <si>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</si>
  <si>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</si>
  <si>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</si>
  <si>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</si>
  <si>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</si>
  <si>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</si>
  <si>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</si>
  <si>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</si>
  <si>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</si>
  <si>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</si>
  <si>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</si>
  <si>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</si>
  <si>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</si>
  <si>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</si>
  <si>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</si>
  <si>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</si>
  <si>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</si>
  <si>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</si>
  <si>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</si>
  <si>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</si>
  <si>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</si>
  <si>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</si>
  <si>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</si>
  <si>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</si>
  <si>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</si>
  <si>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</si>
  <si>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</si>
  <si>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</si>
  <si>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</si>
  <si>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</si>
  <si>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</si>
  <si>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</si>
  <si>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</si>
  <si>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</si>
  <si>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</si>
  <si>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</si>
  <si>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</si>
  <si>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</si>
  <si>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</si>
  <si>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</si>
  <si>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</si>
  <si>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</si>
  <si>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</si>
  <si>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</si>
  <si>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</si>
  <si>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</si>
  <si>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</si>
  <si>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</si>
  <si>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</si>
  <si>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</si>
  <si>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</si>
  <si>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</si>
  <si>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</si>
  <si>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</si>
  <si>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</si>
  <si>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</si>
  <si>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</si>
  <si>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</si>
  <si>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</si>
  <si>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</si>
  <si>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</si>
  <si>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</si>
  <si>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</si>
  <si>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</si>
  <si>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</si>
  <si>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</si>
  <si>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</si>
  <si>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</si>
  <si>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</si>
  <si>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</si>
  <si>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</si>
  <si>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</si>
  <si>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</si>
  <si>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</si>
  <si>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</si>
  <si>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</si>
  <si>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</si>
  <si>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</si>
  <si>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</si>
  <si>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</si>
  <si>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</si>
  <si>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</si>
  <si>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</si>
  <si>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</si>
  <si>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</si>
  <si>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</si>
  <si>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</si>
  <si>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</si>
  <si>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</si>
  <si>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</si>
  <si>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</si>
  <si>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</si>
  <si>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</si>
  <si>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</si>
  <si>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</si>
  <si>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</si>
  <si>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</si>
  <si>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</si>
  <si>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</si>
  <si>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</si>
  <si>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</si>
  <si>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</si>
  <si>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</si>
  <si>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</si>
  <si>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</si>
  <si>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</si>
  <si>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</si>
  <si>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</si>
  <si>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</si>
  <si>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</si>
  <si>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</si>
  <si>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</si>
  <si>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</si>
  <si>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</si>
  <si>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</si>
  <si>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</si>
  <si>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</si>
  <si>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</si>
  <si>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</si>
  <si>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</si>
  <si>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</si>
  <si>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</si>
  <si>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</si>
  <si>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</si>
  <si>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</si>
  <si>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</si>
  <si>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</si>
  <si>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</si>
  <si>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</si>
  <si>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</si>
  <si>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</si>
  <si>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</si>
  <si>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</si>
  <si>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</si>
  <si>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</si>
  <si>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</si>
  <si>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</si>
  <si>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</si>
  <si>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</si>
  <si>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</si>
  <si>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</si>
  <si>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</si>
  <si>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</si>
  <si>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</si>
  <si>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</si>
  <si>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</si>
  <si>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</si>
  <si>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</si>
  <si>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</si>
  <si>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</si>
  <si>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</si>
  <si>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</si>
  <si>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</si>
  <si>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</si>
  <si>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</si>
  <si>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</si>
  <si>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</si>
  <si>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</si>
  <si>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</si>
  <si>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</si>
  <si>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</si>
  <si>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</si>
  <si>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</si>
  <si>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</si>
  <si>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</si>
  <si>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</si>
  <si>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</si>
  <si>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</si>
  <si>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</si>
  <si>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</si>
  <si>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</si>
  <si>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</si>
  <si>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</si>
  <si>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</si>
  <si>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</si>
  <si>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</si>
  <si>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</si>
  <si>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</si>
  <si>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</si>
  <si>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</si>
  <si>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</si>
  <si>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</si>
  <si>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</si>
  <si>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</si>
  <si>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</si>
  <si>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</si>
  <si>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</si>
  <si>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</si>
  <si>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</si>
  <si>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</si>
  <si>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</si>
  <si>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</si>
  <si>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</si>
  <si>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</si>
  <si>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</si>
  <si>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</si>
  <si>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</si>
  <si>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</si>
  <si>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</si>
  <si>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</si>
  <si>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</si>
  <si>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</si>
  <si>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</si>
  <si>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</si>
  <si>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</si>
  <si>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</si>
  <si>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</si>
  <si>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</si>
  <si>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</si>
  <si>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</si>
  <si>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</si>
  <si>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</si>
  <si>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</si>
  <si>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</si>
  <si>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</si>
  <si>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</si>
  <si>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</si>
  <si>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</si>
  <si>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</si>
  <si>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</si>
  <si>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</si>
  <si>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</si>
  <si>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</si>
  <si>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</si>
  <si>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</si>
  <si>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</si>
  <si>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</si>
  <si>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</si>
  <si>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</si>
  <si>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</si>
  <si>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</si>
  <si>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</si>
  <si>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</si>
  <si>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</si>
  <si>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</si>
  <si>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</si>
  <si>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</si>
  <si>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</si>
  <si>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</si>
  <si>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</si>
  <si>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</si>
  <si>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</si>
  <si>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</si>
  <si>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</si>
  <si>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</si>
  <si>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</si>
  <si>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</si>
  <si>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</si>
  <si>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</si>
  <si>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</si>
  <si>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</si>
  <si>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</si>
  <si>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</si>
  <si>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</si>
  <si>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</si>
  <si>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</si>
  <si>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</si>
  <si>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</si>
  <si>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</si>
  <si>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</si>
  <si>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</si>
  <si>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</si>
  <si>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</si>
  <si>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</si>
  <si>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</si>
  <si>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</si>
  <si>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</si>
  <si>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</si>
  <si>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</si>
  <si>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</si>
  <si>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</si>
  <si>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</si>
  <si>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</si>
  <si>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</si>
  <si>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</si>
  <si>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</si>
  <si>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</si>
  <si>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</si>
  <si>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</si>
  <si>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</si>
  <si>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</si>
  <si>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</si>
  <si>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</si>
  <si>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</si>
  <si>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</si>
  <si>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</si>
  <si>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</si>
  <si>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</si>
  <si>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</si>
  <si>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</si>
  <si>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</si>
  <si>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</si>
  <si>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</si>
  <si>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</si>
  <si>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</si>
  <si>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</si>
  <si>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</si>
  <si>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</si>
  <si>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</si>
  <si>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</si>
  <si>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</si>
  <si>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</si>
  <si>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</si>
  <si>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</si>
  <si>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</si>
  <si>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</si>
  <si>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</si>
  <si>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</si>
  <si>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</si>
  <si>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</si>
  <si>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</si>
  <si>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</si>
  <si>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</si>
  <si>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</si>
  <si>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</si>
  <si>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</si>
  <si>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</si>
  <si>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</si>
  <si>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</si>
  <si>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</si>
  <si>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</si>
  <si>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</si>
  <si>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</si>
  <si>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</si>
  <si>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</si>
  <si>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</si>
  <si>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</si>
  <si>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</si>
  <si>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</si>
  <si>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</si>
  <si>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</si>
  <si>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</si>
  <si>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</si>
  <si>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</si>
  <si>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</si>
  <si>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</si>
  <si>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</si>
  <si>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</si>
  <si>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</si>
  <si>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</si>
  <si>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</si>
  <si>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</si>
  <si>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</si>
  <si>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</si>
  <si>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</si>
  <si>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</si>
  <si>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</si>
  <si>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</si>
  <si>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</si>
  <si>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</si>
  <si>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</si>
  <si>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</si>
  <si>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</si>
  <si>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</si>
  <si>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</si>
  <si>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</si>
  <si>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</si>
  <si>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</si>
  <si>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</si>
  <si>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</si>
  <si>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</si>
  <si>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</si>
  <si>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</si>
  <si>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</si>
  <si>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</si>
  <si>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</si>
  <si>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</si>
  <si>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</si>
  <si>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</si>
  <si>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</si>
  <si>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</si>
  <si>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</si>
  <si>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</si>
  <si>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</si>
  <si>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</si>
  <si>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</si>
  <si>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</si>
  <si>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</si>
  <si>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</si>
  <si>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</si>
  <si>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</si>
  <si>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</si>
  <si>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</si>
  <si>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</si>
  <si>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</si>
  <si>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</si>
  <si>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</si>
  <si>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</si>
  <si>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</si>
  <si>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</si>
  <si>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</si>
  <si>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</si>
  <si>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</si>
  <si>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</si>
  <si>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</si>
  <si>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</si>
  <si>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</si>
  <si>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</si>
  <si>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</si>
  <si>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</si>
  <si>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</si>
  <si>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</si>
  <si>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</si>
  <si>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</si>
  <si>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</si>
  <si>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</si>
  <si>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</si>
  <si>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</si>
  <si>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</si>
  <si>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</si>
  <si>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</si>
  <si>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</si>
  <si>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</si>
  <si>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</si>
  <si>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</si>
  <si>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</si>
  <si>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</si>
  <si>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</si>
  <si>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</si>
  <si>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</si>
  <si>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</si>
  <si>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</si>
  <si>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</si>
  <si>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</si>
  <si>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</si>
  <si>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</si>
  <si>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</si>
  <si>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</si>
  <si>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</si>
  <si>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</si>
  <si>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</si>
  <si>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</si>
  <si>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</si>
  <si>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</si>
  <si>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</si>
  <si>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</si>
  <si>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</si>
  <si>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</si>
  <si>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</si>
  <si>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</si>
  <si>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</si>
  <si>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</si>
  <si>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</si>
  <si>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</si>
  <si>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</si>
  <si>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</si>
  <si>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</si>
  <si>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</si>
  <si>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</si>
  <si>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</si>
  <si>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</si>
  <si>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</si>
  <si>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</si>
  <si>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</si>
  <si>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</si>
  <si>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</si>
  <si>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</si>
  <si>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</si>
  <si>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</si>
  <si>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</si>
  <si>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</si>
  <si>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</si>
  <si>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</si>
  <si>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</si>
  <si>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</si>
  <si>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</si>
  <si>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</si>
  <si>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</si>
  <si>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</si>
  <si>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</si>
  <si>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</si>
  <si>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</si>
  <si>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</si>
  <si>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</si>
  <si>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</si>
  <si>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</si>
  <si>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</si>
  <si>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</si>
  <si>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</si>
  <si>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</si>
  <si>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</si>
  <si>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</si>
  <si>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</si>
  <si>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</si>
  <si>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</si>
  <si>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</si>
  <si>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</si>
  <si>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</si>
  <si>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</si>
  <si>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</si>
  <si>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</si>
  <si>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</si>
  <si>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</si>
  <si>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</si>
  <si>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</si>
  <si>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</si>
  <si>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</si>
  <si>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</si>
  <si>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</si>
  <si>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</si>
  <si>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</si>
  <si>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</si>
  <si>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</si>
  <si>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</si>
  <si>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</si>
  <si>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</si>
  <si>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</si>
  <si>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</si>
  <si>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</si>
  <si>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</si>
  <si>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</si>
  <si>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</si>
  <si>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</si>
  <si>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</si>
  <si>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</si>
  <si>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</si>
  <si>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</si>
  <si>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</si>
  <si>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</si>
  <si>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</si>
  <si>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</si>
  <si>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</si>
  <si>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</si>
  <si>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</si>
  <si>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</si>
  <si>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</si>
  <si>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</si>
  <si>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</si>
  <si>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</si>
  <si>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</si>
  <si>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</si>
  <si>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</si>
  <si>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</si>
  <si>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</si>
  <si>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</si>
  <si>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</si>
  <si>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</si>
  <si>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</si>
  <si>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</si>
  <si>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</si>
  <si>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</si>
  <si>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</si>
  <si>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</si>
  <si>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</si>
  <si>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</si>
  <si>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</si>
  <si>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</si>
  <si>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</si>
  <si>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</si>
  <si>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</si>
  <si>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</si>
  <si>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</si>
  <si>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</si>
  <si>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</si>
  <si>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</si>
  <si>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</si>
  <si>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</si>
  <si>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</si>
  <si>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</si>
  <si>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</si>
  <si>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</si>
  <si>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</si>
  <si>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</si>
  <si>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</si>
  <si>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</si>
  <si>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</si>
  <si>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</si>
  <si>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</si>
  <si>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</si>
  <si>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</si>
  <si>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</si>
  <si>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</si>
  <si>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</si>
  <si>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</si>
  <si>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</si>
  <si>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</si>
  <si>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</si>
  <si>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</si>
  <si>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</si>
  <si>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</si>
  <si>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</si>
  <si>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</si>
  <si>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</si>
  <si>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</si>
  <si>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</si>
  <si>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</si>
  <si>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</si>
  <si>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</si>
  <si>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</si>
  <si>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</si>
  <si>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</si>
  <si>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</si>
  <si>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</si>
  <si>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</si>
  <si>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</si>
  <si>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</si>
  <si>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</si>
  <si>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</si>
  <si>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</si>
  <si>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</si>
  <si>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</si>
  <si>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</si>
  <si>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</si>
  <si>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</si>
  <si>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</si>
  <si>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</si>
  <si>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</si>
  <si>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</si>
  <si>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</si>
  <si>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</si>
  <si>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</si>
  <si>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</si>
  <si>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</si>
  <si>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</si>
  <si>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</si>
  <si>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</si>
  <si>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</si>
  <si>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</si>
  <si>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</si>
  <si>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</si>
  <si>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</si>
  <si>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</si>
  <si>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</si>
  <si>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</si>
  <si>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</si>
  <si>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</si>
  <si>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</si>
  <si>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</si>
  <si>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</si>
  <si>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</si>
  <si>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</si>
  <si>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</si>
  <si>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</si>
  <si>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</si>
  <si>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</si>
  <si>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</si>
  <si>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</si>
  <si>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</si>
  <si>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</si>
  <si>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</si>
  <si>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</si>
  <si>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</si>
  <si>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</si>
  <si>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</si>
  <si>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</si>
  <si>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</si>
  <si>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</si>
  <si>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</si>
  <si>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</si>
  <si>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</si>
  <si>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</si>
  <si>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</si>
  <si>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</si>
  <si>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</si>
  <si>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</si>
  <si>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</si>
  <si>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</si>
  <si>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</si>
  <si>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</si>
  <si>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</si>
  <si>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</si>
  <si>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</si>
  <si>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</si>
  <si>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</si>
  <si>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</si>
  <si>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</si>
  <si>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</si>
  <si>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</si>
  <si>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</si>
  <si>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</si>
  <si>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</si>
  <si>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</si>
  <si>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</si>
  <si>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</si>
  <si>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</si>
  <si>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</si>
  <si>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</si>
  <si>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</si>
  <si>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</si>
  <si>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</si>
  <si>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</si>
  <si>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</si>
  <si>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</si>
  <si>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</si>
  <si>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</si>
  <si>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</si>
  <si>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</si>
  <si>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</si>
  <si>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</si>
  <si>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</si>
  <si>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</si>
  <si>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</si>
  <si>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</si>
  <si>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</si>
  <si>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</si>
  <si>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</si>
  <si>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</si>
  <si>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</si>
  <si>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</si>
  <si>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</si>
  <si>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</si>
  <si>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</si>
  <si>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</si>
  <si>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</si>
  <si>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</si>
  <si>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</si>
  <si>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</si>
  <si>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</si>
  <si>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</si>
  <si>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</si>
  <si>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</si>
  <si>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</si>
  <si>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</si>
  <si>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</si>
  <si>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</si>
  <si>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</si>
  <si>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</si>
  <si>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</si>
  <si>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</si>
  <si>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</si>
  <si>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</si>
  <si>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</si>
  <si>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</si>
  <si>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</si>
  <si>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</si>
  <si>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</si>
  <si>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</si>
  <si>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</si>
  <si>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</si>
  <si>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</si>
  <si>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</si>
  <si>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</si>
  <si>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</si>
  <si>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</si>
  <si>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</si>
  <si>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</si>
  <si>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</si>
  <si>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</si>
  <si>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</si>
  <si>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</si>
  <si>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</si>
  <si>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</si>
  <si>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</si>
  <si>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</si>
  <si>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</si>
  <si>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</si>
  <si>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</si>
  <si>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</si>
  <si>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</si>
  <si>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</si>
  <si>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</si>
  <si>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</si>
  <si>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</si>
  <si>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</si>
  <si>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</si>
  <si>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</si>
  <si>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</si>
  <si>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</si>
  <si>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</si>
  <si>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</si>
  <si>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</si>
  <si>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</si>
  <si>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</si>
  <si>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</si>
  <si>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</si>
  <si>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</si>
  <si>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</si>
  <si>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</si>
  <si>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</si>
  <si>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</si>
  <si>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</si>
  <si>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</si>
  <si>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</si>
  <si>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</si>
  <si>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</si>
  <si>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</si>
  <si>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</si>
  <si>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</si>
  <si>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</si>
  <si>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</si>
  <si>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</si>
  <si>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</si>
  <si>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</si>
  <si>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</si>
  <si>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</si>
  <si>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</si>
  <si>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</si>
  <si>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</si>
  <si>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</si>
  <si>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</si>
  <si>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</si>
  <si>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</si>
  <si>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</si>
  <si>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</si>
  <si>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</si>
  <si>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</si>
  <si>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</si>
  <si>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</si>
  <si>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</si>
  <si>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</si>
  <si>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</si>
  <si>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</si>
  <si>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</si>
  <si>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</si>
  <si>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</si>
  <si>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</si>
  <si>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</si>
  <si>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</si>
  <si>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</si>
  <si>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</si>
  <si>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</si>
  <si>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</si>
  <si>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</si>
  <si>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</si>
  <si>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</si>
  <si>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</si>
  <si>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</si>
  <si>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</si>
  <si>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</si>
  <si>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</si>
  <si>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</si>
  <si>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</si>
  <si>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</si>
  <si>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</si>
  <si>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</si>
  <si>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</si>
  <si>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</si>
  <si>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</si>
  <si>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</si>
  <si>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</si>
  <si>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</si>
  <si>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</si>
  <si>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</si>
  <si>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</si>
  <si>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</si>
  <si>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</si>
  <si>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</si>
  <si>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</si>
  <si>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</si>
  <si>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</si>
  <si>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</si>
  <si>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</si>
  <si>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</si>
  <si>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</si>
  <si>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</si>
  <si>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</si>
  <si>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</si>
  <si>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</si>
  <si>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</si>
  <si>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</si>
  <si>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</si>
  <si>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</si>
  <si>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</si>
  <si>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</si>
  <si>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</si>
  <si>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</si>
  <si>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</si>
  <si>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</si>
  <si>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</si>
  <si>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</si>
  <si>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</si>
  <si>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</si>
  <si>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</si>
  <si>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</si>
  <si>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</si>
  <si>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</si>
  <si>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</si>
  <si>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</si>
  <si>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</si>
  <si>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</si>
  <si>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</si>
  <si>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</si>
  <si>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</si>
  <si>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</si>
  <si>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</si>
  <si>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</si>
  <si>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</si>
  <si>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</si>
  <si>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</si>
  <si>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</si>
  <si>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</si>
  <si>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</si>
  <si>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</si>
  <si>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</si>
  <si>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</si>
  <si>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</si>
  <si>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</si>
  <si>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</si>
  <si>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</si>
  <si>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</si>
  <si>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</si>
  <si>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</si>
  <si>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</si>
  <si>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</si>
  <si>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</si>
  <si>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</si>
  <si>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</si>
  <si>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</si>
  <si>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</si>
  <si>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</si>
  <si>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</si>
  <si>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</si>
  <si>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</si>
  <si>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</si>
  <si>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</si>
  <si>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</si>
  <si>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</si>
  <si>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</si>
  <si>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</si>
  <si>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</si>
  <si>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</si>
  <si>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</si>
  <si>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</si>
  <si>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</si>
  <si>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</si>
  <si>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</si>
  <si>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</si>
  <si>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</si>
  <si>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</si>
  <si>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</si>
  <si>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</si>
  <si>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</si>
  <si>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</si>
  <si>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</si>
  <si>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</si>
  <si>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</si>
  <si>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</si>
  <si>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</si>
  <si>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</si>
  <si>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</si>
  <si>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</si>
  <si>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</si>
  <si>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</si>
  <si>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</si>
  <si>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</si>
  <si>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</si>
  <si>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</si>
  <si>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</si>
  <si>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</si>
  <si>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</si>
  <si>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</si>
  <si>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</si>
  <si>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</si>
  <si>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</si>
  <si>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</si>
  <si>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</si>
  <si>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</si>
  <si>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</si>
  <si>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</si>
  <si>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</si>
  <si>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</si>
  <si>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</si>
  <si>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</si>
  <si>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</si>
  <si>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</si>
  <si>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</si>
  <si>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</si>
  <si>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</si>
  <si>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</si>
  <si>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</si>
  <si>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</si>
  <si>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</si>
  <si>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</si>
  <si>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</si>
  <si>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</si>
  <si>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</si>
  <si>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</si>
  <si>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</si>
  <si>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</si>
  <si>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</si>
  <si>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</si>
  <si>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</si>
  <si>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</si>
  <si>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</si>
  <si>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</si>
  <si>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</si>
  <si>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</si>
  <si>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</si>
  <si>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</si>
  <si>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</si>
  <si>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</si>
  <si>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</si>
  <si>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</si>
  <si>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</si>
  <si>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</si>
  <si>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</si>
  <si>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</si>
  <si>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</si>
  <si>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</si>
  <si>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</si>
  <si>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</si>
  <si>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</si>
  <si>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</si>
  <si>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</si>
  <si>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</si>
  <si>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</si>
  <si>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</si>
  <si>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</si>
  <si>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</si>
  <si>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</si>
  <si>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</si>
  <si>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</si>
  <si>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</si>
  <si>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</si>
  <si>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</si>
  <si>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</si>
  <si>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</si>
  <si>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</si>
  <si>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</si>
  <si>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</si>
  <si>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</si>
  <si>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</si>
  <si>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</si>
  <si>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</si>
  <si>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</si>
  <si>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</si>
  <si>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</si>
  <si>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</si>
  <si>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</si>
  <si>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</si>
  <si>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</si>
  <si>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</si>
  <si>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</si>
  <si>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</si>
  <si>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</si>
  <si>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</si>
  <si>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</si>
  <si>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</si>
  <si>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</si>
  <si>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</si>
  <si>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</si>
  <si>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</si>
  <si>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</si>
  <si>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</si>
  <si>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</si>
  <si>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</si>
  <si>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</si>
  <si>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</si>
  <si>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</si>
  <si>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</si>
  <si>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</si>
  <si>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</si>
  <si>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</si>
  <si>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</si>
  <si>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</si>
  <si>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</si>
  <si>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</si>
  <si>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</si>
  <si>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</si>
  <si>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</si>
  <si>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</si>
  <si>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</si>
  <si>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</si>
  <si>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</si>
  <si>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</si>
  <si>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</si>
  <si>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</si>
  <si>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</si>
  <si>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</si>
  <si>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</si>
  <si>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</si>
  <si>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</si>
  <si>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</si>
  <si>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</si>
  <si>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</si>
  <si>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</si>
  <si>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</si>
  <si>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</si>
  <si>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</si>
  <si>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</si>
  <si>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</si>
  <si>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</si>
  <si>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</si>
  <si>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</si>
  <si>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</si>
  <si>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</si>
  <si>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</si>
  <si>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</si>
  <si>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</si>
  <si>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</si>
  <si>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</si>
  <si>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</si>
  <si>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</si>
  <si>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</si>
  <si>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</si>
  <si>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</si>
  <si>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</si>
  <si>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</si>
  <si>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</si>
  <si>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</si>
  <si>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</si>
  <si>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</si>
  <si>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</si>
  <si>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</si>
  <si>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</si>
  <si>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</si>
  <si>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</si>
  <si>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</si>
  <si>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</si>
  <si>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</si>
  <si>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</si>
  <si>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</si>
  <si>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</si>
  <si>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</si>
  <si>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</si>
  <si>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</si>
  <si>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</si>
  <si>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</si>
  <si>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</si>
  <si>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</si>
  <si>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</si>
  <si>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</si>
  <si>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</si>
  <si>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</si>
  <si>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</si>
  <si>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</si>
  <si>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</si>
  <si>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</si>
  <si>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</si>
  <si>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</si>
  <si>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</si>
  <si>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</si>
  <si>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</si>
  <si>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</si>
  <si>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</si>
  <si>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</si>
  <si>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</si>
  <si>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</si>
  <si>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</si>
  <si>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</si>
  <si>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</si>
  <si>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</si>
  <si>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</si>
  <si>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</si>
  <si>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</si>
  <si>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</si>
  <si>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</si>
  <si>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</si>
  <si>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</si>
  <si>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</si>
  <si>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</si>
  <si>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</si>
  <si>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</si>
  <si>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</si>
  <si>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</si>
  <si>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</si>
  <si>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</si>
  <si>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</si>
  <si>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</si>
  <si>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</si>
  <si>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</si>
  <si>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</si>
  <si>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</si>
  <si>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</si>
  <si>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</si>
  <si>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</si>
  <si>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</si>
  <si>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</si>
  <si>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</si>
  <si>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</si>
  <si>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</si>
  <si>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</si>
  <si>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</si>
  <si>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</si>
  <si>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</si>
  <si>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</si>
  <si>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</si>
  <si>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</si>
  <si>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</si>
  <si>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</si>
  <si>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</si>
  <si>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</si>
  <si>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</si>
  <si>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</si>
  <si>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</si>
  <si>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</si>
  <si>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</si>
  <si>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</si>
  <si>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</si>
  <si>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</si>
  <si>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</si>
  <si>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</si>
  <si>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</si>
  <si>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</si>
  <si>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</si>
  <si>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</si>
  <si>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</si>
  <si>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</si>
  <si>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</si>
  <si>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</si>
  <si>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</si>
  <si>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</si>
  <si>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</si>
  <si>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</si>
  <si>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</si>
  <si>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</si>
  <si>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</si>
  <si>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</si>
  <si>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</si>
  <si>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</si>
  <si>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</si>
  <si>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</si>
  <si>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</si>
  <si>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</si>
  <si>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</si>
  <si>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</si>
  <si>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</si>
  <si>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</si>
  <si>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</si>
  <si>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</si>
  <si>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</si>
  <si>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</si>
  <si>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</si>
  <si>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</si>
  <si>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</si>
  <si>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</si>
  <si>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</si>
  <si>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</si>
  <si>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</si>
  <si>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</si>
  <si>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</si>
  <si>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</si>
  <si>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</si>
  <si>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</si>
  <si>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</si>
  <si>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</si>
  <si>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</si>
  <si>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</si>
  <si>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</si>
  <si>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</si>
  <si>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</si>
  <si>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</si>
  <si>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</si>
  <si>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</si>
  <si>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</si>
  <si>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</si>
  <si>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</si>
  <si>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</si>
  <si>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</si>
  <si>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</si>
  <si>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</si>
  <si>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</si>
  <si>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</si>
  <si>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</si>
  <si>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</si>
  <si>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</si>
  <si>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</si>
  <si>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</si>
  <si>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</si>
  <si>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</si>
  <si>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</si>
  <si>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</si>
  <si>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</si>
  <si>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</si>
  <si>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</si>
  <si>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</si>
  <si>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</si>
  <si>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</si>
  <si>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</si>
  <si>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</si>
  <si>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</si>
  <si>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</si>
  <si>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</si>
  <si>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</si>
  <si>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</si>
  <si>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</si>
  <si>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</si>
  <si>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</si>
  <si>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</si>
  <si>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</si>
  <si>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</si>
  <si>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</si>
  <si>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</si>
  <si>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</si>
  <si>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</si>
  <si>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</si>
  <si>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</si>
  <si>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</si>
  <si>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</si>
  <si>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</si>
  <si>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</si>
  <si>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</si>
  <si>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</si>
  <si>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</si>
  <si>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</si>
  <si>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</si>
  <si>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</si>
  <si>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</si>
  <si>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</si>
  <si>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</si>
  <si>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</si>
  <si>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</si>
  <si>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</si>
  <si>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</si>
  <si>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</si>
  <si>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</si>
  <si>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</si>
  <si>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</si>
  <si>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</si>
  <si>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</si>
  <si>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</si>
  <si>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</si>
  <si>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</si>
  <si>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</si>
  <si>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</si>
  <si>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</si>
  <si>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</si>
  <si>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</si>
  <si>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</si>
  <si>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</si>
  <si>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</si>
  <si>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</si>
  <si>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</si>
  <si>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</si>
  <si>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</si>
  <si>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</si>
  <si>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</si>
  <si>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</si>
  <si>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</si>
  <si>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</si>
  <si>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</si>
  <si>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</si>
  <si>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</si>
  <si>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</si>
  <si>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</si>
  <si>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</si>
  <si>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</si>
  <si>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</si>
  <si>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</si>
  <si>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</si>
  <si>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</si>
  <si>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</si>
  <si>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</si>
  <si>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</si>
  <si>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</si>
  <si>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</si>
  <si>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</si>
  <si>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</si>
  <si>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</si>
  <si>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</si>
  <si>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</si>
  <si>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</si>
  <si>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</si>
  <si>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</si>
  <si>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</si>
  <si>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</si>
  <si>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</si>
  <si>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</si>
  <si>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</si>
  <si>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</si>
  <si>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</si>
  <si>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</si>
  <si>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</si>
  <si>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</si>
  <si>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</si>
  <si>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</si>
  <si>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</si>
  <si>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</si>
  <si>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</si>
  <si>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</si>
  <si>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</si>
  <si>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</si>
  <si>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</si>
  <si>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</si>
  <si>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</si>
  <si>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</si>
  <si>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</si>
  <si>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</si>
  <si>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</si>
  <si>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</si>
  <si>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</si>
  <si>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</si>
  <si>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</si>
  <si>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</si>
  <si>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</si>
  <si>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</si>
  <si>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</si>
  <si>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</si>
  <si>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</si>
  <si>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</si>
  <si>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</si>
  <si>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</si>
  <si>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</si>
  <si>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</si>
  <si>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</si>
  <si>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</si>
  <si>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</si>
  <si>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</si>
  <si>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</si>
  <si>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</si>
  <si>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</si>
  <si>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</si>
  <si>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</si>
  <si>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</si>
  <si>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</si>
  <si>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</si>
  <si>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</si>
  <si>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</si>
  <si>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</si>
  <si>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</si>
  <si>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</si>
  <si>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</si>
  <si>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</si>
  <si>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</si>
  <si>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</si>
  <si>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</si>
  <si>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</si>
  <si>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</si>
  <si>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</si>
  <si>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</si>
  <si>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</si>
  <si>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</si>
  <si>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</si>
  <si>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</si>
  <si>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</si>
  <si>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</si>
  <si>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</si>
  <si>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</si>
  <si>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</si>
  <si>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</si>
  <si>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</si>
  <si>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</si>
  <si>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</si>
  <si>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</si>
  <si>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</si>
  <si>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</si>
  <si>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</si>
  <si>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</si>
  <si>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</si>
  <si>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</si>
  <si>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</si>
  <si>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</si>
  <si>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</si>
  <si>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</si>
  <si>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</si>
  <si>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</si>
  <si>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</si>
  <si>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</si>
  <si>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</si>
  <si>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</si>
  <si>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</si>
  <si>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</si>
  <si>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</si>
  <si>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</si>
  <si>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</si>
  <si>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</si>
  <si>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</si>
  <si>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</si>
  <si>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</si>
  <si>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</si>
  <si>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</si>
  <si>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</si>
  <si>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</si>
  <si>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</si>
  <si>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</si>
  <si>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</si>
  <si>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</si>
  <si>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</si>
  <si>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</si>
  <si>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</si>
  <si>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</si>
  <si>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</si>
  <si>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</si>
  <si>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</si>
  <si>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</si>
  <si>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</si>
  <si>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</si>
  <si>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</si>
  <si>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</si>
  <si>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</si>
  <si>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</si>
  <si>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</si>
  <si>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</si>
  <si>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</si>
  <si>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</si>
  <si>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</si>
  <si>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</si>
  <si>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</si>
  <si>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</si>
  <si>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</si>
  <si>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</si>
  <si>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</si>
  <si>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</si>
  <si>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</si>
  <si>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</si>
  <si>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</si>
  <si>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</si>
  <si>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</si>
  <si>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</si>
  <si>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</si>
  <si>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</si>
  <si>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</si>
  <si>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</si>
  <si>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</si>
  <si>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</si>
  <si>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</si>
  <si>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</si>
  <si>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</si>
  <si>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</si>
  <si>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</si>
  <si>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</si>
  <si>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</si>
  <si>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</si>
  <si>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</si>
  <si>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</si>
  <si>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</si>
  <si>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</si>
  <si>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</si>
  <si>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</si>
  <si>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</si>
  <si>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</si>
  <si>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</si>
  <si>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</si>
  <si>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</si>
  <si>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</si>
  <si>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</si>
  <si>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</si>
  <si>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</si>
  <si>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</si>
  <si>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</si>
  <si>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</si>
  <si>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</si>
  <si>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</si>
  <si>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</si>
  <si>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</si>
  <si>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</si>
  <si>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</si>
  <si>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</si>
  <si>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</si>
  <si>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</si>
  <si>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</si>
  <si>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</si>
  <si>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</si>
  <si>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</si>
  <si>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</si>
  <si>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</si>
  <si>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</si>
  <si>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</si>
  <si>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</si>
  <si>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</si>
  <si>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</si>
  <si>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</si>
  <si>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</si>
  <si>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</si>
  <si>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</si>
  <si>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</si>
  <si>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</si>
  <si>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</si>
  <si>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</si>
  <si>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</si>
  <si>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</si>
  <si>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</si>
  <si>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</si>
  <si>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</si>
  <si>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</si>
  <si>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</si>
  <si>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</si>
  <si>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</si>
  <si>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</si>
  <si>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</si>
  <si>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</si>
  <si>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</si>
  <si>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</si>
  <si>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</si>
  <si>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</si>
  <si>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</si>
  <si>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</si>
  <si>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</si>
  <si>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</si>
  <si>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</si>
  <si>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</si>
  <si>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</si>
  <si>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</si>
  <si>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</si>
  <si>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</si>
  <si>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</si>
  <si>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</si>
  <si>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</si>
  <si>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</si>
  <si>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</si>
  <si>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</si>
  <si>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</si>
  <si>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</si>
  <si>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</si>
  <si>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</si>
  <si>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</si>
  <si>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</si>
  <si>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</si>
  <si>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</si>
  <si>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</si>
  <si>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</si>
  <si>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</si>
  <si>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</si>
  <si>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</si>
  <si>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</si>
  <si>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</si>
  <si>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</si>
  <si>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</si>
  <si>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</si>
  <si>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</si>
  <si>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</si>
  <si>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</si>
  <si>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</si>
  <si>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</si>
  <si>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</si>
  <si>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</si>
  <si>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</si>
  <si>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</si>
  <si>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</si>
  <si>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</si>
  <si>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</si>
  <si>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</si>
  <si>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</si>
  <si>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</si>
  <si>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</si>
  <si>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</si>
  <si>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</si>
  <si>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</si>
  <si>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</si>
  <si>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</si>
  <si>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</si>
  <si>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</si>
  <si>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</si>
  <si>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</si>
  <si>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</si>
  <si>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</si>
  <si>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</si>
  <si>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</si>
  <si>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</si>
  <si>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</si>
  <si>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</si>
  <si>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</si>
  <si>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</si>
  <si>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</si>
  <si>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</si>
  <si>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</si>
  <si>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</si>
  <si>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</si>
  <si>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</si>
  <si>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</si>
  <si>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</si>
  <si>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</si>
  <si>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</si>
  <si>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</si>
  <si>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</si>
  <si>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</si>
  <si>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</si>
  <si>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</si>
  <si>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</si>
  <si>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</si>
  <si>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</si>
  <si>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</si>
  <si>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</si>
  <si>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</si>
  <si>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</si>
  <si>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</si>
  <si>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</si>
  <si>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</si>
  <si>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</si>
  <si>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</si>
  <si>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</si>
  <si>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</si>
  <si>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</si>
  <si>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</si>
  <si>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</si>
  <si>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</si>
  <si>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</si>
  <si>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</si>
  <si>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</si>
  <si>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</si>
  <si>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</si>
  <si>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</si>
  <si>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</si>
  <si>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</si>
  <si>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</si>
  <si>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</si>
  <si>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</si>
  <si>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</si>
  <si>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</si>
  <si>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</si>
  <si>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</si>
  <si>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</si>
  <si>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</si>
  <si>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</si>
  <si>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</si>
  <si>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</si>
  <si>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</si>
  <si>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</si>
  <si>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</si>
  <si>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</si>
  <si>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</si>
  <si>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</si>
  <si>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</si>
  <si>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</si>
  <si>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</si>
  <si>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</si>
  <si>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</si>
  <si>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</si>
  <si>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</si>
  <si>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</si>
  <si>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</si>
  <si>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</si>
  <si>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</si>
  <si>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</si>
  <si>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</si>
  <si>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</si>
  <si>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</si>
  <si>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</si>
  <si>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</si>
  <si>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</si>
  <si>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</si>
  <si>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</si>
  <si>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</si>
  <si>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</si>
  <si>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</si>
  <si>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</si>
  <si>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</si>
  <si>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</si>
  <si>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</si>
  <si>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</si>
  <si>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</si>
  <si>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</si>
  <si>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</si>
  <si>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</si>
  <si>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</si>
  <si>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</si>
  <si>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</si>
  <si>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</si>
  <si>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</si>
  <si>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</si>
  <si>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</si>
  <si>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</si>
  <si>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</si>
  <si>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</si>
  <si>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</si>
  <si>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</si>
  <si>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</si>
  <si>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</si>
  <si>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</si>
  <si>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</si>
  <si>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</si>
  <si>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</si>
  <si>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</si>
  <si>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</si>
  <si>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</si>
  <si>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</si>
  <si>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</si>
  <si>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</si>
  <si>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</si>
  <si>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</si>
  <si>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</si>
  <si>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</si>
  <si>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</si>
  <si>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</si>
  <si>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</si>
  <si>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</si>
  <si>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</si>
  <si>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</si>
  <si>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</si>
  <si>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</si>
  <si>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</si>
  <si>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</si>
  <si>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</si>
  <si>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</si>
  <si>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</si>
  <si>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</si>
  <si>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</si>
  <si>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</si>
  <si>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</si>
  <si>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</si>
  <si>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</si>
  <si>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</si>
  <si>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</si>
  <si>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</si>
  <si>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</si>
  <si>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</si>
  <si>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</si>
  <si>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</si>
  <si>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</si>
  <si>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</si>
  <si>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</si>
  <si>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</si>
  <si>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</si>
  <si>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</si>
  <si>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</si>
  <si>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</si>
  <si>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</si>
  <si>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</si>
  <si>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</si>
  <si>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</si>
  <si>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</si>
  <si>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</si>
  <si>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</si>
  <si>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</si>
  <si>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</si>
  <si>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</si>
  <si>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</si>
  <si>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</si>
  <si>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</si>
  <si>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</si>
  <si>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</si>
  <si>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</si>
  <si>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</si>
  <si>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</si>
  <si>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</si>
  <si>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</si>
  <si>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</si>
  <si>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</si>
  <si>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</si>
  <si>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</si>
  <si>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</si>
  <si>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</si>
  <si>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</si>
  <si>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</si>
  <si>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</si>
  <si>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</si>
  <si>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</si>
  <si>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</si>
  <si>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</si>
  <si>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</si>
  <si>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</si>
  <si>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</si>
  <si>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</si>
  <si>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</si>
  <si>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</si>
  <si>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</si>
  <si>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</si>
  <si>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</si>
  <si>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</si>
  <si>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</si>
  <si>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</si>
  <si>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</si>
  <si>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</si>
  <si>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</si>
  <si>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</si>
  <si>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</si>
  <si>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</si>
  <si>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</si>
  <si>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</si>
  <si>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</si>
  <si>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</si>
  <si>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</si>
  <si>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</si>
  <si>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</si>
  <si>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</si>
  <si>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</si>
  <si>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</si>
  <si>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</si>
  <si>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</si>
  <si>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</si>
  <si>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</si>
  <si>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</si>
  <si>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</si>
  <si>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</si>
  <si>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</si>
  <si>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</si>
  <si>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</si>
  <si>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</si>
  <si>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</si>
  <si>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</si>
  <si>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</si>
  <si>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</si>
  <si>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</si>
  <si>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</si>
  <si>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</si>
  <si>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</si>
  <si>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</si>
  <si>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</si>
  <si>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</si>
  <si>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</si>
  <si>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</si>
  <si>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</si>
  <si>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</si>
  <si>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</si>
  <si>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</si>
  <si>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</si>
  <si>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</si>
  <si>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</si>
  <si>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</si>
  <si>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</si>
  <si>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</si>
  <si>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</si>
  <si>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</si>
  <si>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</si>
  <si>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</si>
  <si>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</si>
  <si>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</si>
  <si>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</si>
  <si>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</si>
  <si>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</si>
  <si>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</si>
  <si>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</si>
  <si>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</si>
  <si>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</si>
  <si>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</si>
  <si>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</si>
  <si>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</si>
  <si>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</si>
  <si>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</si>
  <si>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</si>
  <si>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</si>
  <si>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</si>
  <si>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</si>
  <si>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</si>
  <si>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</si>
  <si>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</si>
  <si>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</si>
  <si>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</si>
  <si>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</si>
  <si>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</si>
  <si>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</si>
  <si>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</si>
  <si>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</si>
  <si>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</si>
  <si>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</si>
  <si>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</si>
  <si>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</si>
  <si>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</si>
  <si>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</si>
  <si>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</si>
  <si>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</si>
  <si>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</si>
  <si>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</si>
  <si>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</si>
  <si>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</si>
  <si>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</si>
  <si>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</si>
  <si>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</si>
  <si>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</si>
  <si>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</si>
  <si>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</si>
  <si>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</si>
  <si>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</si>
  <si>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</si>
  <si>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</si>
  <si>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</si>
  <si>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</si>
  <si>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</si>
  <si>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</si>
  <si>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</si>
  <si>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</si>
  <si>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</si>
  <si>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</si>
  <si>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</si>
  <si>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</si>
  <si>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</si>
  <si>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</si>
  <si>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</si>
  <si>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</si>
  <si>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</si>
  <si>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</si>
  <si>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</si>
  <si>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</si>
  <si>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</si>
  <si>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</si>
  <si>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</si>
  <si>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</si>
  <si>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</si>
  <si>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</si>
  <si>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</si>
  <si>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</si>
  <si>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</si>
  <si>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</si>
  <si>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</si>
  <si>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</si>
  <si>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</si>
  <si>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</si>
  <si>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</si>
  <si>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</si>
  <si>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</si>
  <si>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</si>
  <si>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</si>
  <si>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</si>
  <si>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</si>
  <si>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</si>
  <si>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</si>
  <si>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</si>
  <si>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</si>
  <si>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</si>
  <si>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</si>
  <si>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</si>
  <si>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</si>
  <si>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</si>
  <si>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</si>
  <si>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</si>
  <si>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</si>
  <si>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</si>
  <si>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</si>
  <si>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</si>
  <si>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</si>
  <si>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</si>
  <si>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</si>
  <si>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</si>
  <si>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</si>
  <si>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</si>
  <si>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</si>
  <si>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</si>
  <si>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</si>
  <si>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</si>
  <si>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</si>
  <si>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</si>
  <si>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</si>
  <si>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</si>
  <si>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</si>
  <si>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</si>
  <si>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</si>
  <si>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</si>
  <si>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</si>
  <si>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</si>
  <si>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</si>
  <si>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</si>
  <si>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</si>
  <si>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</si>
  <si>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</si>
  <si>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</si>
  <si>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</si>
  <si>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</si>
  <si>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</si>
  <si>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</si>
  <si>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</si>
  <si>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</si>
  <si>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</si>
  <si>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</si>
  <si>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</si>
  <si>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</si>
  <si>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</si>
  <si>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</si>
  <si>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</si>
  <si>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</si>
  <si>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</si>
  <si>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</si>
  <si>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</si>
  <si>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</si>
  <si>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</si>
  <si>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</si>
  <si>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</si>
  <si>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</si>
  <si>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</si>
  <si>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</si>
  <si>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</si>
  <si>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</si>
  <si>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</si>
  <si>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</si>
  <si>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</si>
  <si>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</si>
  <si>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</si>
  <si>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</si>
  <si>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</si>
  <si>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</si>
  <si>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</si>
  <si>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</si>
  <si>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</si>
  <si>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</si>
  <si>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</si>
  <si>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</si>
  <si>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</si>
  <si>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</si>
  <si>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</si>
  <si>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</si>
  <si>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</si>
  <si>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</si>
  <si>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</si>
  <si>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</si>
  <si>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</si>
  <si>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</si>
  <si>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</si>
  <si>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</si>
  <si>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</si>
  <si>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</si>
  <si>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</si>
  <si>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</si>
  <si>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</si>
  <si>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</si>
  <si>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</si>
  <si>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</si>
  <si>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</si>
  <si>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</si>
  <si>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</si>
  <si>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</si>
  <si>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</si>
  <si>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</si>
  <si>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</si>
  <si>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</si>
  <si>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</si>
  <si>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</si>
  <si>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</si>
  <si>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</si>
  <si>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</si>
  <si>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</si>
  <si>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</si>
  <si>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</si>
  <si>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</si>
  <si>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</si>
  <si>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</si>
  <si>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</si>
  <si>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</si>
  <si>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</si>
  <si>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</si>
  <si>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</si>
  <si>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</si>
  <si>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</si>
  <si>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</si>
  <si>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</si>
  <si>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</si>
  <si>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</si>
  <si>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</si>
  <si>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</si>
  <si>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</si>
  <si>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</si>
  <si>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</si>
  <si>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</si>
  <si>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</si>
  <si>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</si>
  <si>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</si>
  <si>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</si>
  <si>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</si>
  <si>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</si>
  <si>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</si>
  <si>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</si>
  <si>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</si>
  <si>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</si>
  <si>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</si>
  <si>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</si>
  <si>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</si>
  <si>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</si>
  <si>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</si>
  <si>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</si>
  <si>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</si>
  <si>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</si>
  <si>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</si>
  <si>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</si>
  <si>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</si>
  <si>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</si>
  <si>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</si>
  <si>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</si>
  <si>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</si>
  <si>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</si>
  <si>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</si>
  <si>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</si>
  <si>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</si>
  <si>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</si>
  <si>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</si>
  <si>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</si>
  <si>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</si>
  <si>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</si>
  <si>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</si>
  <si>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</si>
  <si>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</si>
  <si>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</si>
  <si>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</si>
  <si>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</si>
  <si>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</si>
  <si>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</si>
  <si>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</si>
  <si>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</si>
  <si>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</si>
  <si>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</si>
  <si>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</si>
  <si>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</si>
  <si>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</si>
  <si>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</si>
  <si>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</si>
  <si>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</si>
  <si>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</si>
  <si>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</si>
  <si>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</si>
  <si>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</si>
  <si>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</si>
  <si>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</si>
  <si>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</si>
  <si>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</si>
  <si>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</si>
  <si>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</si>
  <si>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</si>
  <si>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</si>
  <si>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</si>
  <si>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</si>
  <si>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</si>
  <si>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</si>
  <si>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</si>
  <si>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</si>
  <si>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</si>
  <si>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</si>
  <si>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</si>
  <si>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</si>
  <si>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</si>
  <si>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</si>
  <si>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</si>
  <si>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</si>
  <si>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</si>
  <si>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</si>
  <si>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</si>
  <si>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</si>
  <si>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</si>
  <si>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</si>
  <si>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</si>
  <si>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</si>
  <si>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</si>
  <si>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</si>
  <si>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</si>
  <si>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</si>
  <si>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</si>
  <si>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</si>
  <si>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</si>
  <si>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</si>
  <si>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</si>
  <si>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</si>
  <si>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</si>
  <si>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</si>
  <si>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</si>
  <si>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</si>
  <si>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</si>
  <si>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</si>
  <si>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</si>
  <si>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</si>
  <si>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</si>
  <si>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</si>
  <si>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</si>
  <si>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</si>
  <si>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</si>
  <si>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</si>
  <si>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</si>
  <si>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</si>
  <si>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</si>
  <si>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</si>
  <si>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</si>
  <si>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</si>
  <si>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</si>
  <si>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</si>
  <si>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</si>
  <si>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</si>
  <si>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</si>
  <si>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</si>
  <si>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</si>
  <si>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</si>
  <si>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</si>
  <si>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</si>
  <si>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</si>
  <si>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</si>
  <si>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</si>
  <si>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</si>
  <si>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</si>
  <si>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</si>
  <si>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</si>
  <si>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</si>
  <si>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</si>
  <si>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</si>
  <si>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</si>
  <si>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</si>
  <si>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</si>
  <si>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</si>
  <si>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</si>
  <si>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</si>
  <si>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</si>
  <si>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</si>
  <si>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</si>
  <si>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</si>
  <si>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</si>
  <si>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</si>
  <si>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</si>
  <si>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</si>
  <si>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</si>
  <si>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</si>
  <si>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</si>
  <si>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</si>
  <si>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</si>
  <si>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</si>
  <si>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</si>
  <si>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</si>
  <si>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</si>
  <si>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</si>
  <si>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</si>
  <si>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</si>
  <si>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</si>
  <si>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</si>
  <si>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</si>
  <si>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</si>
  <si>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</si>
  <si>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</si>
  <si>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</si>
  <si>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</si>
  <si>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</si>
  <si>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</si>
  <si>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</si>
  <si>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</si>
  <si>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</si>
  <si>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</si>
  <si>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</si>
  <si>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</si>
  <si>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</si>
  <si>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</si>
  <si>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</si>
  <si>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</si>
  <si>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</si>
  <si>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</si>
  <si>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</si>
  <si>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</si>
  <si>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</si>
  <si>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</si>
  <si>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</si>
  <si>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</si>
  <si>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</si>
  <si>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</si>
  <si>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</si>
  <si>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</si>
  <si>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</si>
  <si>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</si>
  <si>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</si>
  <si>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</si>
  <si>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</si>
  <si>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</si>
  <si>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</si>
  <si>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</si>
  <si>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</si>
  <si>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</si>
  <si>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</si>
  <si>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</si>
  <si>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</si>
  <si>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</si>
  <si>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</si>
  <si>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</si>
  <si>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</si>
  <si>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</si>
  <si>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</si>
  <si>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</si>
  <si>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</si>
  <si>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</si>
  <si>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</si>
  <si>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</si>
  <si>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</si>
  <si>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</si>
  <si>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</si>
  <si>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</si>
  <si>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</si>
  <si>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</si>
  <si>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</si>
  <si>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</si>
  <si>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</si>
  <si>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</si>
  <si>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</si>
  <si>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</si>
  <si>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</si>
  <si>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</si>
  <si>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</si>
  <si>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</si>
  <si>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</si>
  <si>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</si>
  <si>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</si>
  <si>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</si>
  <si>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</si>
  <si>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</si>
  <si>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</si>
  <si>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</si>
  <si>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</si>
  <si>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</si>
  <si>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</si>
  <si>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</si>
  <si>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</si>
  <si>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</si>
  <si>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</si>
  <si>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</si>
  <si>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</si>
  <si>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</si>
  <si>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</si>
  <si>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</si>
  <si>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</si>
  <si>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</si>
  <si>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</si>
  <si>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</si>
  <si>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</si>
  <si>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</si>
  <si>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</si>
  <si>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</si>
  <si>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</si>
  <si>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</si>
  <si>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</si>
  <si>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</si>
  <si>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</si>
  <si>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</si>
  <si>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</si>
  <si>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</si>
  <si>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</si>
  <si>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</si>
  <si>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</si>
  <si>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</si>
  <si>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</si>
  <si>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</si>
  <si>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</si>
  <si>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</si>
  <si>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</si>
  <si>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</si>
  <si>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</si>
  <si>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</si>
  <si>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</si>
  <si>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</si>
  <si>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</si>
  <si>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</si>
  <si>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</si>
  <si>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</si>
  <si>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</si>
  <si>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</si>
  <si>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</si>
  <si>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</si>
  <si>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</si>
  <si>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</si>
  <si>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</si>
  <si>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</si>
  <si>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</si>
  <si>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</si>
  <si>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</si>
  <si>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</si>
  <si>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</si>
  <si>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</si>
  <si>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</si>
  <si>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</si>
  <si>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</si>
  <si>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</si>
  <si>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</si>
  <si>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</si>
  <si>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</si>
  <si>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</si>
  <si>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</si>
  <si>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</si>
  <si>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</si>
  <si>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</si>
  <si>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</si>
  <si>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</si>
  <si>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</si>
  <si>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</si>
  <si>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</si>
  <si>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</si>
  <si>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</si>
  <si>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</si>
  <si>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</si>
  <si>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</si>
  <si>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</si>
  <si>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</si>
  <si>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</si>
  <si>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</si>
  <si>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</si>
  <si>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</si>
  <si>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</si>
  <si>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</si>
  <si>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</si>
  <si>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</si>
  <si>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</si>
  <si>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</si>
  <si>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</si>
  <si>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</si>
  <si>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</si>
  <si>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</si>
  <si>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</si>
  <si>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</si>
  <si>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</si>
  <si>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</si>
  <si>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</si>
  <si>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</si>
  <si>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</si>
  <si>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</si>
  <si>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</si>
  <si>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</si>
  <si>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</si>
  <si>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</si>
  <si>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</si>
  <si>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</si>
  <si>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</si>
  <si>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</si>
  <si>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</si>
  <si>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</si>
  <si>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</si>
  <si>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</si>
  <si>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</si>
  <si>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</si>
  <si>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</si>
  <si>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</si>
  <si>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</si>
  <si>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</si>
  <si>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</si>
  <si>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</si>
  <si>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</si>
  <si>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</si>
  <si>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</si>
  <si>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</si>
  <si>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</si>
  <si>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</si>
  <si>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</si>
  <si>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</si>
  <si>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</si>
  <si>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</si>
  <si>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</si>
  <si>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</si>
  <si>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</si>
  <si>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</si>
  <si>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</si>
  <si>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</si>
  <si>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</si>
  <si>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</si>
  <si>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</si>
  <si>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</si>
  <si>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</si>
  <si>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</si>
  <si>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</si>
  <si>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</si>
  <si>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</si>
  <si>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</si>
  <si>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</si>
  <si>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</si>
  <si>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</si>
  <si>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</si>
  <si>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</si>
  <si>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</si>
  <si>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</si>
  <si>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</si>
  <si>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</si>
  <si>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</si>
  <si>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</si>
  <si>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</si>
  <si>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</si>
  <si>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</si>
  <si>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</si>
  <si>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</si>
  <si>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</si>
  <si>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</si>
  <si>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</si>
  <si>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</si>
  <si>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</si>
  <si>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</si>
  <si>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</si>
  <si>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</si>
  <si>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</si>
  <si>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</si>
  <si>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</si>
  <si>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</si>
  <si>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</si>
  <si>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</si>
  <si>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</si>
  <si>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</si>
  <si>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</si>
  <si>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</si>
  <si>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</si>
  <si>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</si>
  <si>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</si>
  <si>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</si>
  <si>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</si>
  <si>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</si>
  <si>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</si>
  <si>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</si>
  <si>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</si>
  <si>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</si>
  <si>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</si>
  <si>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</si>
  <si>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</si>
  <si>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</si>
  <si>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</si>
  <si>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</si>
  <si>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</si>
  <si>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</si>
  <si>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</si>
  <si>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</si>
  <si>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</si>
  <si>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</si>
  <si>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</si>
  <si>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</si>
  <si>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</si>
  <si>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</si>
  <si>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</si>
  <si>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</si>
  <si>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</si>
  <si>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</si>
  <si>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</si>
  <si>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</si>
  <si>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</si>
  <si>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</si>
  <si>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</si>
  <si>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</si>
  <si>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</si>
  <si>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</si>
  <si>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</si>
  <si>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</si>
  <si>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</si>
  <si>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</si>
  <si>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</si>
  <si>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</si>
  <si>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</si>
  <si>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</si>
  <si>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</si>
  <si>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</si>
  <si>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</si>
  <si>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</si>
  <si>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</si>
  <si>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</si>
  <si>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</si>
  <si>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</si>
  <si>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</si>
  <si>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</si>
  <si>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</si>
  <si>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</si>
  <si>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</si>
  <si>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</si>
  <si>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</si>
  <si>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</si>
  <si>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</si>
  <si>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</si>
  <si>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</si>
  <si>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</si>
  <si>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</si>
  <si>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</si>
  <si>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</si>
  <si>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</si>
  <si>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</si>
  <si>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</si>
  <si>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</si>
  <si>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</si>
  <si>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</si>
  <si>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</si>
  <si>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</si>
  <si>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</si>
  <si>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</si>
  <si>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</si>
  <si>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</si>
  <si>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</si>
  <si>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</si>
  <si>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</si>
  <si>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</si>
  <si>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</si>
  <si>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</si>
  <si>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</si>
  <si>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</si>
  <si>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</si>
  <si>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</si>
  <si>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</si>
  <si>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</si>
  <si>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</si>
  <si>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</si>
  <si>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</si>
  <si>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</si>
  <si>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</si>
  <si>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</si>
  <si>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</si>
  <si>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</si>
  <si>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</si>
  <si>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</si>
  <si>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</si>
  <si>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</si>
  <si>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</si>
  <si>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</si>
  <si>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</si>
  <si>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</si>
  <si>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</si>
  <si>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</si>
  <si>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</si>
  <si>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</si>
  <si>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</si>
  <si>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</si>
  <si>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</si>
  <si>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</si>
  <si>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</si>
  <si>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</si>
  <si>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</si>
  <si>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</si>
  <si>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</si>
  <si>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</si>
  <si>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</si>
  <si>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</si>
  <si>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</si>
  <si>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</si>
  <si>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</si>
  <si>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</si>
  <si>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</si>
  <si>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</si>
  <si>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</si>
  <si>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</si>
  <si>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</si>
  <si>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</si>
  <si>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</si>
  <si>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</si>
  <si>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</si>
  <si>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</si>
  <si>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</si>
  <si>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</si>
  <si>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</si>
  <si>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</si>
  <si>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</si>
  <si>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</si>
  <si>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</si>
  <si>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</si>
  <si>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</si>
  <si>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</si>
  <si>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</si>
  <si>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</si>
  <si>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</si>
  <si>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</si>
  <si>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</si>
  <si>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</si>
  <si>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</si>
  <si>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</si>
  <si>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</si>
  <si>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</si>
  <si>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</si>
  <si>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</si>
  <si>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</si>
  <si>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</si>
  <si>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</si>
  <si>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</si>
  <si>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</si>
  <si>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</si>
  <si>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</si>
  <si>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</si>
  <si>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</si>
  <si>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</si>
  <si>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</si>
  <si>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</si>
  <si>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</si>
  <si>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</si>
  <si>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</si>
  <si>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</si>
  <si>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</si>
  <si>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</si>
  <si>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</si>
  <si>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</si>
  <si>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</si>
  <si>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</si>
  <si>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</si>
  <si>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</si>
  <si>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</si>
  <si>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</si>
  <si>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</si>
  <si>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</si>
  <si>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</si>
  <si>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</si>
  <si>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</si>
  <si>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</si>
  <si>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</si>
  <si>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</si>
  <si>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</si>
  <si>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</si>
  <si>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</si>
  <si>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</si>
  <si>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</si>
  <si>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</si>
  <si>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</si>
  <si>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</si>
  <si>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</si>
  <si>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</si>
  <si>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</si>
  <si>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</si>
  <si>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</si>
  <si>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</si>
  <si>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</si>
  <si>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</si>
  <si>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</si>
  <si>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</si>
  <si>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</si>
  <si>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</si>
  <si>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</si>
  <si>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</si>
  <si>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</si>
  <si>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</si>
  <si>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</si>
  <si>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</si>
  <si>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</si>
  <si>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</si>
  <si>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</si>
  <si>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</si>
  <si>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</si>
  <si>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</si>
  <si>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</si>
  <si>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</si>
  <si>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</si>
  <si>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</si>
  <si>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</si>
  <si>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</si>
  <si>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</si>
  <si>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</si>
  <si>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</si>
  <si>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</si>
  <si>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</si>
  <si>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</si>
  <si>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</si>
  <si>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</si>
  <si>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</si>
  <si>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</si>
  <si>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</si>
  <si>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</si>
  <si>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</si>
  <si>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</si>
  <si>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</si>
  <si>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</si>
  <si>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</si>
  <si>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</si>
  <si>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</si>
  <si>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</si>
  <si>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</si>
  <si>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</si>
  <si>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</si>
  <si>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</si>
  <si>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</si>
  <si>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</si>
  <si>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</si>
  <si>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</si>
  <si>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</si>
  <si>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</si>
  <si>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</si>
  <si>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</si>
  <si>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</si>
  <si>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</si>
  <si>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</si>
  <si>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</si>
  <si>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</si>
  <si>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</si>
  <si>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</si>
  <si>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</si>
  <si>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</si>
  <si>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</si>
  <si>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</si>
  <si>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</si>
  <si>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</si>
  <si>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</si>
  <si>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</si>
  <si>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</si>
  <si>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</si>
  <si>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</si>
  <si>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</si>
  <si>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</si>
  <si>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</si>
  <si>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</si>
  <si>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</si>
  <si>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</si>
  <si>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</si>
  <si>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</si>
  <si>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</si>
  <si>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</si>
  <si>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</si>
  <si>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</si>
  <si>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</si>
  <si>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</si>
  <si>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</si>
  <si>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</si>
  <si>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</si>
  <si>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</si>
  <si>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</si>
  <si>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</si>
  <si>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</si>
  <si>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</si>
  <si>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</si>
  <si>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</si>
  <si>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</si>
  <si>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</si>
  <si>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</si>
  <si>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</si>
  <si>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</si>
  <si>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</si>
  <si>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</si>
  <si>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</si>
  <si>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</si>
  <si>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</si>
  <si>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</si>
  <si>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</si>
  <si>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</si>
  <si>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</si>
  <si>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</si>
  <si>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</si>
  <si>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</si>
  <si>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</si>
  <si>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</si>
  <si>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</si>
  <si>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</si>
  <si>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</si>
  <si>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</si>
  <si>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</si>
  <si>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</si>
  <si>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</si>
  <si>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</si>
  <si>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</si>
  <si>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</si>
  <si>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</si>
  <si>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</si>
  <si>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</si>
  <si>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</si>
  <si>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</si>
  <si>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</si>
  <si>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</si>
  <si>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</si>
  <si>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</si>
  <si>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</si>
  <si>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</si>
  <si>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</si>
  <si>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</si>
  <si>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</si>
  <si>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</si>
  <si>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</si>
  <si>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</si>
  <si>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</si>
  <si>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</si>
  <si>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</si>
  <si>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</si>
  <si>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</si>
  <si>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</si>
  <si>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</si>
  <si>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</si>
  <si>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</si>
  <si>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</si>
  <si>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</si>
  <si>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</si>
  <si>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</si>
  <si>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</si>
  <si>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</si>
  <si>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</si>
  <si>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</si>
  <si>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</si>
  <si>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</si>
  <si>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</si>
  <si>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</si>
  <si>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</si>
  <si>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</si>
  <si>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</si>
  <si>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</si>
  <si>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</si>
  <si>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</si>
  <si>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</si>
  <si>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</si>
  <si>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</si>
  <si>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</si>
  <si>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</si>
  <si>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</si>
  <si>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</si>
  <si>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</si>
  <si>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</si>
  <si>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</si>
  <si>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</si>
  <si>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</si>
  <si>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</si>
  <si>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</si>
  <si>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</si>
  <si>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</si>
  <si>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</si>
  <si>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</si>
  <si>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</si>
  <si>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</si>
  <si>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</si>
  <si>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</si>
  <si>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</si>
  <si>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</si>
  <si>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</si>
  <si>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</si>
  <si>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</si>
  <si>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</si>
  <si>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</si>
  <si>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</si>
  <si>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</si>
  <si>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</si>
  <si>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</si>
  <si>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</si>
  <si>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</si>
  <si>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</si>
  <si>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</si>
  <si>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</si>
  <si>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</si>
  <si>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</si>
  <si>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</si>
  <si>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</si>
  <si>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</si>
  <si>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</si>
  <si>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</si>
  <si>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</si>
  <si>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</si>
  <si>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</si>
  <si>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</si>
  <si>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</si>
  <si>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</si>
  <si>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</si>
  <si>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</si>
  <si>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</si>
  <si>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</si>
  <si>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</si>
  <si>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</si>
  <si>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</si>
  <si>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</si>
  <si>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</si>
  <si>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</si>
  <si>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</si>
  <si>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</si>
  <si>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</si>
  <si>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</si>
  <si>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</si>
  <si>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</si>
  <si>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</si>
  <si>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</si>
  <si>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</si>
  <si>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</si>
  <si>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</si>
  <si>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</si>
  <si>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</si>
  <si>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</si>
  <si>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</si>
  <si>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</si>
  <si>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</si>
  <si>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</si>
  <si>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</si>
  <si>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</si>
  <si>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</si>
  <si>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</si>
  <si>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</si>
  <si>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</si>
  <si>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</si>
  <si>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</si>
  <si>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</si>
  <si>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</si>
  <si>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</si>
  <si>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</si>
  <si>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</si>
  <si>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</si>
  <si>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</si>
  <si>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</si>
  <si>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</si>
  <si>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</si>
  <si>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</si>
  <si>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</si>
  <si>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</si>
  <si>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</si>
  <si>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</si>
  <si>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</si>
  <si>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</si>
  <si>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</si>
  <si>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</si>
  <si>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</si>
  <si>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</si>
  <si>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</si>
  <si>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</si>
  <si>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</si>
  <si>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</si>
  <si>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</si>
  <si>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</si>
  <si>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</si>
  <si>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</si>
  <si>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</si>
  <si>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</si>
  <si>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</si>
  <si>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</si>
  <si>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</si>
  <si>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</si>
  <si>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</si>
  <si>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</si>
  <si>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</si>
  <si>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</si>
  <si>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</si>
  <si>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</si>
  <si>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</si>
  <si>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</si>
  <si>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</si>
  <si>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</si>
  <si>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</si>
  <si>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</si>
  <si>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</si>
  <si>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</si>
  <si>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</si>
  <si>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</si>
  <si>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</si>
  <si>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</si>
  <si>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</si>
  <si>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</si>
  <si>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</si>
  <si>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</si>
  <si>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</si>
  <si>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</si>
  <si>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</si>
  <si>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</si>
  <si>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</si>
  <si>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</si>
  <si>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</si>
  <si>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</si>
  <si>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</si>
  <si>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</si>
  <si>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</si>
  <si>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</si>
  <si>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</si>
  <si>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</si>
  <si>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</si>
  <si>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</si>
  <si>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</si>
  <si>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</si>
  <si>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</si>
  <si>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</si>
  <si>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</si>
  <si>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</si>
  <si>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</si>
  <si>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</si>
  <si>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</si>
  <si>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</si>
  <si>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</si>
  <si>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</si>
  <si>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</si>
  <si>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</si>
  <si>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</si>
  <si>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</si>
  <si>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</si>
  <si>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</si>
  <si>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</si>
  <si>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</si>
  <si>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</si>
  <si>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</si>
  <si>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</si>
  <si>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</si>
  <si>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</si>
  <si>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</si>
  <si>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</si>
  <si>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</si>
  <si>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</si>
  <si>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</si>
  <si>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</si>
  <si>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</si>
  <si>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</si>
  <si>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</si>
  <si>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</si>
  <si>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</si>
  <si>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</si>
  <si>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</si>
  <si>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</si>
  <si>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</si>
  <si>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</si>
  <si>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</si>
  <si>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</si>
  <si>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</si>
  <si>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</si>
  <si>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</si>
  <si>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</si>
  <si>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</si>
  <si>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</si>
  <si>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</si>
  <si>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</si>
  <si>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</si>
  <si>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</si>
  <si>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</si>
  <si>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</si>
  <si>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</si>
  <si>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</si>
  <si>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</si>
  <si>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</si>
  <si>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</si>
  <si>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</si>
  <si>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</si>
  <si>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</si>
  <si>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</si>
  <si>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</si>
  <si>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</si>
  <si>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</si>
  <si>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</si>
  <si>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</si>
  <si>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</si>
  <si>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</si>
  <si>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</si>
  <si>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</si>
  <si>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</si>
  <si>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</si>
  <si>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</si>
  <si>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</si>
  <si>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</si>
  <si>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</si>
  <si>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</si>
  <si>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</si>
  <si>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</si>
  <si>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</si>
  <si>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</si>
  <si>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</si>
  <si>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</si>
  <si>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</si>
  <si>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</si>
  <si>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</si>
  <si>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</si>
  <si>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</si>
  <si>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</si>
  <si>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</si>
  <si>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</si>
  <si>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</si>
  <si>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</si>
  <si>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</si>
  <si>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</si>
  <si>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</si>
  <si>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</si>
  <si>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</si>
  <si>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</si>
  <si>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</si>
  <si>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</si>
  <si>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</si>
  <si>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</si>
  <si>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</si>
  <si>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</si>
  <si>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</si>
  <si>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</si>
  <si>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</si>
  <si>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</si>
  <si>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</si>
  <si>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</si>
  <si>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</si>
  <si>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</si>
  <si>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</si>
  <si>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</si>
  <si>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</si>
  <si>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</si>
  <si>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</si>
  <si>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</si>
  <si>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</si>
  <si>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</si>
  <si>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</si>
  <si>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</si>
  <si>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</si>
  <si>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</si>
  <si>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</si>
  <si>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</si>
  <si>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</si>
  <si>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</si>
  <si>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</si>
  <si>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</si>
  <si>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</si>
  <si>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</si>
  <si>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</si>
  <si>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</si>
  <si>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</si>
  <si>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</si>
  <si>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</si>
  <si>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</si>
  <si>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</si>
  <si>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</si>
  <si>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</si>
  <si>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</si>
  <si>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</si>
  <si>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</si>
  <si>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</si>
  <si>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</si>
  <si>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</si>
  <si>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</si>
  <si>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</si>
  <si>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</si>
  <si>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</si>
  <si>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</si>
  <si>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</si>
  <si>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</si>
  <si>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</si>
  <si>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</si>
  <si>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</si>
  <si>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</si>
  <si>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</si>
  <si>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</si>
  <si>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</si>
  <si>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</si>
  <si>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</si>
  <si>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</si>
  <si>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</si>
  <si>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</si>
  <si>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</si>
  <si>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</si>
  <si>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</si>
  <si>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</si>
  <si>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</si>
  <si>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</si>
  <si>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</si>
  <si>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</si>
  <si>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</si>
  <si>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</si>
  <si>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</si>
  <si>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</si>
  <si>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</si>
  <si>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</si>
  <si>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</si>
  <si>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</si>
  <si>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</si>
  <si>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</si>
  <si>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</si>
  <si>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</si>
  <si>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</si>
  <si>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</si>
  <si>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</si>
  <si>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</si>
  <si>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</si>
  <si>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</si>
  <si>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</si>
  <si>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</si>
  <si>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</si>
  <si>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</si>
  <si>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</si>
  <si>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</si>
  <si>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</si>
  <si>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</si>
  <si>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</si>
  <si>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</si>
  <si>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</si>
  <si>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</si>
  <si>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</si>
  <si>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</si>
  <si>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</si>
  <si>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</si>
  <si>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</si>
  <si>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</si>
  <si>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</si>
  <si>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</si>
  <si>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</si>
  <si>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</si>
  <si>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</si>
  <si>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</si>
  <si>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</si>
  <si>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</si>
  <si>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</si>
  <si>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</si>
  <si>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</si>
  <si>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</si>
  <si>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</si>
  <si>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</si>
  <si>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</si>
  <si>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</si>
  <si>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</si>
  <si>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</si>
  <si>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</si>
  <si>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</si>
  <si>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</si>
  <si>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</si>
  <si>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</si>
  <si>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</si>
  <si>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</si>
  <si>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</si>
  <si>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</si>
  <si>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</si>
  <si>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</si>
  <si>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</si>
  <si>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</si>
  <si>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</si>
  <si>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</si>
  <si>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</si>
  <si>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</si>
  <si>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</si>
  <si>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</si>
  <si>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</si>
  <si>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</si>
  <si>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</si>
  <si>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</si>
  <si>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</si>
  <si>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</si>
  <si>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</si>
  <si>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</si>
  <si>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</si>
  <si>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</si>
  <si>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</si>
  <si>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</si>
  <si>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</si>
  <si>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</si>
  <si>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</si>
  <si>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</si>
  <si>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</si>
  <si>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</si>
  <si>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</si>
  <si>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</si>
  <si>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</si>
  <si>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</si>
  <si>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</si>
  <si>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</si>
  <si>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</si>
  <si>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</si>
  <si>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</si>
  <si>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</si>
  <si>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</si>
  <si>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</si>
  <si>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</si>
  <si>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</si>
  <si>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</si>
  <si>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</si>
  <si>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</si>
  <si>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</si>
  <si>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</si>
  <si>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</si>
  <si>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</si>
  <si>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</si>
  <si>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</si>
  <si>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</si>
  <si>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</si>
  <si>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</si>
  <si>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</si>
  <si>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</si>
  <si>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</si>
  <si>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</si>
  <si>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</si>
  <si>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</si>
  <si>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</si>
  <si>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</si>
  <si>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</si>
  <si>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</si>
  <si>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</si>
  <si>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</si>
  <si>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</si>
  <si>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</si>
  <si>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</si>
  <si>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</si>
  <si>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</si>
  <si>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</si>
  <si>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</si>
  <si>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</si>
  <si>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</si>
  <si>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</si>
  <si>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</si>
  <si>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</si>
  <si>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</si>
  <si>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</si>
  <si>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</si>
  <si>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</si>
  <si>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</si>
  <si>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</si>
  <si>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</si>
  <si>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</si>
  <si>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</si>
  <si>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</si>
  <si>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</si>
  <si>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</si>
  <si>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</si>
  <si>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</si>
  <si>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</si>
  <si>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</si>
  <si>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</si>
  <si>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</si>
  <si>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</si>
  <si>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</si>
  <si>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</si>
  <si>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</si>
  <si>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</si>
  <si>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</si>
  <si>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</si>
  <si>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</si>
  <si>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</si>
  <si>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</si>
  <si>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</si>
  <si>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</si>
  <si>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</si>
  <si>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</si>
  <si>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</si>
  <si>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</si>
  <si>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</si>
  <si>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</si>
  <si>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</si>
  <si>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</si>
  <si>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</si>
  <si>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</si>
  <si>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</si>
  <si>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</si>
  <si>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</si>
  <si>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</si>
  <si>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</si>
  <si>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</si>
  <si>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</si>
  <si>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</si>
  <si>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</si>
  <si>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</si>
  <si>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</si>
  <si>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</si>
  <si>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</si>
  <si>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</si>
  <si>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</si>
  <si>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</si>
  <si>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</si>
  <si>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</si>
  <si>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</si>
  <si>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</si>
  <si>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</si>
  <si>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</si>
  <si>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</si>
  <si>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</si>
  <si>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</si>
  <si>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</si>
  <si>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</si>
  <si>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</si>
  <si>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</si>
  <si>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</si>
  <si>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</si>
  <si>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</si>
  <si>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</si>
  <si>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</si>
  <si>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</si>
  <si>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</si>
  <si>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</si>
  <si>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</si>
  <si>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</si>
  <si>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</si>
  <si>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</si>
  <si>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</si>
  <si>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</si>
  <si>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</si>
  <si>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</si>
  <si>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</si>
  <si>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</si>
  <si>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</si>
  <si>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</si>
  <si>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</si>
  <si>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</si>
  <si>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</si>
  <si>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</si>
  <si>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</si>
  <si>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</si>
  <si>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</si>
  <si>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</si>
  <si>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</si>
  <si>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</si>
  <si>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</si>
  <si>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</si>
  <si>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</si>
  <si>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</si>
  <si>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</si>
  <si>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</si>
  <si>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</si>
  <si>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</si>
  <si>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</si>
  <si>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</si>
  <si>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</si>
  <si>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</si>
  <si>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</si>
  <si>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</si>
  <si>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</si>
  <si>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</si>
  <si>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</si>
  <si>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</si>
  <si>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</si>
  <si>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</si>
  <si>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</si>
  <si>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</si>
  <si>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</si>
  <si>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</si>
  <si>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</si>
  <si>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</si>
  <si>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</si>
  <si>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</si>
  <si>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</si>
  <si>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</si>
  <si>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</si>
  <si>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</si>
  <si>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</si>
  <si>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</si>
  <si>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</si>
  <si>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</si>
  <si>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</si>
  <si>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</si>
  <si>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</si>
  <si>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</si>
  <si>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</si>
  <si>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</si>
  <si>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</si>
  <si>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</si>
  <si>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</si>
  <si>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</si>
  <si>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</si>
  <si>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</si>
  <si>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</si>
  <si>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</si>
  <si>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</si>
  <si>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</si>
  <si>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</si>
  <si>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</si>
  <si>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</si>
  <si>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</si>
  <si>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</si>
  <si>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</si>
  <si>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</si>
  <si>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</si>
  <si>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</si>
  <si>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</si>
  <si>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</si>
  <si>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</si>
  <si>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</si>
  <si>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</si>
  <si>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</si>
  <si>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</si>
  <si>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</si>
  <si>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</si>
  <si>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</si>
  <si>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</si>
  <si>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</si>
  <si>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</si>
  <si>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</si>
  <si>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</si>
  <si>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</si>
  <si>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</si>
  <si>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</si>
  <si>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</si>
  <si>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</si>
  <si>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</si>
  <si>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</si>
  <si>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</si>
  <si>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</si>
  <si>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</si>
  <si>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</si>
  <si>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</si>
  <si>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</si>
  <si>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</si>
  <si>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</si>
  <si>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</si>
  <si>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</si>
  <si>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</si>
  <si>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</si>
  <si>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</si>
  <si>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</si>
  <si>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</si>
  <si>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</si>
  <si>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</si>
  <si>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</si>
  <si>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</si>
  <si>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</si>
  <si>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</si>
  <si>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</si>
  <si>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</si>
  <si>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</si>
  <si>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</si>
  <si>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</si>
  <si>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</si>
  <si>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</si>
  <si>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</si>
  <si>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</si>
  <si>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</si>
  <si>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</si>
  <si>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</si>
  <si>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</si>
  <si>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</si>
  <si>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</si>
  <si>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</si>
  <si>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</si>
  <si>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</si>
  <si>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</si>
  <si>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</si>
  <si>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</si>
  <si>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</si>
  <si>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</si>
  <si>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</si>
  <si>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</si>
  <si>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</si>
  <si>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</si>
  <si>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</si>
  <si>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</si>
  <si>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</si>
  <si>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</si>
  <si>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</si>
  <si>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</si>
  <si>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</si>
  <si>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</si>
  <si>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</si>
  <si>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</si>
  <si>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</si>
  <si>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</si>
  <si>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</si>
  <si>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</si>
  <si>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</si>
  <si>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</si>
  <si>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</si>
  <si>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</si>
  <si>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</si>
  <si>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</si>
  <si>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</si>
  <si>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</si>
  <si>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</si>
  <si>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</si>
  <si>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</si>
  <si>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</si>
  <si>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</si>
  <si>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</si>
  <si>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</si>
  <si>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</si>
  <si>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</si>
  <si>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</si>
  <si>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</si>
  <si>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</si>
  <si>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</si>
  <si>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</si>
  <si>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</si>
  <si>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</si>
  <si>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</si>
  <si>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</si>
  <si>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</si>
  <si>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</si>
  <si>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</si>
  <si>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</si>
  <si>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</si>
  <si>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</si>
  <si>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</si>
  <si>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</si>
  <si>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</si>
  <si>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</si>
  <si>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</si>
  <si>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</si>
  <si>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</si>
  <si>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</si>
  <si>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</si>
  <si>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</si>
  <si>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</si>
  <si>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</si>
  <si>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</si>
  <si>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</si>
  <si>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</si>
  <si>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</si>
  <si>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</si>
  <si>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</si>
  <si>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</si>
  <si>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</si>
  <si>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</si>
  <si>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</si>
  <si>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</si>
  <si>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</si>
  <si>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</si>
  <si>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</si>
  <si>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</si>
  <si>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</si>
  <si>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</si>
  <si>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</si>
  <si>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</si>
  <si>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</si>
  <si>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</si>
  <si>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</si>
  <si>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</si>
  <si>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</si>
  <si>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</si>
  <si>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</si>
  <si>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</si>
  <si>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</si>
  <si>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</si>
  <si>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</si>
  <si>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</si>
  <si>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</si>
  <si>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</si>
  <si>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</si>
  <si>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</si>
  <si>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</si>
  <si>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</si>
  <si>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</si>
  <si>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</si>
  <si>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</si>
  <si>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</si>
  <si>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</si>
  <si>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</si>
  <si>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</si>
  <si>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</si>
  <si>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</si>
  <si>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</si>
  <si>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</si>
  <si>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</si>
  <si>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</si>
  <si>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</si>
  <si>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</si>
  <si>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</si>
  <si>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</si>
  <si>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</si>
  <si>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</si>
  <si>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</si>
  <si>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</si>
  <si>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</si>
  <si>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</si>
  <si>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</si>
  <si>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</si>
  <si>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</si>
  <si>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</si>
  <si>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</si>
  <si>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</si>
  <si>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</si>
  <si>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</si>
  <si>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</si>
  <si>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</si>
  <si>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</si>
  <si>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</si>
  <si>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</si>
  <si>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</si>
  <si>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</si>
  <si>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</si>
  <si>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</si>
  <si>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</si>
  <si>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</si>
  <si>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</si>
  <si>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</si>
  <si>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</si>
  <si>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</si>
  <si>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</si>
  <si>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</si>
  <si>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</si>
  <si>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</si>
  <si>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</si>
  <si>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</si>
  <si>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</si>
  <si>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</si>
  <si>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</si>
  <si>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</si>
  <si>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</si>
  <si>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</si>
  <si>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</si>
  <si>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</si>
  <si>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</si>
  <si>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</si>
  <si>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</si>
  <si>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</si>
  <si>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</si>
  <si>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</si>
  <si>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</si>
  <si>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</si>
  <si>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</si>
  <si>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</si>
  <si>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</si>
  <si>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</si>
  <si>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</si>
  <si>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</si>
  <si>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</si>
  <si>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</si>
  <si>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</si>
  <si>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</si>
  <si>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</si>
  <si>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</si>
  <si>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</si>
  <si>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</si>
  <si>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</si>
  <si>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</si>
  <si>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</si>
  <si>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</si>
  <si>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</si>
  <si>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</si>
  <si>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</si>
  <si>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</si>
  <si>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</si>
  <si>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</si>
  <si>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</si>
  <si>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</si>
  <si>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</si>
  <si>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</si>
  <si>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</si>
  <si>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</si>
  <si>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</si>
  <si>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</si>
  <si>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</si>
  <si>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</si>
  <si>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</si>
  <si>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</si>
  <si>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</si>
  <si>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</si>
  <si>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</si>
  <si>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</si>
  <si>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</si>
  <si>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</si>
  <si>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</si>
  <si>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</si>
  <si>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</si>
  <si>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</si>
  <si>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</si>
  <si>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</si>
  <si>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</si>
  <si>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</si>
  <si>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</si>
  <si>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</si>
  <si>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</si>
  <si>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</si>
  <si>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</si>
  <si>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</si>
  <si>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</si>
  <si>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</si>
  <si>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</si>
  <si>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</si>
  <si>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</si>
  <si>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</si>
  <si>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</si>
  <si>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</si>
  <si>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</si>
  <si>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</si>
  <si>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</si>
  <si>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</si>
  <si>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</si>
  <si>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</si>
  <si>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</si>
  <si>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</si>
  <si>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</si>
  <si>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</si>
  <si>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</si>
  <si>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</si>
  <si>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</si>
  <si>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</si>
  <si>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</si>
  <si>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</si>
  <si>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</si>
  <si>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</si>
  <si>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</si>
  <si>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</si>
  <si>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</si>
  <si>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</si>
  <si>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</si>
  <si>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</si>
  <si>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</si>
  <si>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</si>
  <si>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</si>
  <si>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</si>
  <si>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</si>
  <si>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</si>
  <si>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</si>
  <si>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</si>
  <si>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</si>
  <si>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</si>
  <si>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</si>
  <si>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</si>
  <si>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</si>
  <si>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</si>
  <si>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</si>
  <si>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</si>
  <si>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</si>
  <si>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</si>
  <si>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</si>
  <si>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</si>
  <si>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</si>
  <si>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</si>
  <si>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</si>
  <si>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</si>
  <si>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</si>
  <si>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</si>
  <si>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</si>
  <si>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</si>
  <si>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</si>
  <si>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</si>
  <si>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</si>
  <si>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</si>
  <si>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</si>
  <si>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</si>
  <si>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</si>
  <si>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</si>
  <si>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</si>
  <si>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</si>
  <si>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</si>
  <si>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</si>
  <si>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</si>
  <si>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</si>
  <si>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</si>
  <si>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</si>
  <si>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</si>
  <si>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</si>
  <si>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</si>
  <si>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</si>
  <si>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</si>
  <si>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</si>
  <si>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</si>
  <si>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</si>
  <si>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</si>
  <si>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</si>
  <si>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</si>
  <si>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</si>
  <si>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</si>
  <si>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</si>
  <si>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</si>
  <si>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</si>
  <si>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</si>
  <si>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</si>
  <si>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</si>
  <si>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</si>
  <si>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</si>
  <si>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</si>
  <si>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</si>
  <si>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</si>
  <si>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</si>
  <si>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</si>
  <si>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</si>
  <si>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</si>
  <si>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</si>
  <si>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</si>
  <si>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</si>
  <si>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</si>
  <si>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</si>
  <si>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</si>
  <si>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</si>
  <si>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</si>
  <si>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</si>
  <si>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</si>
  <si>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</si>
  <si>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</si>
  <si>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</si>
  <si>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</si>
  <si>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</si>
  <si>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</si>
  <si>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</si>
  <si>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</si>
  <si>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</si>
  <si>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</si>
  <si>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</si>
  <si>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</si>
  <si>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</si>
  <si>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</si>
  <si>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</si>
  <si>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</si>
  <si>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</si>
  <si>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</si>
  <si>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</si>
  <si>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</si>
  <si>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</si>
  <si>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</si>
  <si>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</si>
  <si>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</si>
  <si>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</si>
  <si>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</si>
  <si>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</si>
  <si>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</si>
  <si>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</si>
  <si>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</si>
  <si>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</si>
  <si>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</si>
  <si>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</si>
  <si>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</si>
  <si>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</si>
  <si>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</si>
  <si>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</si>
  <si>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</si>
  <si>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</si>
  <si>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</si>
  <si>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</si>
  <si>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</si>
  <si>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</si>
  <si>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</si>
  <si>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</si>
  <si>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</si>
  <si>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</si>
  <si>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</si>
  <si>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</si>
  <si>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</si>
  <si>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</si>
  <si>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</si>
  <si>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</si>
  <si>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</si>
  <si>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</si>
  <si>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</si>
  <si>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</si>
  <si>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</si>
  <si>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</si>
  <si>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</si>
  <si>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</si>
  <si>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</si>
  <si>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</si>
  <si>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</si>
  <si>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</si>
  <si>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</si>
  <si>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</si>
  <si>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</si>
  <si>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</si>
  <si>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</si>
  <si>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</si>
  <si>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</si>
  <si>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</si>
  <si>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</si>
  <si>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</si>
  <si>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</si>
  <si>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</si>
  <si>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</si>
  <si>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</si>
  <si>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</si>
  <si>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</si>
  <si>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</si>
  <si>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</si>
  <si>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</si>
  <si>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</si>
  <si>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</si>
  <si>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</si>
  <si>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</si>
  <si>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</si>
  <si>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</si>
  <si>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</si>
  <si>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</si>
  <si>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</si>
  <si>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</si>
  <si>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</si>
  <si>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</si>
  <si>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</si>
  <si>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</si>
  <si>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</si>
  <si>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</si>
  <si>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</si>
  <si>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</si>
  <si>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</si>
  <si>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</si>
  <si>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</si>
  <si>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</si>
  <si>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</si>
  <si>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</si>
  <si>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</si>
  <si>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</si>
  <si>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</si>
  <si>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</si>
  <si>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</si>
  <si>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</si>
  <si>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</si>
  <si>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</si>
  <si>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</si>
  <si>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</si>
  <si>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</si>
  <si>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</si>
  <si>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</si>
  <si>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</si>
  <si>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</si>
  <si>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</si>
  <si>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</si>
  <si>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</si>
  <si>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</si>
  <si>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</si>
  <si>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</si>
  <si>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</si>
  <si>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</si>
  <si>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</si>
  <si>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</si>
  <si>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</si>
  <si>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</si>
  <si>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</si>
  <si>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</si>
  <si>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</si>
  <si>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</si>
  <si>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</si>
  <si>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</si>
  <si>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</si>
  <si>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</si>
  <si>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</si>
  <si>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</si>
  <si>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</si>
  <si>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</si>
  <si>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</si>
  <si>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</si>
  <si>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</si>
  <si>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</si>
  <si>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</si>
  <si>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</si>
  <si>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</si>
  <si>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</si>
  <si>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</si>
  <si>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</si>
  <si>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</si>
  <si>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</si>
  <si>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</si>
  <si>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</si>
  <si>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</si>
  <si>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</si>
  <si>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</si>
  <si>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</si>
  <si>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</si>
  <si>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</si>
  <si>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</si>
  <si>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</si>
  <si>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</si>
  <si>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</si>
  <si>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</si>
  <si>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</si>
  <si>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</si>
  <si>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</si>
  <si>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</si>
  <si>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</si>
  <si>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</si>
  <si>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</si>
  <si>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</si>
  <si>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</si>
  <si>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</si>
  <si>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</si>
  <si>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</si>
  <si>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</si>
  <si>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</si>
  <si>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</si>
  <si>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</si>
  <si>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</si>
  <si>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</si>
  <si>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</si>
  <si>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</si>
  <si>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</si>
  <si>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</si>
  <si>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</si>
  <si>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</si>
  <si>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</si>
  <si>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</si>
  <si>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</si>
  <si>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</si>
  <si>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</si>
  <si>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</si>
  <si>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</si>
  <si>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</si>
  <si>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</si>
  <si>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</si>
  <si>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</si>
  <si>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</si>
  <si>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</si>
  <si>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</si>
  <si>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</si>
  <si>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</si>
  <si>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</si>
  <si>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</si>
  <si>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</si>
  <si>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</si>
  <si>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</si>
  <si>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</si>
  <si>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</si>
  <si>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</si>
  <si>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</si>
  <si>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</si>
  <si>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</si>
  <si>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</si>
  <si>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</si>
  <si>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</si>
  <si>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</si>
  <si>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</si>
  <si>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</si>
  <si>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</si>
  <si>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</si>
  <si>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</si>
  <si>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</si>
  <si>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</si>
  <si>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</si>
  <si>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</si>
  <si>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</si>
  <si>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</si>
  <si>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</si>
  <si>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</si>
  <si>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</si>
  <si>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</si>
  <si>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</si>
  <si>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</si>
  <si>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</si>
  <si>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</si>
  <si>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</si>
  <si>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</si>
  <si>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</si>
  <si>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</si>
  <si>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</si>
  <si>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</si>
  <si>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</si>
  <si>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</si>
  <si>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</si>
  <si>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</si>
  <si>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</si>
  <si>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</si>
  <si>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</si>
  <si>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</si>
  <si>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</si>
  <si>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</si>
  <si>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</si>
  <si>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</si>
  <si>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</si>
  <si>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</si>
  <si>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</si>
  <si>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</si>
  <si>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</si>
  <si>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</si>
  <si>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</si>
  <si>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</si>
  <si>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</si>
  <si>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</si>
  <si>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</si>
  <si>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</si>
  <si>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</si>
  <si>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</si>
  <si>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</si>
  <si>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</si>
  <si>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</si>
  <si>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</si>
  <si>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</si>
  <si>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</si>
  <si>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</si>
  <si>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</si>
  <si>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</si>
  <si>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</si>
  <si>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</si>
  <si>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</si>
  <si>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</si>
  <si>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</si>
  <si>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</si>
  <si>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</si>
  <si>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</si>
  <si>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</si>
  <si>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</si>
  <si>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</si>
  <si>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</si>
  <si>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</si>
  <si>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</si>
  <si>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</si>
  <si>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</si>
  <si>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</si>
  <si>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</si>
  <si>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</si>
  <si>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</si>
  <si>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</si>
  <si>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</si>
  <si>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</si>
  <si>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</si>
  <si>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</si>
  <si>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</si>
  <si>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</si>
  <si>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</si>
  <si>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</si>
  <si>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</si>
  <si>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</si>
  <si>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</si>
  <si>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</si>
  <si>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</si>
  <si>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</si>
  <si>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</si>
  <si>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</si>
  <si>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</si>
  <si>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</si>
  <si>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</si>
  <si>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</si>
  <si>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</si>
  <si>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</si>
  <si>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</si>
  <si>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</si>
  <si>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</si>
  <si>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</si>
  <si>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</si>
  <si>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</si>
  <si>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</si>
  <si>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</si>
  <si>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</si>
  <si>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</si>
  <si>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</si>
  <si>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</si>
  <si>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</si>
  <si>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</si>
  <si>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</si>
  <si>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</si>
  <si>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</si>
  <si>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</si>
  <si>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</si>
  <si>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</si>
  <si>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</si>
  <si>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</si>
  <si>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</si>
  <si>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</si>
  <si>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</si>
  <si>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</si>
  <si>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</si>
  <si>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</si>
  <si>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</si>
  <si>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</si>
  <si>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</si>
  <si>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</si>
  <si>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</si>
  <si>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</si>
  <si>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</si>
  <si>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</si>
  <si>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</si>
  <si>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</si>
  <si>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</si>
  <si>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</si>
  <si>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</si>
  <si>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</si>
  <si>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</si>
  <si>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</si>
  <si>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</si>
  <si>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</si>
  <si>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</si>
  <si>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</si>
  <si>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</si>
  <si>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</si>
  <si>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</si>
  <si>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</si>
  <si>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</si>
  <si>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</si>
  <si>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</si>
  <si>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</si>
  <si>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</si>
  <si>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</si>
  <si>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</si>
  <si>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</si>
  <si>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</si>
  <si>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</si>
  <si>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</si>
  <si>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</si>
  <si>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</si>
  <si>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</si>
  <si>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</si>
  <si>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</si>
  <si>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</si>
  <si>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</si>
  <si>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</si>
  <si>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</si>
  <si>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</si>
  <si>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</si>
  <si>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</si>
  <si>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</si>
  <si>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</si>
  <si>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</si>
  <si>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</si>
  <si>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</si>
  <si>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</si>
  <si>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</si>
  <si>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</si>
  <si>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</si>
  <si>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</si>
  <si>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</si>
  <si>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</si>
  <si>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</si>
  <si>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</si>
  <si>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</si>
  <si>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</si>
  <si>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</si>
  <si>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</si>
  <si>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</si>
  <si>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</si>
  <si>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</si>
  <si>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</si>
  <si>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</si>
  <si>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</si>
  <si>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</si>
  <si>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</si>
  <si>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</si>
  <si>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</si>
  <si>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</si>
  <si>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</si>
  <si>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</si>
  <si>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</si>
  <si>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</si>
  <si>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</si>
  <si>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</si>
  <si>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</si>
  <si>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</si>
  <si>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</si>
  <si>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</si>
  <si>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</si>
  <si>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</si>
  <si>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</si>
  <si>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</si>
  <si>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</si>
  <si>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</si>
  <si>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</si>
  <si>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</si>
  <si>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</si>
  <si>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</si>
  <si>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</si>
  <si>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</si>
  <si>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</si>
  <si>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</si>
  <si>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</si>
  <si>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</si>
  <si>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</si>
  <si>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</si>
  <si>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</si>
  <si>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</si>
  <si>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</si>
  <si>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</si>
  <si>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</si>
  <si>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</si>
  <si>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</si>
  <si>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</si>
  <si>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</si>
  <si>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</si>
  <si>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</si>
  <si>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</si>
  <si>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</si>
  <si>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</si>
  <si>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</si>
  <si>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</si>
  <si>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</si>
  <si>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</si>
  <si>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</si>
  <si>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</si>
  <si>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</si>
  <si>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</si>
  <si>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</si>
  <si>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</si>
  <si>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</si>
  <si>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</si>
  <si>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</si>
  <si>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</si>
  <si>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</si>
  <si>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</si>
  <si>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</si>
  <si>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</si>
  <si>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</si>
  <si>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</si>
  <si>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</si>
  <si>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</si>
  <si>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</si>
  <si>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</si>
  <si>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</si>
  <si>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</si>
  <si>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</si>
  <si>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</si>
  <si>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</si>
  <si>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</si>
  <si>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</si>
  <si>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</si>
  <si>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</si>
  <si>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</si>
  <si>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</si>
  <si>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</si>
  <si>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</si>
  <si>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</si>
  <si>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</si>
  <si>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</si>
  <si>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</si>
  <si>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</si>
  <si>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</si>
  <si>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</si>
  <si>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</si>
  <si>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</si>
  <si>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</si>
  <si>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</si>
  <si>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</si>
  <si>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</si>
  <si>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</si>
  <si>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</si>
  <si>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</si>
  <si>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</si>
  <si>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</si>
  <si>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</si>
  <si>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</si>
  <si>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</si>
  <si>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</si>
  <si>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</si>
  <si>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</si>
  <si>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</si>
  <si>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</si>
  <si>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</si>
  <si>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</si>
  <si>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</si>
  <si>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</si>
  <si>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</si>
  <si>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</si>
  <si>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</si>
  <si>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</si>
  <si>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</si>
  <si>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</si>
  <si>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</si>
  <si>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</si>
  <si>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</si>
  <si>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</si>
  <si>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</si>
  <si>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</si>
  <si>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</si>
  <si>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</si>
  <si>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</si>
  <si>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</si>
  <si>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</si>
  <si>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</si>
  <si>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</si>
  <si>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</si>
  <si>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</si>
  <si>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</si>
  <si>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</si>
  <si>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</si>
  <si>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</si>
  <si>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</si>
  <si>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</si>
  <si>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</si>
  <si>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</si>
  <si>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</si>
  <si>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</si>
  <si>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</si>
  <si>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</si>
  <si>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</si>
  <si>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</si>
  <si>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</si>
  <si>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</si>
  <si>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</si>
  <si>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</si>
  <si>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</si>
  <si>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</si>
  <si>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</si>
  <si>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</si>
  <si>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</si>
  <si>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</si>
  <si>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</si>
  <si>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</si>
  <si>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</si>
  <si>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</si>
  <si>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</si>
  <si>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</si>
  <si>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</si>
  <si>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</si>
  <si>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</si>
  <si>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</si>
  <si>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</si>
  <si>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</si>
  <si>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</si>
  <si>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</si>
  <si>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</si>
  <si>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</si>
  <si>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</si>
  <si>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</si>
  <si>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</si>
  <si>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</si>
  <si>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</si>
  <si>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</si>
  <si>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</si>
  <si>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</si>
  <si>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</si>
  <si>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</si>
  <si>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</si>
  <si>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</si>
  <si>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</si>
  <si>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</si>
  <si>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</si>
  <si>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</si>
  <si>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</si>
  <si>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</si>
  <si>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</si>
  <si>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</si>
  <si>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</si>
  <si>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</si>
  <si>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</si>
  <si>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</si>
  <si>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</si>
  <si>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</si>
  <si>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</si>
  <si>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</si>
  <si>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</si>
  <si>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</si>
  <si>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</si>
  <si>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</si>
  <si>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</si>
  <si>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</si>
  <si>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</si>
  <si>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</si>
  <si>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</si>
  <si>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</si>
  <si>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</si>
  <si>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</si>
  <si>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</si>
  <si>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</si>
  <si>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</si>
  <si>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</si>
  <si>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</si>
  <si>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</si>
  <si>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</si>
  <si>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</si>
  <si>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</si>
  <si>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</si>
  <si>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</si>
  <si>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</si>
  <si>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</si>
  <si>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</si>
  <si>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</si>
  <si>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</si>
  <si>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</si>
  <si>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</si>
  <si>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</si>
  <si>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</si>
  <si>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</si>
  <si>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</si>
  <si>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</si>
  <si>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</si>
  <si>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</si>
  <si>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</si>
  <si>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</si>
  <si>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</si>
  <si>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</si>
  <si>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</si>
  <si>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</si>
  <si>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</si>
  <si>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</si>
  <si>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</si>
  <si>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</si>
  <si>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</si>
  <si>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</si>
  <si>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</si>
  <si>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</si>
  <si>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</si>
  <si>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</si>
  <si>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</si>
  <si>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</si>
  <si>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</si>
  <si>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</si>
  <si>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</si>
  <si>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</si>
  <si>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</si>
  <si>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</si>
  <si>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</si>
  <si>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</si>
  <si>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</si>
  <si>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</si>
  <si>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</si>
  <si>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</si>
  <si>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</si>
  <si>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</si>
  <si>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</si>
  <si>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</si>
  <si>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</si>
  <si>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</si>
  <si>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</si>
  <si>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</si>
  <si>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</si>
  <si>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</si>
  <si>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</si>
  <si>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</si>
  <si>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</si>
  <si>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</si>
  <si>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</si>
  <si>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</si>
  <si>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</si>
  <si>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</si>
  <si>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</si>
  <si>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</si>
  <si>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</si>
  <si>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</si>
  <si>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</si>
  <si>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</si>
  <si>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</si>
  <si>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</si>
  <si>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</si>
  <si>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</si>
  <si>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</si>
  <si>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</si>
  <si>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</si>
  <si>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</si>
  <si>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</si>
  <si>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</si>
  <si>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</si>
  <si>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</si>
  <si>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</si>
  <si>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</si>
  <si>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</si>
  <si>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</si>
  <si>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</si>
  <si>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</si>
  <si>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</si>
  <si>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</si>
  <si>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</si>
  <si>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</si>
  <si>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</si>
  <si>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</si>
  <si>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</si>
  <si>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</si>
  <si>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</si>
  <si>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</si>
  <si>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</si>
  <si>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</si>
  <si>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</si>
  <si>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</si>
  <si>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</si>
  <si>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</si>
  <si>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</si>
  <si>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</si>
  <si>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</si>
  <si>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</si>
  <si>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</si>
  <si>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</si>
  <si>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</si>
  <si>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</si>
  <si>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</si>
  <si>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</si>
  <si>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</si>
  <si>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</si>
  <si>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</si>
  <si>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</si>
  <si>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</si>
  <si>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</si>
  <si>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</si>
  <si>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</si>
  <si>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</si>
  <si>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</si>
  <si>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</si>
  <si>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</si>
  <si>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</si>
  <si>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</si>
  <si>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</si>
  <si>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</si>
  <si>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</si>
  <si>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</si>
  <si>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</si>
  <si>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</si>
  <si>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</si>
  <si>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</si>
  <si>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</si>
  <si>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</si>
  <si>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</si>
  <si>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</si>
  <si>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</si>
  <si>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</si>
  <si>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</si>
  <si>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</si>
  <si>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</si>
  <si>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</si>
  <si>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</si>
  <si>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</si>
  <si>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</si>
  <si>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</si>
  <si>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</si>
  <si>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</si>
  <si>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</si>
  <si>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</si>
  <si>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</si>
  <si>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</si>
  <si>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</si>
  <si>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</si>
  <si>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</si>
  <si>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</si>
  <si>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</si>
  <si>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</si>
  <si>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</si>
  <si>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</si>
  <si>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</si>
  <si>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</si>
  <si>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</si>
  <si>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</si>
  <si>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</si>
  <si>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</si>
  <si>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</si>
  <si>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</si>
  <si>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</si>
  <si>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</si>
  <si>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</si>
  <si>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</si>
  <si>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</si>
  <si>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</si>
  <si>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</si>
  <si>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</si>
  <si>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</si>
  <si>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</si>
  <si>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</si>
  <si>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</si>
  <si>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</si>
  <si>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</si>
  <si>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</si>
  <si>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</si>
  <si>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</si>
  <si>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</si>
  <si>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</si>
  <si>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</si>
  <si>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</si>
  <si>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</si>
  <si>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</si>
  <si>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</si>
  <si>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</si>
  <si>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</si>
  <si>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</si>
  <si>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</si>
  <si>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</si>
  <si>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</si>
  <si>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</si>
  <si>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</si>
  <si>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</si>
  <si>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</si>
  <si>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</si>
  <si>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</si>
  <si>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</si>
  <si>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</si>
  <si>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</si>
  <si>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</si>
  <si>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</si>
  <si>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</si>
  <si>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</si>
  <si>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</si>
  <si>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</si>
  <si>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</si>
  <si>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</si>
  <si>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</si>
  <si>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</si>
  <si>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</si>
  <si>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</si>
  <si>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</si>
  <si>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</si>
  <si>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</si>
  <si>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</si>
  <si>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</si>
  <si>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</si>
  <si>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</si>
  <si>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</si>
  <si>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</si>
  <si>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</si>
  <si>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</si>
  <si>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</si>
  <si>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</si>
  <si>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</si>
  <si>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</si>
  <si>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</si>
  <si>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</si>
  <si>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</si>
  <si>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</si>
  <si>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</si>
  <si>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</si>
  <si>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</si>
  <si>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</si>
  <si>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</si>
  <si>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</si>
  <si>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</si>
  <si>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</si>
  <si>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</si>
  <si>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</si>
  <si>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</si>
  <si>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</si>
  <si>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</si>
  <si>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</si>
  <si>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</si>
  <si>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</si>
  <si>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</si>
  <si>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</si>
  <si>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</si>
  <si>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</si>
  <si>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</si>
  <si>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</si>
  <si>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</si>
  <si>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</si>
  <si>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</si>
  <si>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</si>
  <si>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</si>
  <si>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</si>
  <si>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</si>
  <si>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</si>
  <si>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</si>
  <si>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</si>
  <si>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</si>
  <si>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</si>
  <si>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</si>
  <si>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</si>
  <si>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</si>
  <si>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</si>
  <si>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</si>
  <si>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</si>
  <si>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</si>
  <si>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</si>
  <si>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</si>
  <si>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</si>
  <si>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</si>
  <si>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</si>
  <si>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</si>
  <si>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</si>
  <si>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</si>
  <si>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</si>
  <si>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</si>
  <si>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</si>
  <si>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</si>
  <si>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</si>
  <si>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</si>
  <si>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</si>
  <si>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</si>
  <si>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</si>
  <si>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</si>
  <si>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</si>
  <si>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</si>
  <si>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</si>
  <si>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</si>
  <si>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</si>
  <si>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</si>
  <si>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</si>
  <si>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</si>
  <si>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</si>
  <si>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</si>
  <si>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</si>
  <si>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</si>
  <si>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</si>
  <si>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</si>
  <si>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</si>
  <si>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</si>
  <si>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</si>
  <si>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</si>
  <si>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</si>
  <si>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</si>
  <si>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</si>
  <si>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</si>
  <si>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</si>
  <si>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</si>
  <si>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</si>
  <si>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</si>
  <si>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</si>
  <si>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</si>
  <si>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</si>
  <si>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</si>
  <si>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</si>
  <si>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</si>
  <si>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</si>
  <si>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</si>
  <si>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</si>
  <si>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</si>
  <si>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</si>
  <si>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</si>
  <si>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</si>
  <si>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</si>
  <si>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</si>
  <si>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</si>
  <si>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</si>
  <si>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</si>
  <si>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</si>
  <si>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</si>
  <si>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</si>
  <si>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</si>
  <si>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</si>
  <si>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</si>
  <si>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</si>
  <si>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</si>
  <si>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</si>
  <si>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</si>
  <si>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</si>
  <si>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</si>
  <si>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</si>
  <si>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</si>
  <si>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</si>
  <si>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</si>
  <si>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</si>
  <si>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</si>
  <si>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</si>
  <si>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</si>
  <si>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</si>
  <si>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</si>
  <si>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</si>
  <si>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</si>
  <si>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</si>
  <si>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</si>
  <si>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</si>
  <si>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</si>
  <si>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</si>
  <si>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</si>
  <si>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</si>
  <si>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</si>
  <si>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</si>
  <si>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</si>
  <si>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</si>
  <si>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</si>
  <si>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</si>
  <si>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</si>
  <si>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</si>
  <si>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</si>
  <si>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</si>
  <si>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</si>
  <si>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</si>
  <si>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</si>
  <si>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</si>
  <si>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</si>
  <si>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</si>
  <si>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</si>
  <si>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</si>
  <si>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</si>
  <si>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</si>
  <si>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</si>
  <si>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</si>
  <si>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</si>
  <si>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</si>
  <si>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</si>
  <si>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</si>
  <si>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</si>
  <si>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</si>
  <si>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</si>
  <si>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</si>
  <si>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</si>
  <si>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</si>
  <si>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</si>
  <si>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</si>
  <si>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</si>
  <si>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</si>
  <si>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</si>
  <si>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</si>
  <si>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</si>
  <si>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</si>
  <si>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</si>
  <si>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</si>
  <si>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</si>
  <si>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</si>
  <si>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</si>
  <si>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</si>
  <si>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</si>
  <si>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</si>
  <si>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</si>
  <si>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</si>
  <si>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</si>
  <si>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</si>
  <si>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</si>
  <si>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</si>
  <si>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</si>
  <si>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</si>
  <si>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</si>
  <si>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</si>
  <si>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</si>
  <si>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</si>
  <si>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</si>
  <si>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</si>
  <si>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</si>
  <si>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</si>
  <si>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</si>
  <si>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</si>
  <si>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</si>
  <si>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</si>
  <si>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</si>
  <si>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</si>
  <si>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</si>
  <si>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</si>
  <si>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</si>
  <si>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</si>
  <si>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</si>
  <si>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</si>
  <si>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</si>
  <si>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</si>
  <si>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</si>
  <si>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</si>
  <si>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</si>
  <si>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</si>
  <si>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</si>
  <si>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</si>
  <si>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</si>
  <si>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</si>
  <si>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</si>
  <si>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</si>
  <si>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</si>
  <si>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</si>
  <si>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</si>
  <si>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</si>
  <si>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</si>
  <si>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</si>
  <si>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</si>
  <si>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</si>
  <si>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</si>
  <si>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</si>
  <si>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</si>
  <si>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</si>
  <si>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</si>
  <si>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</si>
  <si>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</si>
  <si>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</si>
  <si>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</si>
  <si>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</si>
  <si>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</si>
  <si>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</si>
  <si>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</si>
  <si>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</si>
  <si>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</si>
  <si>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</si>
  <si>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</si>
  <si>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</si>
  <si>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</si>
  <si>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</si>
  <si>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</si>
  <si>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</si>
  <si>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</si>
  <si>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</si>
  <si>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</si>
  <si>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</si>
  <si>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</si>
  <si>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</si>
  <si>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</si>
  <si>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</si>
  <si>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</si>
  <si>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</si>
  <si>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</si>
  <si>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</si>
  <si>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</si>
  <si>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</si>
  <si>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</si>
  <si>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</si>
  <si>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</si>
  <si>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</si>
  <si>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</si>
  <si>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</si>
  <si>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</si>
  <si>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</si>
  <si>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</si>
  <si>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</si>
  <si>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</si>
  <si>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</si>
  <si>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</si>
  <si>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</si>
  <si>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</si>
  <si>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</si>
  <si>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</si>
  <si>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</si>
  <si>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</si>
  <si>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</si>
  <si>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</si>
  <si>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</si>
  <si>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</si>
  <si>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</si>
  <si>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</si>
  <si>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</si>
  <si>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</si>
  <si>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</si>
  <si>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</si>
  <si>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</si>
  <si>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</si>
  <si>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</si>
  <si>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</si>
  <si>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</si>
  <si>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</si>
  <si>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</si>
  <si>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</si>
  <si>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</si>
  <si>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</si>
  <si>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</si>
  <si>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</si>
  <si>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</si>
  <si>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</si>
  <si>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</si>
  <si>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</si>
  <si>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</si>
  <si>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</si>
  <si>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</si>
  <si>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</si>
  <si>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</si>
  <si>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</si>
  <si>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</si>
  <si>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</si>
  <si>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</si>
  <si>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</si>
  <si>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</si>
  <si>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</si>
  <si>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</si>
  <si>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</si>
  <si>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</si>
  <si>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</si>
  <si>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</si>
  <si>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</si>
  <si>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</si>
  <si>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</si>
  <si>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</si>
  <si>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</si>
  <si>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</si>
  <si>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</si>
  <si>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</si>
  <si>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</si>
  <si>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</si>
  <si>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</si>
  <si>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</si>
  <si>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</si>
  <si>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</si>
  <si>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</si>
  <si>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</si>
  <si>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</si>
  <si>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</si>
  <si>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</si>
  <si>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</si>
  <si>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</si>
  <si>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</si>
  <si>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</si>
  <si>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</si>
  <si>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</si>
  <si>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</si>
  <si>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</si>
  <si>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</si>
  <si>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</si>
  <si>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</si>
  <si>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</si>
  <si>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</si>
  <si>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</si>
  <si>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</si>
  <si>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</si>
  <si>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</si>
  <si>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</si>
  <si>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</si>
  <si>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</si>
  <si>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</si>
  <si>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</si>
  <si>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</si>
  <si>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</si>
  <si>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</si>
  <si>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</si>
  <si>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</si>
  <si>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</si>
  <si>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</si>
  <si>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</si>
  <si>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</si>
  <si>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</si>
  <si>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</si>
  <si>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</si>
  <si>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</si>
  <si>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</si>
  <si>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</si>
  <si>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</si>
  <si>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</si>
  <si>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</si>
  <si>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</si>
  <si>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</si>
  <si>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</si>
  <si>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</si>
  <si>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</si>
  <si>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</si>
  <si>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</si>
  <si>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</si>
  <si>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</si>
  <si>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</si>
  <si>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</si>
  <si>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</si>
  <si>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</si>
  <si>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</si>
  <si>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</si>
  <si>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</si>
  <si>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</si>
  <si>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</si>
  <si>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</si>
  <si>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</si>
  <si>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</si>
  <si>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</si>
  <si>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</si>
  <si>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</si>
  <si>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</si>
  <si>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</si>
  <si>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</si>
  <si>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</si>
  <si>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</si>
  <si>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</si>
  <si>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</si>
  <si>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</si>
  <si>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</si>
  <si>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</si>
  <si>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</si>
  <si>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</si>
  <si>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</si>
  <si>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</si>
  <si>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</si>
  <si>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</si>
  <si>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</si>
  <si>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</si>
  <si>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</si>
  <si>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</si>
  <si>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</si>
  <si>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</si>
  <si>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</si>
  <si>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</si>
  <si>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</si>
  <si>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</si>
  <si>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</si>
  <si>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</si>
  <si>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</si>
  <si>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</si>
  <si>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</si>
  <si>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</si>
  <si>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</si>
  <si>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</si>
  <si>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</si>
  <si>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</si>
  <si>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</si>
  <si>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</si>
  <si>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</si>
  <si>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</si>
  <si>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</si>
  <si>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</si>
  <si>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</si>
  <si>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</si>
  <si>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</si>
  <si>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</si>
  <si>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</si>
  <si>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</si>
  <si>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</si>
  <si>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</si>
  <si>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</si>
  <si>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</si>
  <si>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</si>
  <si>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</si>
  <si>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</si>
  <si>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</si>
  <si>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</si>
  <si>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</si>
  <si>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</si>
  <si>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</si>
  <si>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</si>
  <si>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</si>
  <si>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</si>
  <si>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</si>
  <si>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</si>
  <si>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</si>
  <si>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</si>
  <si>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</si>
  <si>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</si>
  <si>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</si>
  <si>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</si>
  <si>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</si>
  <si>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</si>
  <si>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</si>
  <si>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</si>
  <si>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</si>
  <si>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</si>
  <si>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</si>
  <si>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</si>
  <si>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</si>
  <si>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</si>
  <si>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</si>
  <si>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</si>
  <si>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</si>
  <si>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</si>
  <si>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</si>
  <si>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</si>
  <si>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</si>
  <si>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</si>
  <si>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</si>
  <si>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</si>
  <si>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</si>
  <si>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</si>
  <si>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</si>
  <si>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</si>
  <si>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</si>
  <si>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</si>
  <si>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</si>
  <si>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</si>
  <si>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</si>
  <si>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</si>
  <si>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</si>
  <si>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</si>
  <si>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</si>
  <si>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</si>
  <si>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</si>
  <si>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</si>
  <si>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</si>
  <si>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</si>
  <si>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</si>
  <si>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</si>
  <si>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</si>
  <si>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</si>
  <si>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</si>
  <si>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</si>
  <si>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</si>
  <si>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</si>
  <si>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</si>
  <si>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</si>
  <si>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</si>
  <si>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</si>
  <si>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</si>
  <si>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</si>
  <si>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</si>
  <si>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</si>
  <si>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</si>
  <si>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</si>
  <si>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</si>
  <si>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</si>
  <si>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</si>
  <si>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</si>
  <si>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</si>
  <si>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</si>
  <si>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</si>
  <si>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</si>
  <si>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</si>
  <si>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</si>
  <si>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</si>
  <si>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</si>
  <si>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</si>
  <si>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</si>
  <si>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</si>
  <si>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</si>
  <si>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</si>
  <si>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</si>
  <si>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</si>
  <si>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</si>
  <si>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</si>
  <si>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</si>
  <si>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</si>
  <si>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</si>
  <si>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</si>
  <si>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</si>
  <si>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</si>
  <si>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</si>
  <si>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</si>
  <si>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</si>
  <si>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</si>
  <si>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</si>
  <si>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</si>
  <si>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</si>
  <si>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</si>
  <si>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</si>
  <si>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</si>
  <si>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</si>
  <si>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</si>
  <si>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</si>
  <si>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</si>
  <si>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</si>
  <si>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</si>
  <si>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</si>
  <si>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</si>
  <si>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</si>
  <si>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</si>
  <si>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</si>
  <si>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</si>
  <si>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</si>
  <si>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</si>
  <si>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</si>
  <si>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</si>
  <si>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</si>
  <si>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</si>
  <si>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</si>
  <si>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</si>
  <si>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</si>
  <si>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</si>
  <si>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</si>
  <si>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</si>
  <si>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</si>
  <si>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</si>
  <si>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</si>
  <si>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</si>
  <si>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</si>
  <si>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</si>
  <si>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</si>
  <si>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</si>
  <si>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</si>
  <si>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</si>
  <si>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</si>
  <si>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</si>
  <si>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</si>
  <si>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</si>
  <si>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</si>
  <si>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</si>
  <si>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</si>
  <si>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</si>
  <si>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</si>
  <si>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</si>
  <si>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</si>
  <si>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</si>
  <si>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</si>
  <si>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</si>
  <si>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</si>
  <si>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</si>
  <si>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</si>
  <si>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</si>
  <si>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</si>
  <si>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</si>
  <si>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</si>
  <si>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</si>
  <si>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</si>
  <si>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</si>
  <si>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</si>
  <si>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</si>
  <si>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</si>
  <si>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</si>
  <si>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</si>
  <si>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</si>
  <si>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</si>
  <si>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</si>
  <si>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</si>
  <si>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</si>
  <si>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</si>
  <si>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</si>
  <si>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</si>
  <si>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</si>
  <si>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</si>
  <si>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</si>
  <si>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</si>
  <si>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</si>
  <si>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</si>
  <si>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</si>
  <si>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</si>
  <si>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</si>
  <si>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</si>
  <si>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</si>
  <si>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</si>
  <si>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</si>
  <si>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</si>
  <si>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</si>
  <si>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</si>
  <si>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</si>
  <si>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</si>
  <si>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</si>
  <si>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</si>
  <si>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</si>
  <si>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</si>
  <si>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</si>
  <si>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</si>
  <si>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</si>
  <si>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</si>
  <si>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</si>
  <si>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</si>
  <si>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</si>
  <si>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</si>
  <si>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</si>
  <si>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</si>
  <si>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</si>
  <si>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</si>
  <si>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</si>
  <si>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</si>
  <si>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</si>
  <si>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</si>
  <si>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</si>
  <si>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</si>
  <si>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</si>
  <si>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</si>
  <si>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</si>
  <si>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</si>
  <si>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</si>
  <si>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</si>
  <si>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</si>
  <si>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</si>
  <si>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</si>
  <si>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</si>
  <si>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</si>
  <si>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</si>
  <si>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</si>
  <si>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</si>
  <si>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</si>
  <si>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</si>
  <si>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</si>
  <si>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</si>
  <si>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</si>
  <si>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</si>
  <si>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</si>
  <si>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</si>
  <si>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</si>
  <si>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</si>
  <si>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</si>
  <si>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</si>
  <si>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</si>
  <si>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</si>
  <si>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</si>
  <si>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</si>
  <si>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</si>
  <si>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</si>
  <si>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</si>
  <si>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</si>
  <si>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</si>
  <si>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</si>
  <si>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</si>
  <si>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</si>
  <si>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</si>
  <si>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</si>
  <si>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</si>
  <si>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</si>
  <si>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</si>
  <si>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</si>
  <si>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</si>
  <si>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</si>
  <si>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</si>
  <si>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</si>
  <si>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</si>
  <si>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</si>
  <si>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</si>
  <si>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</si>
  <si>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</si>
  <si>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</si>
  <si>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</si>
  <si>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</si>
  <si>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</si>
  <si>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</si>
  <si>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</si>
  <si>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</si>
  <si>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</si>
  <si>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</si>
  <si>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</si>
  <si>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</si>
  <si>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</si>
  <si>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</si>
  <si>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</si>
  <si>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</si>
  <si>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</si>
  <si>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</si>
  <si>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</si>
  <si>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</si>
  <si>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</si>
  <si>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</si>
  <si>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</si>
  <si>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</si>
  <si>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</si>
  <si>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</si>
  <si>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</si>
  <si>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</si>
  <si>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</si>
  <si>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</si>
  <si>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</si>
  <si>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</si>
  <si>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</si>
  <si>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</si>
  <si>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</si>
  <si>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</si>
  <si>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</si>
  <si>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</si>
  <si>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</si>
  <si>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</si>
  <si>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</si>
  <si>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</si>
  <si>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</si>
  <si>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</si>
  <si>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</si>
  <si>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</si>
  <si>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</si>
  <si>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</si>
  <si>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</si>
  <si>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</si>
  <si>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</si>
  <si>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</si>
  <si>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</si>
  <si>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</si>
  <si>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</si>
  <si>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</si>
  <si>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</si>
  <si>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</si>
  <si>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</si>
  <si>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</si>
  <si>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</si>
  <si>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</si>
  <si>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</si>
  <si>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</si>
  <si>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</si>
  <si>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</si>
  <si>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</si>
  <si>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</si>
  <si>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</si>
  <si>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</si>
  <si>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</si>
  <si>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</si>
  <si>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</si>
  <si>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</si>
  <si>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</si>
  <si>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</si>
  <si>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</si>
  <si>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</si>
  <si>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</si>
  <si>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</si>
  <si>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</si>
  <si>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</si>
  <si>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</si>
  <si>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</si>
  <si>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</si>
  <si>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</si>
  <si>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</si>
  <si>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</si>
  <si>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</si>
  <si>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</si>
  <si>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</si>
  <si>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</si>
  <si>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</si>
  <si>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</si>
  <si>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</si>
  <si>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</si>
  <si>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</si>
  <si>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</si>
  <si>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</si>
  <si>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</si>
  <si>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</si>
  <si>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</si>
  <si>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</si>
  <si>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</si>
  <si>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</si>
  <si>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</si>
  <si>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</si>
  <si>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</si>
  <si>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</si>
  <si>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</si>
  <si>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</si>
  <si>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</si>
  <si>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</si>
  <si>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</si>
  <si>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</si>
  <si>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</si>
  <si>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</si>
  <si>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</si>
  <si>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</si>
  <si>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</si>
  <si>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</si>
  <si>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</si>
  <si>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</si>
  <si>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</si>
  <si>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</si>
  <si>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</si>
  <si>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</si>
  <si>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</si>
  <si>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</si>
  <si>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</si>
  <si>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</si>
  <si>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</si>
  <si>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</si>
  <si>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</si>
  <si>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</si>
  <si>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</si>
  <si>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</si>
  <si>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</si>
  <si>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</si>
  <si>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</si>
  <si>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</si>
  <si>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</si>
  <si>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</si>
  <si>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</si>
  <si>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</si>
  <si>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</si>
  <si>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</si>
  <si>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</si>
  <si>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</si>
  <si>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</si>
  <si>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</si>
  <si>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</si>
  <si>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</si>
  <si>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</si>
  <si>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</si>
  <si>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</si>
  <si>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</si>
  <si>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</si>
  <si>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</si>
  <si>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</si>
  <si>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</si>
  <si>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</si>
  <si>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</si>
  <si>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</si>
  <si>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</si>
  <si>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</si>
  <si>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</si>
  <si>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</si>
  <si>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</si>
  <si>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</si>
  <si>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</si>
  <si>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</si>
  <si>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</si>
  <si>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</si>
  <si>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</si>
  <si>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</si>
  <si>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</si>
  <si>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</si>
  <si>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</si>
  <si>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</si>
  <si>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</si>
  <si>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</si>
  <si>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</si>
  <si>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</si>
  <si>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</si>
  <si>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</si>
  <si>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</si>
  <si>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</si>
  <si>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</si>
  <si>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</si>
  <si>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</si>
  <si>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</si>
  <si>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</si>
  <si>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</si>
  <si>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</si>
  <si>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</si>
  <si>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</si>
  <si>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</si>
  <si>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</si>
  <si>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</si>
  <si>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</si>
  <si>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</si>
  <si>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</si>
  <si>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</si>
  <si>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</si>
  <si>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</si>
  <si>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</si>
  <si>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</si>
  <si>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</si>
  <si>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</si>
  <si>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</si>
  <si>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</si>
  <si>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</si>
  <si>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</si>
  <si>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</si>
  <si>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</si>
  <si>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</si>
  <si>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</si>
  <si>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</si>
  <si>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</si>
  <si>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</si>
  <si>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</si>
  <si>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</si>
  <si>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</si>
  <si>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</si>
  <si>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</si>
  <si>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</si>
  <si>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</si>
  <si>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</si>
  <si>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</si>
  <si>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</si>
  <si>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</si>
  <si>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</si>
  <si>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</si>
  <si>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</si>
  <si>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</si>
  <si>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</si>
  <si>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</si>
  <si>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</si>
  <si>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</si>
  <si>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</si>
  <si>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</si>
  <si>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</si>
  <si>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</si>
  <si>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</si>
  <si>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</si>
  <si>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</si>
  <si>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</si>
  <si>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</si>
  <si>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</si>
  <si>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</si>
  <si>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</si>
  <si>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</si>
  <si>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</si>
  <si>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</si>
  <si>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</si>
  <si>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</si>
  <si>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</si>
  <si>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</si>
  <si>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</si>
  <si>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</si>
  <si>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</si>
  <si>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</si>
  <si>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</si>
  <si>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</si>
  <si>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</si>
  <si>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</si>
  <si>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</si>
  <si>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</si>
  <si>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</si>
  <si>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</si>
  <si>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</si>
  <si>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</si>
  <si>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</si>
  <si>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</si>
  <si>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</si>
  <si>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</si>
  <si>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</si>
  <si>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</si>
  <si>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</si>
  <si>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</si>
  <si>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</si>
  <si>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</si>
  <si>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</si>
  <si>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</si>
  <si>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</si>
  <si>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</si>
  <si>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</si>
  <si>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</si>
  <si>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</si>
  <si>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</si>
  <si>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</si>
  <si>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</si>
  <si>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</si>
  <si>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</si>
  <si>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</si>
  <si>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</si>
  <si>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</si>
  <si>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</si>
  <si>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</si>
  <si>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</si>
  <si>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</si>
  <si>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</si>
  <si>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</si>
  <si>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</si>
  <si>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</si>
  <si>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</si>
  <si>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</si>
  <si>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</si>
  <si>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</si>
  <si>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</si>
  <si>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</si>
  <si>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</si>
  <si>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</si>
  <si>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</si>
  <si>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</si>
  <si>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</si>
  <si>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</si>
  <si>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</si>
  <si>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</si>
  <si>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</si>
  <si>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</si>
  <si>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</si>
  <si>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</si>
  <si>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</si>
  <si>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</si>
  <si>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</si>
  <si>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</si>
  <si>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</si>
  <si>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</si>
  <si>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</si>
  <si>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</si>
  <si>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</si>
  <si>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</si>
  <si>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</si>
  <si>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</si>
  <si>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</si>
  <si>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</si>
  <si>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</si>
  <si>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</si>
  <si>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</si>
  <si>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</si>
  <si>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</si>
  <si>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</si>
  <si>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</si>
  <si>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</si>
  <si>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</si>
  <si>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</si>
  <si>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</si>
  <si>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</si>
  <si>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</si>
  <si>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</si>
  <si>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</si>
  <si>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</si>
  <si>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</si>
  <si>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</si>
  <si>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</si>
  <si>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</si>
  <si>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</si>
  <si>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</si>
  <si>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</si>
  <si>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</si>
  <si>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</si>
  <si>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</si>
  <si>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</si>
  <si>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</si>
  <si>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</si>
  <si>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</si>
  <si>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</si>
  <si>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</si>
  <si>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</si>
  <si>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</si>
  <si>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</si>
  <si>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</si>
  <si>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</si>
  <si>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</si>
  <si>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</si>
  <si>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</si>
  <si>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</si>
  <si>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</si>
  <si>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</si>
  <si>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</si>
  <si>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</si>
  <si>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</si>
  <si>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</si>
  <si>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</si>
  <si>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</si>
  <si>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</si>
  <si>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</si>
  <si>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</si>
  <si>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</si>
  <si>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</si>
  <si>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</si>
  <si>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</si>
  <si>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</si>
  <si>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</si>
  <si>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</si>
  <si>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</si>
  <si>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</si>
  <si>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</si>
  <si>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</si>
  <si>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</si>
  <si>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</si>
  <si>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</si>
  <si>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</si>
  <si>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</si>
  <si>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</si>
  <si>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</si>
  <si>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</si>
  <si>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</si>
  <si>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</si>
  <si>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</si>
  <si>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</si>
  <si>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</si>
  <si>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</si>
  <si>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</si>
  <si>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</si>
  <si>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</si>
  <si>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</si>
  <si>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</si>
  <si>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</si>
  <si>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</si>
  <si>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</si>
  <si>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</si>
  <si>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</si>
  <si>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</si>
  <si>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</si>
  <si>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</si>
  <si>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</si>
  <si>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</si>
  <si>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</si>
  <si>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</si>
  <si>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</si>
  <si>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</si>
  <si>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</si>
  <si>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</si>
  <si>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</si>
  <si>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</si>
  <si>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</si>
  <si>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</si>
  <si>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</si>
  <si>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</si>
  <si>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</si>
  <si>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</si>
  <si>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</si>
  <si>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</si>
  <si>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</si>
  <si>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</si>
  <si>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</si>
  <si>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</si>
  <si>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</si>
  <si>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</si>
  <si>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</si>
  <si>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</si>
  <si>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</si>
  <si>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</si>
  <si>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</si>
  <si>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</si>
  <si>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</si>
  <si>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</si>
  <si>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</si>
  <si>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</si>
  <si>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</si>
  <si>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</si>
  <si>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</si>
  <si>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</si>
  <si>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</si>
  <si>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</si>
  <si>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</si>
  <si>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</si>
  <si>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</si>
  <si>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</si>
  <si>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</si>
  <si>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</si>
  <si>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</si>
  <si>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</si>
  <si>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</si>
  <si>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</si>
  <si>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</si>
  <si>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</si>
  <si>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</si>
  <si>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</si>
  <si>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</si>
  <si>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</si>
  <si>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</si>
  <si>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</si>
  <si>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</si>
  <si>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</si>
  <si>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</si>
  <si>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</si>
  <si>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</si>
  <si>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</si>
  <si>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</si>
  <si>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</si>
  <si>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</si>
  <si>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</si>
  <si>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</si>
  <si>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</si>
  <si>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</si>
  <si>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</si>
  <si>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</si>
  <si>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</si>
  <si>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</si>
  <si>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</si>
  <si>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</si>
  <si>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</si>
  <si>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</si>
  <si>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</si>
  <si>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</si>
  <si>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</si>
  <si>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</si>
  <si>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</si>
  <si>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</si>
  <si>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</si>
  <si>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</si>
  <si>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</si>
  <si>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</si>
  <si>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</si>
  <si>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</si>
  <si>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</si>
  <si>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</si>
  <si>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</si>
  <si>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</si>
  <si>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</si>
  <si>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</si>
  <si>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</si>
  <si>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</si>
  <si>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</si>
  <si>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</si>
  <si>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</si>
  <si>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</si>
  <si>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</si>
  <si>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</si>
  <si>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</si>
  <si>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</si>
  <si>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</si>
  <si>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</si>
  <si>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</si>
  <si>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</si>
  <si>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</si>
  <si>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</si>
  <si>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</si>
  <si>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</si>
  <si>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</si>
  <si>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</si>
  <si>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</si>
  <si>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</si>
  <si>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</si>
  <si>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</si>
  <si>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</si>
  <si>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</si>
  <si>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</si>
  <si>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</si>
  <si>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</si>
  <si>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</si>
  <si>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</si>
  <si>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</si>
  <si>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</si>
  <si>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</si>
  <si>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</si>
  <si>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</si>
  <si>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</si>
  <si>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</si>
  <si>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</si>
  <si>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</si>
  <si>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</si>
  <si>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</si>
  <si>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</si>
  <si>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</si>
  <si>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</si>
  <si>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</si>
  <si>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</si>
  <si>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</si>
  <si>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</si>
  <si>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</si>
  <si>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</si>
  <si>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</si>
  <si>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</si>
  <si>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</si>
  <si>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</si>
  <si>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</si>
  <si>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</si>
  <si>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</si>
  <si>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</si>
  <si>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</si>
  <si>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</si>
  <si>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</si>
  <si>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</si>
  <si>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</si>
  <si>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</si>
  <si>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</si>
  <si>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</si>
  <si>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</si>
  <si>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</si>
  <si>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</si>
  <si>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</si>
  <si>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</si>
  <si>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</si>
  <si>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</si>
  <si>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</si>
  <si>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</si>
  <si>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</si>
  <si>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</si>
  <si>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</si>
  <si>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</si>
  <si>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</si>
  <si>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</si>
  <si>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</si>
  <si>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</si>
  <si>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</si>
  <si>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</si>
  <si>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</si>
  <si>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</si>
  <si>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</si>
  <si>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</si>
  <si>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</si>
  <si>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</si>
  <si>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</si>
  <si>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</si>
  <si>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</si>
  <si>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</si>
  <si>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</si>
  <si>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</si>
  <si>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</si>
  <si>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</si>
  <si>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</si>
  <si>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</si>
  <si>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</si>
  <si>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</si>
  <si>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</si>
  <si>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</si>
  <si>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</si>
  <si>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</si>
  <si>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</si>
  <si>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</si>
  <si>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</si>
  <si>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</si>
  <si>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</si>
  <si>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</si>
  <si>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</si>
  <si>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</si>
  <si>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</si>
  <si>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</si>
  <si>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</si>
  <si>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</si>
  <si>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</si>
  <si>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</si>
  <si>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</si>
  <si>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</si>
  <si>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</si>
  <si>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</si>
  <si>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</si>
  <si>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</si>
  <si>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</si>
  <si>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</si>
  <si>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</si>
  <si>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</si>
  <si>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</si>
  <si>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</si>
  <si>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</si>
  <si>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</si>
  <si>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</si>
  <si>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</si>
  <si>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</si>
  <si>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</si>
  <si>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</si>
  <si>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</si>
  <si>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</si>
  <si>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</si>
  <si>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</si>
  <si>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</si>
  <si>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</si>
  <si>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</si>
  <si>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</si>
  <si>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</si>
  <si>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</si>
  <si>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</si>
  <si>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</si>
  <si>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</si>
  <si>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</si>
  <si>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</si>
  <si>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</si>
  <si>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</si>
  <si>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</si>
  <si>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</si>
  <si>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</si>
  <si>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</si>
  <si>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</si>
  <si>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</si>
  <si>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</si>
  <si>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</si>
  <si>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</si>
  <si>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</si>
  <si>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</si>
  <si>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</si>
  <si>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</si>
  <si>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</si>
  <si>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</si>
  <si>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</si>
  <si>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</si>
  <si>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</si>
  <si>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</si>
  <si>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</si>
  <si>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</si>
  <si>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</si>
  <si>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</si>
  <si>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</si>
  <si>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</si>
  <si>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</si>
  <si>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</si>
  <si>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</si>
  <si>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</si>
  <si>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</si>
  <si>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</si>
  <si>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</si>
  <si>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</si>
  <si>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</si>
  <si>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</si>
  <si>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</si>
  <si>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</si>
  <si>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</si>
  <si>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</si>
  <si>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</si>
  <si>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</si>
  <si>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</si>
  <si>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</si>
  <si>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</si>
  <si>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</si>
  <si>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</si>
  <si>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</si>
  <si>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</si>
  <si>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</si>
  <si>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</si>
  <si>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</si>
  <si>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</si>
  <si>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</si>
  <si>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</si>
  <si>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</si>
  <si>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</si>
  <si>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</si>
  <si>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</si>
  <si>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</si>
  <si>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</si>
  <si>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</si>
  <si>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</si>
  <si>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</si>
  <si>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</si>
  <si>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</si>
  <si>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</si>
  <si>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</si>
  <si>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</si>
  <si>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</si>
  <si>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</si>
  <si>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</si>
  <si>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</si>
  <si>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</si>
  <si>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</si>
  <si>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</si>
  <si>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</si>
  <si>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</si>
  <si>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</si>
  <si>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</si>
  <si>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</si>
  <si>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</si>
  <si>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</si>
  <si>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</si>
  <si>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</si>
  <si>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</si>
  <si>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</si>
  <si>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</si>
  <si>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</si>
  <si>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</si>
  <si>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</si>
  <si>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</si>
  <si>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</si>
  <si>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</si>
  <si>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</si>
  <si>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</si>
  <si>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</si>
  <si>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</si>
  <si>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</si>
  <si>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</si>
  <si>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</si>
  <si>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</si>
  <si>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</si>
  <si>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</si>
  <si>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</si>
  <si>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</si>
  <si>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</si>
  <si>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</si>
  <si>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</si>
  <si>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</si>
  <si>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</si>
  <si>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</si>
  <si>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</si>
  <si>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</si>
  <si>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</si>
  <si>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</si>
  <si>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</si>
  <si>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</si>
  <si>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</si>
  <si>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</si>
  <si>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</si>
  <si>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</si>
  <si>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</si>
  <si>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</si>
  <si>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</si>
  <si>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</si>
  <si>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</si>
  <si>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</si>
  <si>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</si>
  <si>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</si>
  <si>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</si>
  <si>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</si>
  <si>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</si>
  <si>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</si>
  <si>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</si>
  <si>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</si>
  <si>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</si>
  <si>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</si>
  <si>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</si>
  <si>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</si>
  <si>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</si>
  <si>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</si>
  <si>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</si>
  <si>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</si>
  <si>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</si>
  <si>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</si>
  <si>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</si>
  <si>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</si>
  <si>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</si>
  <si>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</si>
  <si>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</si>
  <si>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</si>
  <si>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</si>
  <si>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</si>
  <si>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</si>
  <si>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</si>
  <si>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</si>
  <si>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</si>
  <si>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</si>
  <si>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</si>
  <si>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</si>
  <si>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</si>
  <si>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</si>
  <si>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</si>
  <si>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</si>
  <si>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</si>
  <si>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</si>
  <si>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</si>
  <si>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</si>
  <si>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</si>
  <si>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</si>
  <si>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</si>
  <si>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</si>
  <si>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</si>
  <si>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</si>
  <si>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</si>
  <si>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</si>
  <si>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</si>
  <si>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</si>
  <si>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</si>
  <si>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</si>
  <si>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</si>
  <si>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</si>
  <si>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</si>
  <si>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</si>
  <si>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</si>
  <si>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</si>
  <si>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</si>
  <si>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</si>
  <si>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</si>
  <si>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</si>
  <si>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</si>
  <si>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</si>
  <si>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</si>
  <si>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</si>
  <si>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</si>
  <si>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</si>
  <si>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</si>
  <si>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</si>
  <si>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</si>
  <si>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</si>
  <si>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</si>
  <si>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</si>
  <si>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</si>
  <si>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</si>
  <si>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</si>
  <si>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</si>
  <si>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</si>
  <si>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</si>
  <si>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</si>
  <si>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</si>
  <si>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</si>
  <si>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</si>
  <si>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</si>
  <si>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</si>
  <si>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</si>
  <si>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</si>
  <si>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</si>
  <si>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</si>
  <si>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</si>
  <si>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</si>
  <si>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</si>
  <si>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</si>
  <si>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</si>
  <si>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</si>
  <si>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</si>
  <si>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</si>
  <si>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</si>
  <si>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</si>
  <si>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</si>
  <si>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</si>
  <si>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</si>
  <si>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</si>
  <si>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</si>
  <si>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</si>
  <si>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</si>
  <si>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</si>
  <si>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</si>
  <si>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</si>
  <si>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</si>
  <si>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</si>
  <si>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</si>
  <si>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</si>
  <si>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</si>
  <si>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</si>
  <si>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</si>
  <si>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</si>
  <si>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</si>
  <si>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</si>
  <si>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</si>
  <si>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</si>
  <si>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</si>
  <si>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</si>
  <si>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</si>
  <si>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</si>
  <si>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</si>
  <si>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</si>
  <si>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</si>
  <si>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</si>
  <si>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</si>
  <si>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</si>
  <si>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</si>
  <si>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</si>
  <si>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</si>
  <si>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</si>
  <si>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</si>
  <si>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</si>
  <si>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</si>
  <si>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</si>
  <si>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</si>
  <si>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</si>
  <si>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</si>
  <si>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</si>
  <si>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</si>
  <si>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</si>
  <si>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</si>
  <si>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</si>
  <si>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</si>
  <si>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</si>
  <si>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</si>
  <si>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</si>
  <si>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</si>
  <si>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</si>
  <si>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</si>
  <si>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</si>
  <si>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</si>
  <si>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</si>
  <si>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</si>
  <si>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</si>
  <si>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</si>
  <si>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</si>
  <si>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</si>
  <si>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</si>
  <si>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</si>
  <si>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</si>
  <si>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</si>
  <si>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</si>
  <si>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</si>
  <si>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</si>
  <si>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</si>
  <si>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</si>
  <si>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</si>
  <si>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</si>
  <si>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</si>
  <si>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</si>
  <si>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</si>
  <si>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</si>
  <si>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</si>
  <si>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</si>
  <si>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</si>
  <si>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</si>
  <si>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</si>
  <si>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</si>
  <si>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</si>
  <si>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</si>
  <si>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</si>
  <si>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</si>
  <si>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</si>
  <si>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</si>
  <si>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</si>
  <si>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</si>
  <si>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</si>
  <si>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</si>
  <si>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</si>
  <si>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</si>
  <si>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</si>
  <si>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</si>
  <si>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</si>
  <si>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</si>
  <si>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</si>
  <si>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</si>
  <si>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</si>
  <si>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</si>
  <si>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</si>
  <si>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</si>
  <si>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</si>
  <si>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</si>
  <si>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</si>
  <si>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</si>
  <si>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</si>
  <si>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</si>
  <si>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</si>
  <si>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</si>
  <si>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</si>
  <si>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</si>
  <si>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</si>
  <si>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</si>
  <si>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</si>
  <si>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</si>
  <si>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</si>
  <si>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</si>
  <si>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</si>
  <si>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</si>
  <si>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</si>
  <si>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</si>
  <si>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</si>
  <si>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</si>
  <si>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</si>
  <si>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</si>
  <si>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</si>
  <si>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</si>
  <si>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</si>
  <si>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</si>
  <si>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</si>
  <si>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</si>
  <si>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</si>
  <si>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</si>
  <si>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</si>
  <si>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</si>
  <si>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</si>
  <si>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</si>
  <si>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Standard Deviation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</si>
  <si>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</si>
  <si>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</si>
  <si>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</si>
  <si>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</si>
  <si>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</si>
  <si>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</si>
  <si>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IQR of  Pledged</t>
  </si>
  <si>
    <t>Upper Quartile of Pledged</t>
  </si>
  <si>
    <t>Lower Quartile of  Pledged</t>
  </si>
  <si>
    <t>Years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</si>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</sst>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 vertical="top"/>
    </xf>
    <xf numFmtId="165" fontId="0" fillId="0" borderId="0" xfId="1" applyNumberFormat="1" applyFont="1" applyAlignment="1">
      <alignment horizontal="left" vertical="top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49" fontId="0" fillId="0" borderId="0" xfId="0" applyNumberForma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6">
    <dxf>
      <alignment vertical="center"/>
    </dxf>
    <dxf>
      <alignment horizontal="center"/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5-4243-8065-1E3A63880F2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F8-3F48-8309-5DF5C5E10D5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F8-3F48-8309-5DF5C5E10D5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F8-3F48-8309-5DF5C5E10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854079"/>
        <c:axId val="1321855727"/>
      </c:barChart>
      <c:catAx>
        <c:axId val="132185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855727"/>
        <c:crosses val="autoZero"/>
        <c:auto val="1"/>
        <c:lblAlgn val="ctr"/>
        <c:lblOffset val="100"/>
        <c:noMultiLvlLbl val="0"/>
      </c:catAx>
      <c:valAx>
        <c:axId val="132185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85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3-2B47-B0B5-B14B17808A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92-B942-874B-8709438BAE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92-B942-874B-8709438BA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5279759"/>
        <c:axId val="1325281407"/>
      </c:barChart>
      <c:catAx>
        <c:axId val="132527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81407"/>
        <c:crosses val="autoZero"/>
        <c:auto val="1"/>
        <c:lblAlgn val="ctr"/>
        <c:lblOffset val="100"/>
        <c:noMultiLvlLbl val="0"/>
      </c:catAx>
      <c:valAx>
        <c:axId val="132528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7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8-624A-8502-3DC3F0F497BB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A8-624A-8502-3DC3F0F497BB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A8-624A-8502-3DC3F0F497BB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A8-624A-8502-3DC3F0F49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525775"/>
        <c:axId val="1359435135"/>
      </c:lineChart>
      <c:catAx>
        <c:axId val="135952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35135"/>
        <c:crosses val="autoZero"/>
        <c:auto val="1"/>
        <c:lblAlgn val="ctr"/>
        <c:lblOffset val="100"/>
        <c:noMultiLvlLbl val="0"/>
      </c:catAx>
      <c:valAx>
        <c:axId val="13594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52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9-B640-80E7-FA8D0621B4F1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E9-B640-80E7-FA8D0621B4F1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E9-B640-80E7-FA8D0621B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468399"/>
        <c:axId val="714096335"/>
      </c:lineChart>
      <c:catAx>
        <c:axId val="71546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096335"/>
        <c:crosses val="autoZero"/>
        <c:auto val="1"/>
        <c:lblAlgn val="ctr"/>
        <c:lblOffset val="100"/>
        <c:noMultiLvlLbl val="0"/>
      </c:catAx>
      <c:valAx>
        <c:axId val="71409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6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5-B94C-829F-D41763E8A18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35-B94C-829F-D41763E8A18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35-B94C-829F-D41763E8A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351407"/>
        <c:axId val="716789519"/>
      </c:lineChart>
      <c:catAx>
        <c:axId val="74935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89519"/>
        <c:crosses val="autoZero"/>
        <c:auto val="1"/>
        <c:lblAlgn val="ctr"/>
        <c:lblOffset val="100"/>
        <c:noMultiLvlLbl val="0"/>
      </c:catAx>
      <c:valAx>
        <c:axId val="71678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9767</xdr:colOff>
      <xdr:row>7</xdr:row>
      <xdr:rowOff>0</xdr:rowOff>
    </xdr:from>
    <xdr:to>
      <xdr:col>12</xdr:col>
      <xdr:colOff>9769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1A217-D8E4-3C41-A914-71626089B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0</xdr:rowOff>
    </xdr:from>
    <xdr:to>
      <xdr:col>14</xdr:col>
      <xdr:colOff>25400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2D308-0A9E-914C-BBFF-AE9D321CC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12700</xdr:rowOff>
    </xdr:from>
    <xdr:to>
      <xdr:col>16</xdr:col>
      <xdr:colOff>12700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2799D-6FCE-A743-9186-4A108FBDD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16</xdr:col>
      <xdr:colOff>177800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B099D-EF93-7240-AA3C-B926F614F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20735</xdr:colOff>
      <xdr:row>14</xdr:row>
      <xdr:rowOff>12958</xdr:rowOff>
    </xdr:from>
    <xdr:to>
      <xdr:col>8</xdr:col>
      <xdr:colOff>0</xdr:colOff>
      <xdr:row>36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4C03F9-50A4-D445-B44D-45E7698A2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3.416992592596" createdVersion="7" refreshedVersion="7" minRefreshableVersion="3" recordCount="4115" xr:uid="{A141FF92-32AB-5C40-BE1E-CECB5C7474E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3.472224884259" createdVersion="7" refreshedVersion="7" minRefreshableVersion="3" recordCount="4114" xr:uid="{12D589E3-0BA6-0C4C-B843-1EF8F7738F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3.582051504629" createdVersion="7" refreshedVersion="7" minRefreshableVersion="3" recordCount="4114" xr:uid="{7858B4EC-8925-9945-8D48-4072B474CAAC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4.764413310186" createdVersion="7" refreshedVersion="7" minRefreshableVersion="3" recordCount="4114" xr:uid="{05967955-FF68-9E49-A01D-49F4D12E6FF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46-01-06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45-09-12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41-08-11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46-07-02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43-06-28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42-12-04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46-07-0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44-10-11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46-02-21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44-07-07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40-10-13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42-09-21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45-06-02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42-05-2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41-05-26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43-06-29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45-02-02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46-12-12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46-08-30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44-04-17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45-12-15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46-11-01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46-11-09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41-07-06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43-03-10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46-07-30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46-08-18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43-07-25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44-11-28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43-07-25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43-04-30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44-11-24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44-11-11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42-05-20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44-07-13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40-08-01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44-07-10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45-07-14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45-03-30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44-02-05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46-03-29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42-10-05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45-10-19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41-06-13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46-04-02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46-01-04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45-11-09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43-12-3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42-05-18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45-11-11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45-07-04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43-07-26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45-09-15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42-06-27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44-03-31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46-10-29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46-04-13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46-02-11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47-01-02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42-06-22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46-10-14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45-03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46-03-24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45-11-22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46-04-05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44-09-16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46-11-10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45-03-09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47-03-09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45-06-06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45-05-27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44-09-04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44-06-19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45-05-05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45-08-06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46-06-18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44-06-22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44-09-07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45-07-15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46-10-13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46-07-03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46-10-04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46-07-18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44-05-15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44-12-19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45-01-26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47-01-16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46-05-04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46-11-29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45-07-01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46-01-18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45-08-18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46-04-30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46-02-04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44-12-03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45-03-12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45-01-09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44-08-27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44-08-07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46-04-14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44-08-23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45-01-07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44-06-20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46-12-11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45-10-09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45-10-29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44-08-07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45-02-05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45-08-22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45-09-07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46-09-06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45-07-30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46-05-13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46-06-07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44-11-23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45-06-10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45-06-25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46-01-13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44-09-04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45-03-12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46-03-15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44-05-17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45-09-14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45-10-27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44-08-03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45-03-23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45-01-16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44-09-09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45-08-22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45-02-27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44-08-02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45-06-08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46-08-15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45-02-26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45-02-18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45-02-10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45-07-30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44-09-04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46-04-29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44-08-29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45-12-12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45-09-23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45-04-29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45-04-21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46-05-20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44-11-27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44-09-21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46-11-18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46-04-19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44-12-30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45-05-08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46-03-07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45-06-14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45-08-17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45-03-21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45-01-08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45-05-23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45-05-26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45-03-21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45-11-10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46-07-16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44-08-10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46-10-07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45-12-21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45-06-13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45-07-13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44-12-14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45-08-26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47-01-13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45-04-18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44-08-08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46-03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45-01-09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44-12-31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46-03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44-09-25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45-04-01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44-07-18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44-05-09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44-05-30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44-06-01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45-09-29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44-10-02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45-07-17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45-10-16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44-12-30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45-07-15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45-03-25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44-08-30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45-05-07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45-03-24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45-03-06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44-07-30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44-06-23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44-08-10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46-09-11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45-11-15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46-03-22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46-06-17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45-04-29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47-02-25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45-01-02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45-08-13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45-03-21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44-06-29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46-12-05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44-06-15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45-08-15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44-08-10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45-06-09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45-12-17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46-11-13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45-04-13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45-06-09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45-06-24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44-10-24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44-07-27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44-09-09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45-09-05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44-11-24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45-04-23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45-11-28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45-05-08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46-05-3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44-09-09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44-08-02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46-01-16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46-11-12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45-02-28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45-04-07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44-06-24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45-10-14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46-09-17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46-03-15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46-07-16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45-09-29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45-10-02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46-07-10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45-06-25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44-12-31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44-11-23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45-10-31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45-05-13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45-02-26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46-10-01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46-04-07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45-10-24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45-11-26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46-07-07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44-07-31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44-09-26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46-01-01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44-05-0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45-11-26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45-04-17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46-04-13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44-07-22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47-03-05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46-05-21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46-08-28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46-04-16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44-07-19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45-02-04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46-05-08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46-06-01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44-07-30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46-07-21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45-01-29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45-03-27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44-07-03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46-07-16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44-05-18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44-11-06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46-02-18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46-05-05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44-05-14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45-08-27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46-03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45-12-09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45-05-11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44-07-17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44-11-18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45-03-26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44-08-29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46-05-06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47-02-28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44-09-25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45-02-13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44-10-06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44-10-18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46-02-14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44-08-24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44-09-07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44-10-24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45-01-26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45-02-14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45-07-17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44-09-15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44-09-02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46-10-06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46-04-14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45-03-22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44-10-24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45-01-30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45-08-29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47-02-22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44-06-03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46-02-01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45-12-13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46-10-01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45-04-01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44-10-19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44-06-29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46-05-23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44-10-15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45-07-16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46-09-05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45-01-18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45-04-08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44-10-20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45-01-09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46-04-10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45-07-12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44-10-21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44-10-11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44-06-17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46-07-02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45-11-23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46-03-3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46-07-01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44-06-25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44-08-10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46-05-18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45-09-26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45-02-26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45-02-27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44-08-19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45-05-07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45-11-03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44-06-28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46-12-20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46-06-18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45-03-06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46-01-12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45-03-22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45-11-19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45-01-14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45-05-29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45-08-05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45-01-14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45-04-03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45-08-20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44-10-20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47-02-27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46-09-01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46-05-14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45-08-24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45-03-31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44-09-22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47-03-02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46-07-20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45-02-22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46-01-06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C9546-DA91-604F-8CD2-DEEE565C18A3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">
    <format dxfId="1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0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A6683-4824-D84D-B326-ED0313A8B833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1C477-6FD5-574C-B09F-C8272A3296E9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AD61C-5227-9743-A60A-B644EBFBC0B6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76" zoomScaleNormal="176" workbookViewId="0">
      <pane ySplit="1" topLeftCell="A2" activePane="bottomLeft" state="frozen"/>
      <selection pane="bottomLeft" activeCell="B2" sqref="B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2" customWidth="1"/>
    <col min="16" max="16" width="20" bestFit="1" customWidth="1"/>
    <col min="17" max="17" width="41.1640625" customWidth="1"/>
    <col min="18" max="18" width="14.5" bestFit="1" customWidth="1"/>
    <col min="19" max="19" width="25.5" bestFit="1" customWidth="1"/>
    <col min="20" max="20" width="24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</f>
        <v>16639.125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</f>
        <v>17227.600497685184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16846.702349537038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16289.515127314815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16788.834247685187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17011.232638888887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16235.072337962964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16987.047071759262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16906.875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16908.103518518517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16246.068043981482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17035.125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16267.125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16975.852083333335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16264.582638888889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16705.843055555557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16237.229166666666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16378.773402777777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16330.542314814817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16636.816365740739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16691.758240740743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16339.6271875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16436.332638888889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16555.638888888887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16693.818750000002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16809.025011574075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16299.515555555554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16390.206400462961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16785.963935185184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16273.67324074074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16303.292997685186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16825.792060185184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16934.165972222221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16747.702557870372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16287.321770833334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16553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16529.26533564815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16493.693043981482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15836.05722222222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16215.957638888889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16240.166666666666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16348.568912037037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16432.639189814814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16264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16350.098807870372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16918.623923611111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16784.964976851854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16423.861192129629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16495.5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16732.176446759258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16465.708333333332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16657.928668981483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16268.701921296297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16164.916666666666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16794.713206018518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16948.968935185185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16594.666666666668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16550.83289351852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16393.786712962963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16692.875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16152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15862.814317129631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15767.799513888889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16067.207638888889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15894.018298611112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</f>
        <v>16293.249305555555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17000.849768518518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15536.583379629628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16124.569340277778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15249.290972222223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15221.896354166667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15488.271493055554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15659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15097.165972222223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16821.487210648145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15818.209166666666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15335.733310185184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15481.124305555555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17045.730567129631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16185.776539351851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16049.083981481483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15535.126388888888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15256.820150462961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16488.479166666668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15109.757939814815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15240.125428240741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16796.597743055554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14763.07013888889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16243.658923611112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15858.752222222223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15167.297442129629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15111.40236111111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17198.333333333332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15524.875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16167.717847222222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15396.005104166667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14822.125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15167.135208333333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15681.979166666666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16092.902766203704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15648.794976851852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15729.776736111111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14966.131168981481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16136.805902777778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15067.041666666666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16935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15432.776631944447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15088.982488425927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15856.613078703704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15031.025810185187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16023.249305555555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16586.33318287037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16173.083333333334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15192.625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15352.274166666668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15374.738935185183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15072.455497685187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14769.791666666666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15184.053657407407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15199.958333333334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17077.049849537038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16543.427777777779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17084.431793981483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16371.916666666666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16570.928726851853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17200.993981481482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16597.083333333332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16528.582650462962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17094.22792824074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</f>
        <v>16373.937303240738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16237.844444444445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16988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16381.854247685185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16952.729861111111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16682.708333333332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16252.791666666666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16571.427777777779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16720.573993055554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16648.207638888889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16628.920972222222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16514.156620370373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16586.153043981481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16390.934930555555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17047.246527777777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16538.72074074074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16658.542268518519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17184.016180555558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16443.762500000001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16858.281666666666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16429.333333333332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16581.161828703705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16604.550821759261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16336.077546296297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16406.627824074076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16589.547395833335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16639.55943287037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16285.124953703706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16857.911712962963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16365.076712962962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16985.434548611109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16662.91309027778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16253.687442129631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16298.987500000001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16709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16332.762743055557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16812.658842592591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17182.075949074075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16651.927488425925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16513.793634259258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16361.505312499999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16677.227777777778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17025.180717592593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16513.35327546296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16494.57300925926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16563.758981481482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16311.777905092591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16652.8240625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16518.006087962964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16765.997048611109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16864.080497685187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16538.791666666668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16608.741840277777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17173.011944444446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16400.851967592593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16314.165972222223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17031.911331018517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17228.833333333332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16637.290972222221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16318.18304398148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17047.690706018519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16968.650995370372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16710.441412037038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16360.792037037039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</f>
        <v>16402.976458333334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16866.996886574074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16626.67050925926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16718.875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17214.875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16348.383356481483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17045.123865740741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16328.083368055557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16474.818622685187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16716.874305555557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16464.847962962962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17017.583368055555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16714.632199074073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17019.00443287037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16439.197199074075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16420.369988425929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16626.922858796297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16709.208333333332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16697.159918981484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16907.839351851853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16663.587974537037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16500.640613425927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16848.999305555557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16547.917094907407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16432.640613425927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16570.628344907407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16892.290972222221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16667.837499999998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16522.79587962963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16521.110416666666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16943.045138888887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16626.235254629628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16899.919606481482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16586.395138888889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16625.893993055557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16587.686400462964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16844.933993055554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16590.777210648146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16802.958923611113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16493.82576388889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17073.911712962963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16607.035405092593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16625.908530092594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16805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16868.577187499999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17165.375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16747.5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15830.708460648149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16425.69796296296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15328.492939814814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16123.047499999999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14684.295833333332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15568.053067129631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14961.405150462962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14898.152083333334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15346.774409722222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14843.736111111111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15862.565868055557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15476.791666666666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14761.165972222223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15385.650868055556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16725.083333333332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15049.484745370371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15780.769293981482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</f>
        <v>16940.626874999998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15143.051689814814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16533.738067129631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14807.415972222223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15498.621527777779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15031.24800925926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15610.954791666665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15471.620312500001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14739.844444444445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14722.160416666666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16246.452534722221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15285.194189814814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17219.19701388889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15119.166666666666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16072.333333333334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14727.784027777778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15158.498449074074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15435.290972222223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15654.073680555557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15458.040208333332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16578.891423611112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15625.040960648148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17224.084027777779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16220.590682870368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14466.809722222222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14662.916666666666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15126.207638888889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15360.738194444444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15967.756111111112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15789.774583333332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15646.166666666666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15517.168900462961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16011.456412037036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15007.332638888889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15826.000694444445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15276.165972222223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16180.66798611111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14809.666666666666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16010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15590.475497685184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16556.165972222221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16199.875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14930.266898148147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15088.959930555555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15783.696006944445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15394.856921296296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15493.07113425926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15584.083333333334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15409.630196759259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15784.795520833335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15743.944456018517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15043.694560185186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15586.751550925926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15267.083333333334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15340.332638888889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15809.877685185185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14832.665972222223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15765.833194444445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15574.77238425926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16415.207638888889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16050.676886574072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15790.997118055557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14642.332638888889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16791.958333333332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</f>
        <v>17113.488263888892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16934.57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17156.332638888889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16648.626250000001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17155.187881944443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17239.956249999999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16516.333333333332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16740.166666666668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16746.166666666668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15842.165972222223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16969.581412037038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16736.333333333332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16898.59480324074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16570.791666666668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16563.916666666668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16752.637939814816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16508.086898148147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17047.041666666668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16554.760046296295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17233.875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16344.165972222223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16920.780844907407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16388.125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16587.097222222223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16575.944328703703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16722.500243055558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16753.537141203702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16668.58699074074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17221.498935185184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17055.165972222221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16898.923078703705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16351.167453703703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16758.83355324074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16899.786122685186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16405.335578703704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16876.761493055554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16549.2221875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16967.625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16388.216666666667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16639.132638888888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16397.042893518515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16290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14731.806944444443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16242.165972222223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16129.606469907407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15480.793032407406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15826.207638888889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16509.563912037036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15354.551724537037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17172.795138888887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15737.7678125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16896.666666666668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15539.91201388889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15233.889247685183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16130.720833333333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17038.45273148148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16753.292361111111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16825.994444444445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15463.688333333332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16823.719814814816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15551.208333333334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15589.709490740743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16209.117581018518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16441.781793981481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</f>
        <v>16395.626168981482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16657.951284722225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16662.25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17010.076157407409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16136.957638888889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16563.036712962963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15326.040972222223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15225.125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15988.708935185185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16908.776412037038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15457.897222222222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15528.564884259258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14853.155555555555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16554.793125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17149.5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16207.145833333334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15193.84224537037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16744.581215277776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15196.297222222223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16106.96111111111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16135.08494212963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15103.249305555555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15297.912615740743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16014.777662037035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17004.862777777777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16604.981446759262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16061.208333333334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15546.742800925926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15540.877442129628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15990.063252314814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16360.5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16109.396192129629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15803.189583333333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16639.282372685186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15885.842442129629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16143.19480324074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16668.491388888888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16324.260381944443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15861.926273148149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15425.334479166666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16766.902824074074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16861.711967592593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16730.790972222221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16237.916666666666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14575.207638888889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15959.107256944444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16987.871331018516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16729.726631944446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16719.629884259262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16040.876180555555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15961.747453703703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15917.36241898148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17082.318587962964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16757.302754629629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16360.761782407406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16884.943900462964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16011.793935185184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16485.888692129629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16111.015057870371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15385.906956018518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16576.335358796296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16498.083564814813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15787.513460648146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16204.758043981479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</f>
        <v>15995.568113425927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16115.946759259257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16095.715173611112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16568.703877314812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16485.824988425928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16400.551388888889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15447.021527777777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16000.165972222223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16298.7675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15839.69976851852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15291.682025462964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16222.166666666666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15858.846840277778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15196.126631944446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15241.710104166668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16939.848784722224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16248.120069444443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15590.942870370372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15611.679791666667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15532.160474537035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16318.989861111111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16086.166666666666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16179.680312499999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16305.922662037037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16330.698136574074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17214.329039351851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16561.086145833335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16224.165972222223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15478.83488425926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16526.869317129629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16395.449479166666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15926.50017361111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15623.672326388887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16905.606944444444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15734.197592592594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16744.981157407408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15842.505775462962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16222.942581018518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17160.636504629631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17175.05439814815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15344.481249999999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15574.96857638889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16827.982627314817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17087.035069444446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16575.726134259257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16254.125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16632.827604166665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16111.931412037038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16429.208333333332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15331.762141203704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14529.874305555555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14737.927777777777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15164.234386574075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15417.511863425925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16452.526655092592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15440.941979166666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16794.098217592593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15927.552314814813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15632.958993055554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15485.593055555555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16614.631597222222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16861.176377314816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15801.261365740742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17125.783877314814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</f>
        <v>17028.291666666668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16291.613969907406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16798.490752314814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16582.778703703701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17199.615289351852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16684.615277777779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15679.39144675926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16779.702094907407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17106.207638888889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16880.999131944445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16699.132824074073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16953.717233796295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16326.400937500001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16654.708333333332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17214.670138888887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16607.888888888887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17177.208333333332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16610.083333333332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17152.290972222221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16934.007037037038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16937.434780092593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16740.958333333332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17172.545196759256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16650.75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16743.810081018517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16934.794710648148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16987.049849537038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16470.817199074074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16737.046689814815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16924.695787037035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16375.092152777777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16986.656944444443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16754.634131944444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16725.667997685185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16841.696342592593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16737.903333333332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16624.636828703704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17197.208333333332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16648.745138888891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16809.61685185185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16388.761469907407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16362.684861111111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16964.353506944444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16806.860150462962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17137.983831018519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16518.841493055555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16782.283101851852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16421.771354166667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16734.658715277779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17153.389062500002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16483.069988425927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16872.942997685186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16626.785289351854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16996.684409722224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16436.842523148149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16816.458333333332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16801.847361111111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16849.798252314817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16643.165972222221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16743.757962962962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16453.05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17093.443368055556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16599.692627314816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16522.43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</f>
        <v>16941.589143518519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16685.578622685185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16429.852118055558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17066.908182870371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16649.012777777778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16509.75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16513.896840277779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16510.674953703703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16770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16481.854247685184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16541.757326388888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17122.811180555556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16624.614571759259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16839.542361111111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16638.543171296296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16407.232175925925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16531.635937499999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16907.780162037037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16559.069884259257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17107.896898148148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17013.666666666668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16409.002094907406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16502.636111111111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16564.798171296297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16430.858090277776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16604.794155092593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16296.639155092593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16310.035370370371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16670.357731481479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16579.625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16761.867314814815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16601.921064814815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16768.07574074074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16547.830856481483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16819.560613425925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17046.031782407405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16709.207638888889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16976.061805555557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16703.122210648147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17222.376238425928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16563.34309027778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16778.810219907406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16399.692013888889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16307.716875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16989.987696759261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16983.774745370371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16583.009224537036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16569.988900462962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17251.853900462964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16662.556944444445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16874.958333333332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16264.692789351851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16935.637824074071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16684.215277777777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16949.772326388887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16764.700983796298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16969.958333333332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16492.928576388887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16537.092152777779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16592.449305555554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17222.961111111112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17250.55164351852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16356.583275462965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17129.958333333332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</f>
        <v>16660.57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16666.651319444445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16586.642071759259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16372.041666666666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17025.026319444445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16293.852627314816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16877.726261574073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16357.693379629629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16329.9121875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16423.07851851852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16417.017488425925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17136.732060185186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16667.61851851852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16624.957326388889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16506.915648148151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16908.762951388886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16792.84574074074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16642.75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16670.593692129631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16383.783321759262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17097.645358796297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16451.438043981481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16634.843240740742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16538.666377314814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17179.711354166666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16299.832152777779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17103.373414351849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16566.831273148149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16988.625671296297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16971.340277777777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16449.166666666668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16436.207638888889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16314.840474537037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16294.116053240739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16436.290972222221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16473.768298611114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16980.403877314813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16942.376597222221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17047.69570601852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16330.501516203703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17100.805601851851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17239.723634259262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17105.900046296298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16276.125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16447.866574074073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16650.67326388889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17202.750613425927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16723.104780092592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17143.207638888889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17053.25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16617.028310185186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17157.375729166666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16555.808182870373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17198.663877314815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16374.521064814813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16276.927106481482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16834.523020833334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16331.083333333334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16031.666666666666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17176.688437500001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16274.662962962962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17129.768368055553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17197.980555555554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17217.192916666667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</f>
        <v>17187.491643518519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17149.777083333334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17167.663506944442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16326.581018518518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16409.041192129629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16302.030555555555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17149.500787037035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16845.680925925928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16957.529305555556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17225.787986111111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16744.132407407407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16405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16318.854189814816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17215.249305555557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16854.040231481482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15368.649201388891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16283.571840277778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15438.76363425926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16646.165972222221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15155.638460648146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16782.626296296297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15807.042673611111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15719.888888888889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15207.837465277778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15602.185891203704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15315.745266203703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15361.25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15977.424317129628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16059.420046296296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16564.208333333332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16408.027083333334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16030.207638888889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16115.833333333334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16405.207638888889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16293.502650462962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16607.14678240741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15867.648217592592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16150.876296296296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15446.875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15687.957210648148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15828.572280092592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15606.165972222223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16450.454166666666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16292.846828703703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17194.941319444446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15760.878148148149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15190.630497685184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17090.458333333332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16480.590173611112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15710.749085648147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15845.028472222222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15082.725219907406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15680.054560185185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14890.836435185185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16260.3303125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17131.805706018517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16103.751458333334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17139.25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15932.44685185185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16688.173159722224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16362.542638888888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16482.783368055556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16576.143634259261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16055.207060185186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</f>
        <v>16065.996458333333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15760.999641203705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16830.824097222223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14549.165972222223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16565.959027777779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16124.780300925924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15324.060127314813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16719.208333333332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15917.981215277776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16190.702314814815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14897.166666666666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15097.673900462964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15864.000856481483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15577.758125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15457.916666666666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16146.107858796297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15764.59392361111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15471.657638888888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16010.627615740741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15528.165972222223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15726.332638888889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15737.047905092593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16022.249305555555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16016.915312500001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15889.207638888889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15222.7125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15437.207638888889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15963.881944444445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15459.166666666666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16343.590127314817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15457.667199074072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16324.433495370371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15156.79537037037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15600.170138888889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15123.041666666666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15178.165972222223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15171.958333333334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15224.69142361111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17226.083333333332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16426.207638888889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16089.833680555557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15584.05627314815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15896.702777777777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15765.581944444444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15541.960243055555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15125.752777777778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16375.917858796296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15804.270833333334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15410.207638888889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15559.709027777777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16060.197222222223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16230.208333333334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16559.167361111111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15618.947337962964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16516.931157407405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14717.290972222223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15642.306527777777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15424.996874999999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15384.825694444444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15516.683333333334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16995.801388888889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15786.484085648148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15457.646921296297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15360.342361111112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</f>
        <v>16179.87818287037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15887.165972222223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15479.125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15985.056921296295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16191.998402777777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15356.897974537036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15605.763379629629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17068.226701388889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16384.880358796294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15992.165972222223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17143.333333333332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16375.207638888889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17049.165972222221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16139.583333333334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16626.798333333336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16539.792048611111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16510.107222222221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16916.207638888889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17013.822916666668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17098.875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16482.832280092593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17163.212337962963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17006.125196759262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17099.791666666668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16764.623043981483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16540.957638888889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16590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16031.524456018517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17060.965324074074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16020.59662037037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15382.117662037037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15994.415972222223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15721.773113425928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16494.631944444445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14579.207638888889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16077.027754629627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15803.803900462963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15949.022256944445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16038.602951388888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15043.825543981482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15655.208796296298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15829.583726851852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16699.723738425924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15740.496840277776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16058.78888888889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14966.232916666666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15489.829918981481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15643.321041666668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15353.25099537037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15223.860532407409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16862.935590277779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15472.104861111111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17165.941099537038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17059.870520833334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15487.958969907408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15218.25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16348.784062500001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16030.740497685185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16303.031597222223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14822.166666666666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16526.856053240739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16957.981597222224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14907.127650462962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16675.166666666668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</f>
        <v>15672.730416666667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15354.758217592593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15122.099097222221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16890.807893518519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14768.799305555556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16312.645833333334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15606.100694444445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16803.080289351852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14998.239884259259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16142.148032407407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15228.192395833334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14817.207638888889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15544.166666666666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17228.545358796295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16094.005150462965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15685.151006944443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15465.139108796297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15577.763275462965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15400.207638888889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14904.208333333334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16265.104166666666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16405.957881944447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15693.641724537038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16023.713217592594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15320.212685185184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16344.530011574074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16396.001423611113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15749.942928240742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16036.922581018518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14798.944444444445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15474.822858796297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15662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15439.196400462963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14785.897222222222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16145.916666666666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15786.927604166667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16202.169085648149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16194.25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16829.333668981482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15357.833333333334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16012.839780092594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15585.479722222224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15886.831944444444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16658.008402777781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17207.096585648145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16849.843287037034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17134.70954861111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16909.583333333332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17215.999305555557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17053.750555555558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16982.781319444446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16872.828287037039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16852.043703703705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16817.75070601852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16956.653611111109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17123.655231481483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16460.164340277777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16667.833784722221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17057.295138888887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16551.872210648147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17122.594131944443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16535.207638888889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16454.174363425926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17239.585127314815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</f>
        <v>17217.791666666668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16842.712418981482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17091.635636574076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16679.628692129631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17100.165972222221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17080.635787037038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16913.212662037036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16297.84761574074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17206.30332175926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17189.207638888889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16587.709027777779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16317.290972222223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16748.056631944444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16885.707824074074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16980.696585648147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16661.058993055554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16852.942094907408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16856.309039351851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16972.790972222221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16404.945856481481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16291.947013888888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17076.753310185184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17036.870833333334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16522.074166666669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16800.958333333332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16810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16244.294560185184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17075.356770833332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17072.933969907408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16316.784305555555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16994.785416666666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16928.883321759258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17117.208333333332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16404.957638888889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16403.666666666668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16278.643750000001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16402.144641203704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16758.210659722223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16387.334722222222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17240.018055555556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17196.720057870371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16786.249305555557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17241.667372685184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16849.708645833332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16738.624803240738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16416.299305555556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17149.625266203704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17163.809201388889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16971.604699074072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17049.124305555557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16422.898090277777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17190.440416666668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16798.833333333332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16436.002488425926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16764.920081018518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16898.065462962961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16760.716840277779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16996.492280092592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16470.973946759259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16588.03263888889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16725.166666666668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16572.64672453704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16606.919687500002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16831.580590277779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</f>
        <v>16510.792094907407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16891.365925925926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16366.034108796297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17231.833333333332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16529.915972222221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17056.483206018518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16785.764004629633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16975.666956018518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17147.732407407409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17018.165972222221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16477.641435185185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15712.333333333334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16573.208333333332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16879.190081018518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17148.332638888889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17040.708437500001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16282.060092592596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16325.416666666666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16575.252951388891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16499.852083333335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16305.874421296297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16795.851388888888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16379.860127314814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17069.053113425925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16843.43107638889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16692.7971875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16309.014178240743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16958.839583333334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17231.172824074074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16292.916666666666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16867.992418981481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16549.67797453704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17139.912997685184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16520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16507.748333333333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16540.913113425926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16923.041666666668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16994.807187499999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17044.030810185188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15893.22804398148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16120.381041666666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15921.962754629631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16060.855682870371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16901.329444444444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16035.271516203704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15614.011828703704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16756.795057870371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16106.832141203704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15263.964594907406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16074.172974537038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15466.904120370369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16324.377893518518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16814.166793981483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15177.195844907406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16935.566388888892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16201.138113425926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16463.92699074074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15562.906111111113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16284.659525462963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16290.912083333331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16874.629340277777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16306.866793981482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16236.713969907409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16184.799386574074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</f>
        <v>16612.189525462964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16584.18579861111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16901.778611111109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15711.025902777779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16842.97380787037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15256.713344907404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15947.537268518519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16347.145833333334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16131.792557870373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16173.762673611111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16568.836435185185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16845.110775462963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16996.758333333335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16048.249305555555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16970.22210648148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16232.409965277779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16153.0940625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15434.698784722221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16274.861388888887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15443.5953125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17123.793865740739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15681.933124999998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16808.203587962966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16454.354166666668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16296.977083333333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15987.345914351854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16890.653877314813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15500.847314814813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16794.598530092593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16165.124756944444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16166.792407407409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15275.872685185184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16873.892546296298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15855.703993055555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16179.523703703702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16555.667256944445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16703.624189814815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16996.327476851849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16388.895833333332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16289.649502314816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16957.26496527778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16400.038194444445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16793.908194444444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17167.115405092594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16282.407187500001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16403.189583333333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17019.989513888886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16788.671631944442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16914.819687500003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17187.906608796296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16436.347523148146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16653.462048611113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16625.699652777777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16483.00609953704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16786.193587962964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16554.181944444445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16345.747592592596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16192.953391203702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16362.972025462963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17136.212743055556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16968.71025462963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16808.954571759259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16685.102581018517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16570.709629629629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</f>
        <v>16604.714178240742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16684.108865740742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16296.763981481481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16490.071319444443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16409.669907407409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16413.09175925926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16616.65625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16522.113263888892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16574.629502314816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16338.68361111111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16291.723611111111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16970.724328703705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16257.21446759259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16612.166666666668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16325.734895833333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17066.053993055557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16488.353738425925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16585.893182870372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16387.846377314814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16302.682314814816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16650.18584490741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16929.841747685186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16631.728460648148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17231.541666666668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16358.660833333335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16298.905694444444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16736.720219907405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16249.806875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16495.339363425926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17178.695833333335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17107.165972222221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17203.599664351852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16594.166666666668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16587.945833333335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16572.75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17163.700694444444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16981.979108796299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16313.665798611111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16880.562037037034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17208.506689814814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16900.734409722223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16533.488182870369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16789.375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16787.818738425925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16965.249305555557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16800.125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16624.770833333332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16541.477500000001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16997.60701388889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16613.288819444442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16586.614895833332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16773.208333333332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16599.506377314814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17236.561805555557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16891.416666666668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16884.667407407407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17222.846122685187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16586.875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16961.866446759257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16766.041666666668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17197.755787037036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16595.840335648147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16220.923101851849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16710.960416666665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</f>
        <v>16996.809490740739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16740.125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17094.461956018517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16672.628611111111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17139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16892.166666666668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17115.218854166666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16227.549791666666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16000.905995370369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16181.041666666666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16289.291666666666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15245.729259259258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15446.666666666666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15029.972569444444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16675.041666666668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15984.84803240741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15391.948773148149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16468.788680555557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16054.135405092593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15549.666666666666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15576.283159722223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15192.61037037037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15344.962581018519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15898.910416666666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16377.249305555555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15228.554166666667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15163.875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15817.875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16235.599930555554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15314.08505787037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15831.292303240742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16234.290972222223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15528.740868055558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16319.642719907408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15242.814432870371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16002.988067129629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16316.783645833333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14975.207638888889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16040.887175925927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15382.91934027778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15067.043865740741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15948.61125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16230.165972222223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16127.842824074076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16099.342905092593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16117.762638888889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16158.041666666666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16007.662997685184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14943.655266203701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16081.876678240742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15910.585162037038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15968.845451388888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16907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15424.815300925928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16022.725219907406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14775.166666666666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16313.730219907406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15582.690104166666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15924.867905092593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14488.166666666666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15587.561886574074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16246.083333333334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16153.057523148147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15034.757569444444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</f>
        <v>15914.743472222224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16048.207638888889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15775.166666666666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17166.707638888889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16606.583043981482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16483.583333333332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16598.621018518515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17023.166666666668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17170.134780092591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16548.290972222221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16532.291666666668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16714.957638888889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16753.742719907405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16727.458333333332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16645.708333333332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16874.008946759259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16922.747199074071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16919.680925925928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16630.814340277775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16953.789583333335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16637.125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17136.099664351852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17013.458333333332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17238.152835648147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17003.729166666668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16408.457569444443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16848.503229166665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17082.613564814816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16723.882731481481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17032.667245370369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17135.843969907408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16543.702800925927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16863.709652777776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17095.669675925925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16745.041666666668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16859.96190972222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17003.583333333332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16446.043657407408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16262.666666666666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17165.958333333332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17158.749270833334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16576.65653935185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16917.288194444445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17087.633703703705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17165.086053240742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16450.791990740738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16584.678645833334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17088.642754629629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16406.263252314813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16984.166666666668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17030.504097222223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17193.060277777779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16267.106770833334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16871.774155092593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16774.936365740741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16421.86375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17228.577303240741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16649.803622685184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16412.68883101852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16297.595520833334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17075.624039351853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16633.816423611108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17032.165972222221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16982.789803240743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</f>
        <v>16265.814340277777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15883.075821759259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16501.638020833332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16422.506168981479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16785.290972222221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16795.013125000001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16843.740092592594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16683.165972222221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15775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16963.807627314814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15674.416666666666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15891.03888888889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15765.249305555555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15150.570868055556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15161.814699074073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15554.900694444443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16242.71726851852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15955.934386574074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16846.332638888889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16442.695671296296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16510.691574074073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16401.037766203703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16753.044560185186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16601.190902777777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16171.594282407406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15994.00335648148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16562.758587962962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15533.739953703705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17165.951770833333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16885.12023148148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17181.066192129631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17138.710717592592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17200.174305555556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17014.759374999998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16591.491620370372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16595.083333333332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17164.214409722223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15831.800185185186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17158.074976851851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16621.735208333332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16920.507638888888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16645.646863425925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16589.1875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17091.676388888889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17026.480983796297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16552.716666666667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16669.207638888889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16863.154930555556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17014.681979166668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17226.125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17180.908344907406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16479.99863425926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17101.888194444444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16987.874236111111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16350.004317129627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16964.229166666668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15851.996226851852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16556.011701388892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15912.062905092593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16488.510243055556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16402.722233796296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16781.416666666668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16294.536782407406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16752.913842592592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</f>
        <v>16436.175173611111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16955.318518518518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16472.059027777777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16408.063645833332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16851.437152777777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17169.253090277776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16663.675821759261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16760.967812499999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16693.465972222224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16856.456412037038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17083.456238425926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16980.667662037038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16474.915613425928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17065.239629629628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16801.360312500001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17120.759282407405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16554.131469907406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16671.390277777777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17062.851678240742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16893.338159722221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16535.060671296294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16423.813518518517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16765.252499999999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16636.780416666668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17145.458333333332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16594.625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16719.780324074076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16852.35019675926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16264.207638888889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16918.579861111113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16501.829872685183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16947.748414351849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16689.765844907408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16946.645347222224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17168.926030092593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16690.873402777779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16600.542303240742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16912.447662037037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16990.730717592593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16577.225694444445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16565.811400462964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16851.171261574073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16393.00068287037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16279.703275462962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17271.654479166664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16915.915972222221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16318.56875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17169.668576388889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16750.938009259258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16293.166666666666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16771.725694444445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16404.989583333332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16364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15805.662858796297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15802.869652777779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15752.661550925926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15421.125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16812.208333333332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15424.760243055556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15137.01445601852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15751.598483796297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15702.827118055555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16534.957569444443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15994.542858796296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</f>
        <v>15400.979618055555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15961.727916666665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16424.207638888889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15227.041921296297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15331.125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15839.871678240741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16200.165972222223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15912.708333333334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16011.922974537038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15590.327083333332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17004.192997685186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15542.61875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16606.795983796295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16493.168530092593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17015.917488425926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16075.563194444445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15659.65337962963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15980.561041666666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16481.651388888891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15143.884791666669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15872.866608796297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16528.651388888891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15213.789710648149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16329.475219907406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15917.821527777778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16316.983541666668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17018.007326388888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15826.904594907408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16624.583599537036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16885.916666666668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17097.347233796296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16231.356249999999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16882.834027777779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16275.785925925928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14744.340277777779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16248.614363425926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17211.957638888889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16270.385162037035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16757.625046296296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17202.684479166666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16267.637337962964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16705.597685185185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16876.211770833332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17080.583333333332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16410.25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16221.820046296298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16241.915972222223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16423.166666666668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16959.167719907407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16360.8303125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16427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17217.501041666666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17031.702986111111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16819.276006944445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17239.558865740739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17198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16513.587037037036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16731.767303240744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16405.125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16846.625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16923.165972222221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16682.674328703706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16944.916666666668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16674.802199074074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</f>
        <v>17019.75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16457.782060185185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17169.919201388886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16400.052083333332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16435.712245370371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16616.996527777777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16396.551319444443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16526.012500000001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16496.886111111111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16330.212951388887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17220.426875000001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16747.923842592591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16742.177766203702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16933.449467592593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16582.824525462962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16344.165972222223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16680.28295138889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16649.252199074075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16695.708333333332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16986.153055555555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16333.653159722222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16675.508333333335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16554.053229166664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16387.062418981481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16016.083368055557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14580.034722222221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16143.700821759259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16583.836805555555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15133.729872685186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17009.916666666668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16118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16428.062326388888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15850.679560185185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16899.77178240741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16605.769479166669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16859.999305555557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17257.165972222221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16483.927418981482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16260.52425925926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16616.879259259258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15545.847777777779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14854.083333333334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15945.996423611112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15481.050069444447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16788.448958333334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16734.888888888887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16338.904988425928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16220.64931712963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17160.458333333332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16530.062754629631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16417.950983796298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16466.841666666667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16717.984791666666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16701.857222222221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16894.684502314816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16522.031076388888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16494.845543981482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16936.681249999998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16239.842361111112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16417.471863425926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17064.354131944445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16642.667337962961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16899.497407407409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16266.215972222222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</f>
        <v>15099.092974537038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15261.958333333334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15367.169664351852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15416.803645833332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15187.291666666666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15057.069884259259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15505.808460648148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16071.22638888889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15280.333333333334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15689.924884259259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15861.000370370371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15707.874814814815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15543.069467592593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16285.708333333334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15321.092546296297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15666.916666666666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16010.791666666666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15772.654340277777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16328.186180555558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15759.339583333334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15488.165972222223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16421.332638888889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15944.688530092593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15714.367303240741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15594.699687500002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16040.889664351853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15670.207638888889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16238.737060185185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16121.867280092592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15401.290972222223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15625.859502314815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15241.340902777776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15355.208333333334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15127.249305555555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16993.868761574075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15137.166666666666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14609.985416666668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15764.892361111111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15402.652372685186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14824.082638888889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16423.596574074076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15139.024618055555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15607.824212962963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15666.10138888889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15966.61736111111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16296.75763888889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15500.409456018519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15053.662986111112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16213.684664351853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15987.435613425927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15090.290972222223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16033.534641203703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15088.834444444445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15448.890740740741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15435.750231481479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15687.928842592593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15484.782037037037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15692.597222222221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16056.5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16921.915972222221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16817.875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15339.24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16467.02207175926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15415.165972222223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</f>
        <v>15027.125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15792.211493055556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16140.290972222223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15306.19142361111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16952.885138888891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14795.166666666666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17014.544143518517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15495.656597222223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16500.87837962963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17031.290972222221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15263.918749999999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15451.165972222223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16907.249305555557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16107.854988425926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15177.06880787037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16263.757719907408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17254.083333333332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17270.171990740742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17263.781689814812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17242.773622685185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17249.208599537036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17283.80230324074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17266.84375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17265.492986111112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17241.900810185187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17262.389374999999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17259.041666666668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17251.999305555557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17265.833333333332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17252.191666666666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17266.041666666668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17257.027905092593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17265.991296296295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17251.147916666665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17267.863946759258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17257.166666666668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16450.664409722223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16524.828125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16678.281678240743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16482.139733796295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16687.666666666668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16670.30638888889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16888.679340277777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16922.866967592592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16313.81875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16818.541666666668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16314.646226851852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16616.913807870369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16348.801064814817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16556.918530092593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16525.140277777777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17144.619201388887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16912.166666666668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16935.207638888889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16330.534618055557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16383.824895833335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16780.461377314812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16894.006944444445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16617.25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16373.932430555555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16306.968159722221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16248.919722222221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16530.458333333332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16729.625856481482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</f>
        <v>16962.052152777778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16733.087766203706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16597.625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16816.208333333332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17057.895833333332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16563.036527777778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17020.814178240744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16747.903159722224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16636.948981481484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16345.874328703705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16925.832546296297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16632.817384259262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16596.628136574072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17173.875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17040.165972222221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16502.563391203705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17157.083333333332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17129.083333333332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16752.625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16680.950729166667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17226.791666666668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16910.836851851851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16513.739849537036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17088.253263888888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16881.707962962962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16528.835104166668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16713.788900462961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17042.167465277777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17194.811805555557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16996.955925925929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16519.787372685187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16856.672604166666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16690.567824074074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16871.982002314813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17097.86851851852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16285.485868055555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16295.980462962963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16307.859814814814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16285.658379629631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16340.560694444444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16448.818969907406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16357.780023148151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16366.979629629632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16257.718009259259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16454.760393518518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16403.624305555557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16367.97638888889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16372.956840277779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16486.357094907406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16521.82170138889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17046.691898148147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16984.600810185188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17059.617418981481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16852.575104166666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16576.949976851851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16466.142361111113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16359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16419.550659722223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16529.613854166666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16374.948402777778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16447.250034722223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16471.674513888891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16464.740335648148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16657.290972222221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</f>
        <v>16401.933333333334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16477.551180555554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17088.666666666668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17006.439421296298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17150.56931712963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16835.326770833333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16385.884351851852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17084.606134259258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16784.506944444445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16613.915972222221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16480.071550925928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16753.719953703705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16710.75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16343.638298611111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16341.0684375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17208.680902777778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16495.907858796298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16303.910023148148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16367.166666666666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16985.318703703702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16290.889027777777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16494.314074074075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16617.906678240743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17007.791666666668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17196.290972222221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16528.192708333332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16281.752268518518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16526.042708333334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15402.319062499999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16101.792361111111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15637.684907407407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16078.088888888889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15897.834525462962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16118.923807870371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15036.3259375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16199.916666666666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14995.916666666666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16125.684108796297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15472.996099537037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15037.539664351852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15766.332638888889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16459.964062499999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16891.660543981481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15753.809363425928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15417.006192129631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15248.125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17075.722013888888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15832.207638888889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16210.207638888889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16496.249305555557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15025.994837962962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15136.125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16969.204861111113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15689.650196759261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16546.236481481483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15186.290972222223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15630.845590277777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16261.959490740743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16279.041666666666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16550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15658.10204861111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15849.021261574075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16076.538657407407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16269.854999999998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</f>
        <v>16325.76866898148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15324.242141203706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15239.770011574074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16107.709305555554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16461.300243055557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17233.3125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16233.797280092593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16194.716435185184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17111.409108796299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17226.166666666668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17110.924907407407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16784.332638888889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17170.002881944445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16831.178472222222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16394.825243055555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16616.129652777778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16624.697916666668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16980.969131944443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17019.899398148147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16237.28478009259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16495.029224537036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16234.008738425924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16874.607974537037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16890.525231481482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16504.110983796298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15531.991666666667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15438.906342592592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15671.5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15562.916666666666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16386.94835648148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16772.895833333332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14761.207638888889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15775.751689814815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15689.786203703703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14812.25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15132.637511574074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15080.165972222223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15382.904895833335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16728.746782407408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15442.710243055555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16133.875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16832.75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16519.900069444444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15619.415972222223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16577.541666666668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16498.789895833332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17193.770729166667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16802.68542824074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16320.925856481483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16975.671099537038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16213.587094907409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17164.917824074077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16366.429155092594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16739.947916666668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16291.033958333333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16590.226388888888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16351.511319444444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16375.165972222223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16315.04886574074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17112.758969907409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17207.27005787037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16294.78994212963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16574.875567129628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16729.958333333332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</f>
        <v>15535.221562500001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16051.255868055554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15244.207638888889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16085.814583333333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15989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14915.018055555556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15407.207638888889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15832.648078703705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15160.021597222223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15893.558819444444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15482.145833333334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15363.809872685184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16340.130868055554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15333.208333333334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16242.207638888889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15314.249305555555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15506.165972222223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15888.208333333334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15774.943379629629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15140.165972222223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16205.290868055556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15159.828009259259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17024.269861111112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16191.584375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16628.251828703706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16180.108344907407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14571.249305555555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16958.709722222222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16261.42304398148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15086.181400462961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17112.462233796297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15994.606655092592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15401.125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16872.208333333332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15483.791666666666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16543.882002314815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15640.098530092591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15787.94630787037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16344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16425.362743055557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15619.165972222223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16203.780509259259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16329.429791666667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16913.272824074073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15351.041666666666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16296.540486111111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16191.663530092594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17138.628645833334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17018.792453703703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15815.151631944447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16024.166666666666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15662.053749999999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17019.291666666668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15936.334131944444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15774.755219907407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15899.899594907409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16788.332638888889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15503.291666666666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16758.207638888889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16894.500717592593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16260.725289351853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17139.628321759261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17046.291666666668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16404.831956018515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</f>
        <v>17015.958333333332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16874.392164351852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16495.639768518518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16667.763217592594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17146.680648148147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16844.19597222222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16619.893356481483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16484.143414351853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16790.588391203706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17142.047939814816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16632.902037037038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16261.819571759259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16308.930694444445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16283.118495370371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16387.524398148147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16806.951539351849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16598.833333333332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17189.71230324074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14792.958333333334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16261.604895833334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15994.165972222223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16407.542187499999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14845.166666666666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15236.604421296297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17128.365081018517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17031.996423611112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16811.958333333332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16471.822233796298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16990.960810185185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15789.172905092593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15226.876886574073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15773.880775462962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15423.166666666666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16660.365844907406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17066.70857638889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16204.96111111111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16337.070567129631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16963.569120370372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16597.420752314814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15565.125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16597.184560185186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16181.165972222223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16524.772210648149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14683.913194444445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16309.021770833335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15673.996481481481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16444.041666666668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17150.208333333332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16186.082384259258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16562.290277777778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16788.041666666668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16199.864803240742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16069.251770833334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15887.75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17136.207638888889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16024.968784722223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17115.567442129632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16822.708032407409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17146.207638888889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16599.684189814816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15530.088506944443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15848.171805555554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16542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15848.651516203703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</f>
        <v>16041.957638888889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16586.071504629628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16065.022418981483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16851.08394675926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16764.659155092591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16192.520949074074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16407.166666666668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15812.760902777778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16857.494583333333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16496.833333333332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16831.915972222221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16274.642939814816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17166.764513888887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16884.341412037036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16936.732650462964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15856.5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16064.333668981482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16305.771793981481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16579.853888888891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17094.841608796298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16802.972118055557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16980.656516203704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17076.278750000001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16928.581388888888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16563.668032407408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16927.826180555556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15911.681574074073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16274.880659722221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16591.875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17153.771493055556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16611.791666666668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16750.998842592591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15476.207638888889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15302.161990740738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15495.722164351851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16194.290972222223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15536.835497685186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15322.207638888889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15225.204375000001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14863.165972222223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15919.076319444444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15760.381423611112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15034.833333333334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15254.707546296297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15696.896203703705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15404.125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15249.733483796294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15639.165972222223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15309.6265625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15407.11383101852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16618.152777777777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15521.165972222223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15383.149467592593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15099.868611111111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15653.796608796298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15856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16395.166666666668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15731.214976851852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16386.752233796295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15593.163194444445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16621.708530092594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16218.207638888889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15201.041666666666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15810.928159722222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</f>
        <v>16336.865462962962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14952.207638888889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15025.081030092593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15615.777812500002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16735.207638888889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15179.839537037036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15568.130150462965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16071.964537037036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17177.742453703704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17173.300567129631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14683.290972222223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14943.208333333334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16652.023530092592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16412.973229166666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16506.46369212963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16334.772789351851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16870.024305555555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16298.086377314814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16628.207071759261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16104.487175925928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15088.290972222223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15822.886469907406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15617.963344907404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15997.509097222224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16409.771168981482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16018.054849537039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17108.750092592592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15716.833611111111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16388.277303240739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16799.701504629633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14811.791666666666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15962.546759259259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16036.279097222221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16842.679513888888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16390.337361111113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16527.691921296297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14821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16995.284710648149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16981.847384259261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16144.790613425926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16445.332638888889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16098.632256944444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16891.705844907407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15964.854236111112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17158.332638888889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15740.853865740741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15171.731180555553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15479.711863425924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16701.85253472222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16275.766099537037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16594.159722222223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16977.165972222221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16899.625405092593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16409.879837962962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15598.066400462963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17207.208333333332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17227.700821759259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16669.750254629631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16608.208333333332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16543.580092592591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15958.165972222223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16926.542905092592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17003.009097222224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16557.63320601852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</f>
        <v>16958.250775462962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17184.636539351854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16536.171203703703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16752.711435185185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17218.005243055555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16345.900752314816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17206.208333333332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16825.666666666668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15790.349988425927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17051.083333333332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16528.165972222221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17099.708333333332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16912.916666666668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16883.290972222221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17211.833645833332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17150.958333333332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17126.207638888889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16886.716319444444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16658.771990740741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17137.291666666668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16494.584016203702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16753.555555555555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16723.416643518518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16622.125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15721.846817129632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15645.849166666667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16702.859745370373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15773.311562499999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15492.821631944442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15446.257222222221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16025.235798611111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15437.166666666666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16174.958333333334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15444.733333333332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16170.290972222223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16013.041666666666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16570.826145833333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16107.792222222224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15412.290972222223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16639.751678240744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16741.333333333332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15581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16666.718888888889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15913.060601851852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16914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15367.78758101852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16613.640833333335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17103.791666666668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16334.791840277778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16843.207638888889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16022.849016203703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16663.278194444447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15951.166666666666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16185.881099537039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15881.208333333334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16270.125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16783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17171.824618055554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16522.980451388892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16832.61716435185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16386.332638888889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17235.621712962962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16040.168055555556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16913.82574074074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</f>
        <v>17227.827546296296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16036.126388888888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17238.125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17090.854166666668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16122.75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16682.791782407407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16645.666261574075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17149.875902777778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15797.661631944444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17138.047141203704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16298.34579861111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17019.327986111111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16757.672997685186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17190.64777777778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16928.951979166668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17127.451921296295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16971.958333333332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16597.751006944443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17143.804814814815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16155.975115740743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17211.724768518518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16392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16466.832326388889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16944.125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17127.853090277778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16918.083333333332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16425.041666666668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17237.082349537035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17232.208333333332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17176.915972222221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17145.000046296296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16776.699490740739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17237.507430555557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16124.500659722222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16426.616655092595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16075.651493055555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15397.678506944445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16803.957638888889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16470.166666666668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16695.624895833334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15180.284722222221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16814.174606481483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15469.083379629628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15045.166666666666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15520.185682870369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15954.165972222223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16244.667361111111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15517.75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16045.973611111111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14579.708333333334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15453.166666666666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15448.697638888889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15608.165972222223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15725.723148148149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15731.954351851849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15393.731782407407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15413.165972222223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16155.798993055556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15011.032511574072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15519.727037037037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15877.146944444445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16070.291666666666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15321.152731481481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14975.207638888889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</f>
        <v>16290.75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15409.168159722221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15465.802407407406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16311.041666666666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15773.987696759259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15785.752488425926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16197.004502314814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16178.958333333334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15463.958634259259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15498.551585648149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15465.726192129629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14587.766666666668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14655.208333333334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14513.165972222223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16054.082002314814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16162.775462962964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17260.218761574073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17265.853807870371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17245.755173611109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17251.843576388888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17254.980682870369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17286.708333333332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16308.917129629632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16600.781678240743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16268.624375000001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16794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16300.005671296298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16472.628136574072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16219.743055555555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16379.731944444444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16232.572256944446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16137.924710648147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16247.640543981483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16250.896805555554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17154.332638888889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17104.642800925925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16628.813703703705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16349.208333333334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16808.824305555554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16976.727650462963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16525.985416666666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17091.798969907406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17038.607361111113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16851.932152777779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16658.775787037037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17169.842245370372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16555.101145833334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16592.633703703705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16546.676180555554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16445.722916666666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16557.918240740739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16591.78361111111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16725.620115740738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16466.027083333334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16650.649583333332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16838.706944444446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16921.916666666668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16415.688310185185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16798.011574074077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16734.934675925924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16817.958333333332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16729.531631944443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16916.928425925926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16539.680150462966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</f>
        <v>16841.812627314815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16422.189131944444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16611.777731481481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16549.069108796295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16676.662314814817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16478.843287037034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17053.836076388889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16779.925532407407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17130.911840277779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16673.013078703701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16713.016388888889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16709.793310185185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16535.935740740741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16651.187534722223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16488.056793981483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16388.109293981481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16652.70175925926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16445.838240740741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17004.626620370367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16450.811805555557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16641.915972222221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16439.262314814816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16525.752824074076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16737.120636574073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16655.648344907408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16492.362187499999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17176.372916666667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16723.849050925925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16437.884907407406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16618.916481481483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16422.853078703705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16905.268101851852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16865.822870370372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16568.679756944446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16890.840949074071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16803.039432870373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17047.585358796296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16454.110995370367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16536.25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16380.182372685185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16665.875868055555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16685.408275462964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16672.732430555556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17131.778622685186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16221.979166666666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16669.165972222221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16997.862800925926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16508.625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16292.884108796296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16518.815324074076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16484.738298611108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16384.070543981481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16487.687453703704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16505.683287037038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16435.704745370367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16370.892453703704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16948.919444444444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16655.170046296294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16883.277002314815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16506.742488425927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17202.697222222221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16843.130833333333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16980.099687500002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16502.218715277777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</f>
        <v>16858.89980324074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16651.186041666664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16713.277615740739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16829.615393518518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16511.75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16776.956736111111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16726.818622685187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16844.899456018517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16639.207638888889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16513.625324074073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16297.625254629631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16946.754525462962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16704.190057870372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17131.644340277777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17117.166666666668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17044.233333333334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16404.184201388889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16371.13263888889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17230.908449074075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16798.958333333332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17199.692233796297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17236.201481481479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16911.781828703704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17222.961099537039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16884.560833333333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16961.791666666668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16883.595891203702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17169.178472222222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15248.125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15540.186296296297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15811.791666666666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16708.811805555557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15606.719305555556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15834.102465277778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15470.708333333334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15641.208333333334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15013.429733796294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15484.074710648149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15364.992962962962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14856.043749999999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15654.790150462963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14893.011296296296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14800.916666666666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16377.370023148147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15564.691493055556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15718.950381944445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15549.083333333334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16718.936157407406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15460.645925925926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15187.782210648147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15461.708368055557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15232.916701388889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15259.998599537037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15452.708055555557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15487.083298611111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15294.674861111111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15834.690266203705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15514.22773148148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14990.077083333332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15507.415972222223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15824.168287037035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15483.645185185183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15497.946469907409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15793.954768518519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</f>
        <v>15191.878912037037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16462.967442129629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15705.75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15514.772858796297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16705.776666666665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16334.825439814815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16959.879166666666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16389.057106481483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16508.014074074072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16711.875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16566.07296296296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16296.951782407406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16545.767928240741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16569.997361111109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16832.446909722221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16417.876863425925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17223.00681712963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16302.389780092593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16488.839733796296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16403.695046296296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16513.760763888891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16387.722546296296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16270.155138888889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17089.806249999998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16721.967835648149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16913.619444444445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16392.017268518521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16425.1875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15519.84457175926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16412.207638888889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15996.165972222223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16667.458333333332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15424.0390625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16545.201388888887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16662.165972222221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15568.849143518519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15765.750787037037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14610.25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16405.832696759258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15916.106087962964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15187.648784722223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15760.207638888889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16468.902222222223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15276.675011574072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15974.449282407406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15979.165972222223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14976.125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15529.520474537037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16493.020833333332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15983.208333333334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15434.731516203703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17074.185416666667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15856.708333333334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16716.165972222221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15420.866666666667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17230.809965277778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15604.199155092594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16587.165972222221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15488.655011574074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15698.991400462963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16205.745208333334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16556.582638888889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15293.817361111111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16500.951087962963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</f>
        <v>16721.528807870371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17085.524756944444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16646.139479166668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16283.040497685186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16930.868055555555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16303.980879629627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16548.878912037038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17045.666597222222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16695.105462962962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17205.90318287037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16940.34167824074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16538.119409722221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16305.592002314816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16939.825752314813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16447.108726851849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16535.968136574073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16286.820567129631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16717.708333333332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16328.829895833334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16571.125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16755.670115740741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17103.988819444443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16510.727777777778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16601.173252314817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16256.963333333333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16794.330277777779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16799.675381944446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16525.551388888889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16883.494525462964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16826.589085648149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16873.864861111109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16348.801168981481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16550.845208333336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16289.967916666668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17221.244212962964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16289.664456018518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16971.341631944444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16701.840289351851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16285.754016203704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16885.858796296296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15596.165972222223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16386.888888888887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16062.912662037037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15459.051192129627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16969.541550925926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16189.712754629631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16659.083333333332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17240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15536.237858796296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17035.290972222221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17168.957638888889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16444.143171296299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15604.818217592592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16190.208333333334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16921.5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16672.99454861111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16363.874432870371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16770.834039351852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16731.458333333332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16719.041666666668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16576.747546296294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17165.74324074074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17137.256550925926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15596.421550925928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</f>
        <v>17114.851944444443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16589.628113425926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16765.871076388892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16404.96605324074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16569.538449074073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16982.416666666668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16677.169293981482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16950.06179398148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16128.958333333334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17073.656493055558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16503.909270833334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17090.041666666668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17086.549479166668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16450.913136574076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16485.86513888889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16594.160578703704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16328.839583333334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16997.289583333335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17156.332638888889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17235.792071759261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16382.88429398148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16687.313298611112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16661.261793981485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16869.714814814815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16832.997002314816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17156.62434027778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16786.80565972222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16414.158854166668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16234.166666666666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16546.559328703705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16840.833333333332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17237.791666666668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17016.0625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17012.884189814817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16543.069560185188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16763.754837962962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16003.958449074074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16668.746678240739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16682.625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16778.290972222221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16559.895532407409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16703.875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16841.926111111112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16748.605555555554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16810.035833333335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16280.020601851853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16423.818055555555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16797.25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16372.947916666666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16987.207638888889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16384.899178240743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16943.624699074073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16254.029432870369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16702.79820601852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16494.001087962963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16897.170034722225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16261.89525462963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16396.249305555557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16495.755092592593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16291.914641203703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16552.654282407409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16343.974803240739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16615.640254629627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16490.125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</f>
        <v>17012.961689814812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16589.105046296296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16565.724039351851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16519.292361111111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16295.138495370369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16339.140497685185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16539.140254629627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16429.844444444443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16649.916666666668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16248.898240740738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16290.8965625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16331.874675925928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17263.733032407406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17261.760150462964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17247.648495370369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17261.820763888889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17249.874513888888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16359.290972222223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15852.290972222223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17003.698217592591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17078.165972222221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16291.083333333334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16241.917361111111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15899.75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16793.653750000001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17088.958333333332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16852.398472222223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16716.333252314816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16410.956585648149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16924.958333333332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16908.989513888886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17116.507557870369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15954.791666666666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17195.857094907406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16435.880648148148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16662.32707175926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17226.744618055556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16913.579988425925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16654.676655092593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16799.599930555556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16556.240706018518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15817.541377314816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16361.166666666666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15853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16535.231180555555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17087.915972222221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15777.833333333334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16183.666354166666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16085.791666666666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17111.143564814814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16195.887928240742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16505.990185185186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16363.088194444443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15475.719756944445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17093.32878472222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15399.062476851852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15535.988055555556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16311.781377314815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15507.131944444445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17046.710671296296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16529.757372685188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15521.833333333334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16238.887060185187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15326.765092592594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</f>
        <v>15578.900729166666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16324.636006944447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16533.790821759259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16081.900474537038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17019.656620370373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17084.44193287037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16998.36650462963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15876.461319444445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15708.063576388888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15417.995312500001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15849.579675925926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15490.791666666666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15641.579027777778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15197.668032407406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16663.958912037036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15428.57318287037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16226.826273148146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16147.663541666667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15737.708333333334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15983.869143518517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16915.86482638889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15772.12648148148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15324.013356481482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16598.297175925927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16633.669027777778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16307.978078703703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16761.627557870372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17235.447777777779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16478.291666666668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16483.207638888889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16548.535254629631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16372.787534722222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17018.875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16260.569212962962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16269.198518518519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17011.701886574072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16506.166666666668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16477.938692129628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17053.166666666668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16659.231006944443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16637.419039351855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16863.791666666668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16227.958333333334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16256.528101851851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16259.940277777778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16647.666666666668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16969.666666666668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16439.552847222225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16353.458333333334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16653.64707175926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16632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16342.453587962964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16669.505474537036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16652.458333333332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16615.873125000002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16669.846469907407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16890.610416666666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16222.165972222223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16489.4965625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16531.166666666668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17149.742604166666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16564.399479166666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17020.776724537038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16649.666666666668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</f>
        <v>16494.634976851852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16701.598217592593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16600.525567129629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16857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16336.922858796299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16521.642268518521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16525.957638888889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16599.071527777778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16773.792662037038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16626.291666666668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16955.6875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16710.958333333332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16954.434236111112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16202.165972222223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16632.824884259258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16397.916666666668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16719.083333333332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16465.959837962964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16774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17215.207638888889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16778.950046296297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16295.916666666666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16307.207638888889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16512.708333333332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16782.781215277777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16242.458333333334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16965.166666666668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17170.546064814815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16594.016585648147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16584.692060185185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16944.806307870367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16584.64883101852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16914.428240740741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16319.007071759259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16829.97013888889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16242.045173611112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16327.190937499998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16562.716655092594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16829.981944444444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16655.898611111112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17217.75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16409.477777777778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16724.362314814814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16971.800648148146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16702.590833333332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16245.789687499999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16322.675034722224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16633.554166666665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16441.114108796297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17088.916666666668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16986.166666666668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17079.827013888887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17001.593530092592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16207.189409722223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16425.738576388889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16606.116180555557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16463.817488425924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17183.84474537037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16926.128391203703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16632.743969907406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17135.708333333332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16619.615682870372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16820.725243055556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16667.711805555555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</f>
        <v>16407.639305555556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16922.596273148149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16837.207638888889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16409.727256944443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16508.034733796296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16697.165972222221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16446.427361111109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16361.207638888889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16311.863252314814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16291.125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16906.84175925926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16307.875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16444.083333333332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16528.944618055557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16243.875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17147.25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16719.645196759258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16739.664965277778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17006.078217592592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16291.234166666667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16473.904386574075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16671.439768518518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16687.166874999999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16383.5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17051.056863425925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16648.041666666668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16935.877743055553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16960.731701388886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16399.823611111111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16598.841284722221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16613.768819444445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16815.131643518518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16319.922905092593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16508.865671296295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16876.356365740739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16209.476724537039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16694.234340277777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16737.629710648147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16287.61954861111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16519.750810185185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16338.886620370371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16573.874155092595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16459.125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16564.165972222221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16324.584120370369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16489.76596064815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16266.208333333334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16864.998217592594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16215.564328703704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16562.584074074075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16328.255555555557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16487.458333333332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16956.956631944446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16236.636157407409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17042.708333333332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16356.207638888889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16264.457326388889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16465.703865740743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16310.041666666666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16453.773356481481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16495.960127314815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16785.845833333333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16538.129398148147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16593.914328703704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</f>
        <v>16579.139583333334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17028.531157407408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17129.715972222224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16588.649224537035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16758.864780092594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16823.365185185186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16348.802928240739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17091.166666666668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16716.791909722222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17241.541701388891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16602.741307870372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16925.958912037036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16521.969583333332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16929.737465277776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16959.008391203704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16324.757210648148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16520.166666666668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16495.290972222221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16618.470185185186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16288.897222222222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16623.729548611111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16694.738564814816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16503.156157407408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17030.165972222221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16558.952083333334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16269.669571759259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16313.658310185185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17140.041666666668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16801.166666666668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16339.065972222221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16401.125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16873.5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16517.093055555557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16363.249305555555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16441.25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16671.083333333332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16701.559675925924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16842.68684027778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16385.674027777779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17037.278715277778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17105.166666666668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16922.458402777778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17087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16972.362048611114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16790.207638888889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16807.574305555554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17193.837152777778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17083.767476851852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16851.838738425929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16346.478842592594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17185.665173611113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16581.912500000002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17224.207638888889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16237.184027777779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17226.083333333332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17197.75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16995.895625000001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15700.83625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16861.249305555557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16389.922731481482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16349.674826388889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16418.75684027778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16550.216238425925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16821.212025462963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</f>
        <v>16400.611574074075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16487.832395833331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16792.957638888889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16476.702893518519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16607.836215277777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16379.208333333334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16232.166666666666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16269.548055555555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16302.850034722222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16636.916666666668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16217.125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16661.84644675926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17127.249305555557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17040.95380787037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16597.675763888892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15619.993923611111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16220.666666666666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17228.459398148148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16514.662627314814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17028.264178240741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16392.190972222223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16694.74734953704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17088.882488425927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16689.044664351852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17031.110243055555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17106.165972222221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15829.560289351852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15933.499305555555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14884.207638888889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16864.252280092594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16068.332638888889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16612.958333333332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16820.868611111113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16714.688043981481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16541.118055555555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16833.726828703704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16304.155729166667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16323.202777777777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16918.552777777779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16435.890277777777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16600.014525462964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16926.16851851852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17205.416030092591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16583.665972222221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16345.165972222223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16496.044444444444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16444.958217592593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16342.636388888888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16894.608923611111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16941.374305555557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16290.935717592592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16706.274699074074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16295.78412037037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16708.75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17096.922893518517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16761.290972222221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16281.055231481483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16992.228437499998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16687.938414351851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16724.691574074073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16418.833726851852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17142.733437499999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16546.249305555557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17104.073611111111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</f>
        <v>16600.804861111112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16870.57128472222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17032.102314814812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16717.651886574073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17227.956921296296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16492.138831018518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16516.671701388888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16431.069953703704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16698.181608796298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16754.964652777777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16314.208333333334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16560.783333333333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16707.88378472222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16664.67082175926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17156.192013888889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16443.570138888888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16991.082638888889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16556.777141203704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17027.948414351853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16723.916666666668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16222.165972222223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16698.795787037037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17014.025231481482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16575.825532407409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17081.583333333332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16839.011805555554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16843.189710648148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16363.622395833334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16632.330555555556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17036.340486111112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16598.156319444446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16469.083333333332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16362.208333333334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16694.916666666668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16566.814247685183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16553.638819444444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16310.125115740741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17216.031469907408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16347.595138888888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17106.121921296297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16542.731273148147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16334.632523148148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16957.447071759259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16526.51533564815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16948.55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16984.649571759259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16521.003842592592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16926.900416666667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16339.679803240741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17114.973750000001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16991.993032407405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16468.780104166668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16807.206851851854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16887.976412037038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16495.856817129628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17241.784039351853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17274.801145833331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17270.207638888889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17264.537557870372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17277.308564814815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17249.523541666666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17252.678460648149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17260.151863425926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17256.957638888889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</f>
        <v>17289.8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17259.645914351851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17250.189583333333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17263.677118055555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17272.833333333332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17244.471516203706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17265.358287037037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17244.25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17252.999236111111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17272.640810185185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16381.011053240742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16344.166666666666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15681.083333333334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14999.166666666666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16323.839976851852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16011.86767361111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15095.207638888889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15431.834004629629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15694.499131944445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15492.953055555554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16270.208333333334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15908.839722222221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15357.958333333334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16295.207638888889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16358.536134259261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16258.083333333334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16236.753761574075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16230.805729166668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15097.165972222223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16400.332638888889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16284.175706018517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16234.916666666666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16052.207638888889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16253.166666666666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16927.608310185184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15384.729953703703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16339.878379629628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16307.864675925926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15022.886886574073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15935.625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16242.666770833333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16267.605034722221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15831.702210648147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16241.412604166666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16236.666666666666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15370.708333333334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15940.794780092592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16252.993414351849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16267.977326388891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16329.875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16286.666354166666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16596.415532407405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16579.346435185184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17144.192997685186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17029.75542824074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16494.916666666668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16486.968240740742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16643.06247685185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16478.594236111112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16648.583333333332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16470.493263888889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16482.424502314814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16319.875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16921.231944444444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</f>
        <v>16313.767094907407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16783.249305555557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16703.988680555554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16633.676388888889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16556.374675925927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16697.276053240741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16548.236192129629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16279.605057870373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16241.958333333334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15492.165972222223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16297.083333333334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16290.795729166668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16642.763414351852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16805.996527777777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16688.165972222221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16627.604166666668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17109.546111111111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16435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16516.941516203704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17237.875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16621.696793981482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16732.895138888889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16667.835370370372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17176.208333333332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16955.875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16738.583472222221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17183.882361111111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16786.207638888889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16394.333310185186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16344.165972222223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16907.943831018518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16925.165972222221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17227.805034722223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17198.979861111111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16983.3478125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17163.917048611111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16707.165972222221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16617.510393518518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16733.999305555557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17213.958333333332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16357.290972222223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16332.755694444444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16717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17136.735902777778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16598.083333333332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16690.165972222221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16628.434166666666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16529.846724537038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16606.746689814816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16379.783842592593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16607.731087962962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17051.472685185185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17052.15625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16520.044085648147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16350.768229166666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16597.165972222221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17219.559629629632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16443.887280092593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17075.165972222221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16769.714328703703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16632.725416666668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16426.166666666668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16738.875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16463.916666666668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</f>
        <v>16772.708333333332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16598.875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16633.757638888888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17037.90425925926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16602.458333333332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16628.533159722221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16376.478877314816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16745.541770833333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17058.791666666668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16875.875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16475.1875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16892.165972222221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16392.724606481483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16585.848414351851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16892.060868055556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16587.208333333332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16680.019733796296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16920.194305555557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16841.875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16829.249305555557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17225.208333333332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17028.840069444446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16767.750324074073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16972.958333333332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17217.368078703705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17236.51494212963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16695.165972222221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16773.811898148149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17229.425370370373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16602.54113425926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17070.442465277778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16761.916666666668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16643.957638888889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16691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16722.917395833334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16554.743773148151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17014.290972222221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17142.351574074073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16522.60976851852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17157.624444444442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16647.855879629627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16962.125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16936.057164351852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16904.876909722221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17090.650208333336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16714.928530092591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16725.291782407407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17116.916666666668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16827.041666666668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16563.836805555555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16927.30371527778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16290.579166666668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16960.039629629628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16902.104166666668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16466.585486111111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16974.045798611111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16359.165972222223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16974.163194444445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17069.365833333333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16957.583217592593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16530.743946759259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16502.672511574074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16929.37460648148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16256.041666666666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</f>
        <v>16278.958333333334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16526.845694444444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16714.697754629629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16270.860300925924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16601.676851851855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16646.521087962963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16285.958333333334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16896.35701388889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16353.875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17221.575000000001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17010.66571759259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17141.974004629628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16964.708333333332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16526.207638888889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16904.554166666665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16312.200150462961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16543.025694444445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16492.024421296297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16929.875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16921.165972222221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16965.708333333332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16768.958333333332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16274.458333333334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16983.958333333332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16923.958333333332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16737.167361111111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16931.47013888889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16997.815648148149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16283.417939814814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16393.352766203705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17222.057106481483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17149.665972222221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16314.665972222223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16501.204861111113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16301.666666666666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16875.875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16782.101759259262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16568.06755787037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16648.933958333331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16436.208333333332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17181.041435185187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17152.333333333332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16771.874594907407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16307.207638888889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16634.666666666668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16736.731666666667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16208.610798611111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16550.659652777777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16514.705555555556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16313.547222222223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16673.958333333332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16403.995115740738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16505.14332175926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17014.957638888889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16975.78263888889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16760.125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16414.8675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16407.644745370369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16418.762592592593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16604.461122685185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16955.563449074074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16261.774826388888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16290.936111111112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16927.845543981482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</f>
        <v>16380.031944444445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16278.595428240742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16585.756944444445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16222.165972222223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16849.916666666668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16395.708333333332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16487.920428240741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16310.953865740741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16654.72391203704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16751.104861111111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16611.462083333332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16603.503495370373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16861.999305555557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16267.492777777779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16257.422326388887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16269.991944444444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17013.87361111111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16958.291666666668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16716.022824074073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16340.959050925927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16494.207638888889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17136.332638888889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16908.979166666668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16548.770833333332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16369.029861111112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16213.83457175926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16897.895833333332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16845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16498.791238425925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16783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16549.911354166667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16471.290972222221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16347.617314814815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16334.083333333334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16253.645277777776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16494.708333333332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17107.021539351852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16281.945613425925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16300.730937500002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16836.916666666668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16238.125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16261.380428240742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17020.125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16303.686111111112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16666.710879629631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16557.875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16819.207638888889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16262.677083333334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16752.84513888889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16585.841111111109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16322.524837962963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16960.582638888889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16731.530509259257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16471.513888888887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16878.847361111111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16421.119085648148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16991.166666666668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16527.662858796295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16546.723692129632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16274.165972222223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17026.978657407406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16282.698599537036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17087.7503125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16283.290972222223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</f>
        <v>16478.249305555557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16469.185416666667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16941.479861111111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16297.527222222221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17103.125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16626.75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17085.165972222221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17036.13005787037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16656.666666666668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16910.977430555555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16514.63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17065.125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16919.641724537036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16997.901388888891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16313.833333333334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16380.249305555555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16514.852083333335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17002.501516203705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16377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16370.125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16572.125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16510.875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16242.85509259259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16626.875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16437.247546296294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16257.771597222223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16254.668761574074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16967.760405092591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16833.693055555555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16589.290972222221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16610.940416666668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16542.666666666668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16214.875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16904.802361111109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16573.249814814815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16734.009224537036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16299.215972222222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17131.25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16375.720833333333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17055.846828703703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16954.916666666668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16949.905555555557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16617.290972222221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16867.207638888889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16689.763831018518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16876.165972222221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17006.478333333336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16758.790405092594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16203.166666666666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16305.734259259259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16952.922881944443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16931.875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16395.204861111113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16253.620902777779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16381.770833333334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16548.495277777776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16225.207638888889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16468.207638888889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16586.772812500003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16321.125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16255.458333333334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16345.597916666666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16498.598958333332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16684.574305555554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</f>
        <v>16342.361342592592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16693.420833333334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17069.958333333332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16326.166666666666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16656.666666666668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16919.249305555557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16627.165972222221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17184.50136574074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16629.041666666668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16901.833333333332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16982.654328703702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16331.165972222223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16750.802858796294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16709.625266203704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16710.75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16789.499305555557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16391.332638888889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17030.420601851853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17052.756041666664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16978.003368055557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16678.730034722223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16320.599791666666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16611.755312500001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16501.831678240742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16536.807395833333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16526.165972222221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16935.165972222221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16865.041666666668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16682.394363425927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16923.893495370368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16212.921527777777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16249.587083333332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16659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16477.708333333332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17122.483726851849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16299.649583333332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16195.276747685186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16612.875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16647.37361111111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16582.114583333332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16652.774999999998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16873.916666666668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17014.791666666668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16713.666666666668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16435.743148148147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16458.507905092592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16596.810694444444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16330.740671296297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16443.688611111113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16435.291666666668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16373.858946759259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16607.570393518519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16382.417199074072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16387.98435185185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17024.165972222221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17140.590902777778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16551.269444444446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16921.733530092595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16891.720555555556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16495.207638888889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16281.471180555556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16896.095856481483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16909.384317129628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16629.316481481485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</f>
        <v>16425.716319444444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17067.697569444445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16979.791666666668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16554.958333333332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16581.647534722222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16363.333726851852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16459.207638888889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16477.207638888889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16440.851388888888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17048.066921296297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16507.290972222221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16308.715069444444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16863.249305555557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16316.207638888889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16677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17087.849120370371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16451.99863425926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16938.894432870369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16744.906018518519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16920.290972222221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16844.793125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17027.604826388888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16784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16969.583333333332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16890.95005787037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16664.432129629629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16533.370381944445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16230.726979166668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16249.589976851852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16605.041851851853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16779.593703703704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16513.908148148148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17225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16589.627893518518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17124.916666666668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16499.166666666668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17074.875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16341.140972222223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16277.291666666666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17036.774189814812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16618.652511574073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16298.667326388888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16942.165972222221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16782.874953703704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16926.708333333332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16403.888773148148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16336.165972222223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16397.936909722219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17124.041666666668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17180.165972222221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16911.882824074073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16692.694780092595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16436.700636574074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16544.63115740741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17081.632638888888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16565.781597222223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16348.208333333334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16769.708333333332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16756.185636574075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16868.207638888889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17127.012013888889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16602.979166666668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17074.749155092595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16348.292187500001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</f>
        <v>16237.712893518517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16833.478981481483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16292.665972222223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17038.165972222221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16652.363506944446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16894.708333333332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16634.290972222221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17198.957638888889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16953.904166666667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16253.165972222223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16513.610416666666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16427.881076388887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16901.166666666668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16525.178402777776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17156.493402777778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16968.248715277776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16736.829166666666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16275.291666666666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16634.970127314817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16639.772916666665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16597.675196759261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16586.958333333332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16272.165972222223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16339.946574074072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16379.536111111111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17047.873020833333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16936.958333333332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16325.815787037036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16254.165972222223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16586.53122685185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16252.207638888889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17079.45409722222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16815.65150462963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16237.290972222223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17094.11685185185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16680.18039351852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16209.875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16676.165972222221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16248.218229166667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16290.787083333331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16607.934027777777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16401.639849537038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16496.207638888889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16332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16769.9375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16958.083333333332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16446.870486111111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16479.617083333334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16931.465833333332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16862.806562499998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16358.602037037037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16343.666666666666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16590.541585648149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16992.957638888889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17026.290972222221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16952.689745370371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16244.75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16325.913761574075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17004.226388888888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16255.142199074073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16246.707708333335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16528.576250000002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16236.666666666666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16586.290972222221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</f>
        <v>16956.738032407407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16581.165972222221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16525.536111111109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16821.887835648147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16564.866307870372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16493.716145833332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16608.729930555557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16618.993125000001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16379.977824074072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16842.957638888889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16404.794699074075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16925.958333333332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16849.895833333332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16920.875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17094.204861111113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16666.171018518518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16517.163333333334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16664.677766203702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16445.140972222223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16459.5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16543.9375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16580.901574074072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16583.693159722221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16517.75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16751.290972222221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16266.916666666666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16999.449861111112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16294.079143518517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16786.920717592591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16319.214629629629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16254.710231481482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16256.165972222223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16292.697939814816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17082.389340277776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16621.957638888889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16847.249305555557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16920.165972222221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16476.332638888889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16893.99390046296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17090.875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16589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16277.207638888889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16906.866979166665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16232.814791666666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16405.850868055557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16209.208333333334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16673.108252314814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16195.525300925925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16657.958333333332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16649.813530092593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16526.708634259259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16950.024999999998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16281.776412037039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16254.167187500001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16495.207638888889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16233.727893518519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16906.598136574074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16599.930671296297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16939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17134.25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17120.088888888891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16534.792303240742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16534.166666666668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16283.041666666666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</f>
        <v>16340.166666666666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16480.819212962964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16886.693750000002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16629.837499999998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16321.882928240741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17006.958333333332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16875.666666666668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16992.980694444446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17015.418750000001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16948.037905092591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16627.165972222221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16792.679166666665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16601.798819444444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17127.708599537036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16257.692037037037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16631.44701388889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16420.938993055555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16593.58048611111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16675.9375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17180.029583333333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16545.881539351853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16292.722777777779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16871.93105324074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16446.207638888889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16437.676111111112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16730.126226851851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16864.971851851853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17013.291666666668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16340.887037037035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16250.259039351849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16528.909016203706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16550.412256944444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16281.958333333334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16515.80738425926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16952.458333333332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16587.165972222221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16966.90486111111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16526.165972222221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16667.958333333332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16268.690081018518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16732.165972222221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16506.800717592592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16633.87638888889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16621.65181712963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16804.180636574074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16819.957638888889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16636.165972222221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17014.570138888888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16603.06960648148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16562.423541666667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16521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16435.569293981483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17044.865405092594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16948.740868055556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16379.890567129631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16851.114988425925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16405.797916666666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16604.445219907408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16912.942222222224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17016.172916666666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16619.765717592592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16577.710752314815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16646.142638888887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16888.660057870369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</f>
        <v>16271.785729166666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16201.493657407407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16222.0725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16224.290972222223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16709.627013888887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16347.290972222223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16635.224432870371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16726.817002314816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16597.767175925928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16436.12434027778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16633.43957175926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16521.149027777781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16314.840023148148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16564.884930555556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16520.929062500003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16502.70142361111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16283.716666666667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16577.875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16246.875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16294.660995370368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16386.90763888889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17056.707638888889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16744.674826388891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16756.933495370369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16312.229166666666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16883.145138888889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16970.814108796298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16321.65978009259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16508.132638888888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16254.172199074072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17254.739004629631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16661.14578703704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16716.696006944443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16459.041666666668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17047.416666666668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16833.624166666668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17143.677685185186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16616.165972222221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16460.861064814813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16281.958333333334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17217.018506944445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16831.960416666665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16315.602650462963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16521.749907407408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16930.951284722225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16415.228032407405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16556.916666666668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17223.545810185184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16439.976388888888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16662.758611111112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16517.207638888889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16306.291666666666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16252.25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17141.207638888889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16494.250208333335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16238.191875000002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16443.873645833333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16664.666666666668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16294.775011574073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16597.092488425926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16788.826377314817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17119.509745370371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16661.818055555555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16540.211111111112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</f>
        <v>16597.958333333332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16612.559027777777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16369.838888888889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16280.135370370372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16324.359282407408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16685.756909722222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16400.853900462964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16550.190972222223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16769.252881944445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16565.957638888889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16953.98505787037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16955.471666666668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16324.52732638889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16286.666666666666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16818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17118.428935185188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16369.75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16496.958333333332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16534.979988425926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16247.95974537037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16281.870821759259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16431.085046296295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16291.267407407408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16724.207638888889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17062.827141203703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16892.25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16684.151701388888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16876.126898148148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16999.02986111111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16709.541666666668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16712.656782407405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17136.304629629631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16993.63148148148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16613.905717592595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16350.1875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16437.492488425927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16399.041666666668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16602.904097222221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16741.701388888887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16674.662905092591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16570.801712962962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16494.333333333332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17076.142870370371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16320.325497685184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16477.120613425926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16899.774305555555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16924.784050925929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16734.79039351852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17011.978472222221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16265.651203703705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16767.890520833334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16916.013888888887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16990.976319444442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16284.583333333334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16341.788842592592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16803.845555555556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16198.891319444445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16767.621458333331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16757.195798611112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16544.68039351852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16905.194212962964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16275.124305555555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17231.290590277778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16943.815659722222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</f>
        <v>17042.163194444445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16908.863553240739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16272.536180555557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16472.067523148147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16930.166666666668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16954.54685185185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16995.866875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16283.291666666666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17004.788564814815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16466.642974537037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16523.833333333332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16256.598923611111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16999.179965277777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16623.809953703701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16210.290972222223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16382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16851.878472222223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16927.544444444444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16206.924652777778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16676.08116898148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16747.79144675926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16862.672372685185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16586.644467592592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16780.982164351852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16568.864722222221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16270.389930555555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16480.477083333335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16394.669444444444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16530.349780092594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16522.921597222223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16313.827650462963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16928.603680555556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17226.791666666668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16340.043530092591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16481.587349537036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16351.16269675926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16363.807696759259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16847.772997685188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16308.686111111112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16638.964201388888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16322.700925925927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16369.770439814814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16463.54488425926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16557.544548611109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16482.301192129627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16865.246168981485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16635.780821759257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16330.872685185184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16317.672152777777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17081.910972222224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16906.68611111111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16518.149293981482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16369.911550925926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16467.120833333334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16884.957905092593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16678.670104166664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16642.237685185184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16773.697210648148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17220.041666666668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16226.938657407409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16783.025115740744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16834.784027777776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16422.626898148148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16784.85087962963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</f>
        <v>17076.375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16528.905671296296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16364.882951388887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16252.9375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16945.600694444445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16360.798726851854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16770.249305555557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16634.125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17050.474004629628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16455.802777777779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16394.957465277777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16535.208333333332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16303.201261574075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16365.650578703702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16446.041666666668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16902.467442129629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16630.958506944444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16366.636469907406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16199.286805555557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16356.878657407406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16389.833333333332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17075.166666666668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16240.648506944446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16985.832638888889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16764.958333333332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16892.165972222221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16329.125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16244.666666666666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16912.099803240741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16984.739212962962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16248.681527777777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16554.588263888891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16294.951516203704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16940.039212962962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16706.11747685185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17179.961805555555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16494.5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16495.125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17161.804756944446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16303.77443287037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16564.166666666668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16744.594618055555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16251.727777777778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16364.827083333332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17156.710578703704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17193.787523148148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16971.938900462963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16966.787500000002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16502.539641203704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16753.958333333332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16814.761759259261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17083.436412037037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16518.165972222221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16760.166666666668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16999.74289351852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16451.434722222224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16586.732638888887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16654.625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16451.506377314814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16530.153321759262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16669.815891203703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16365.207638888889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17154.031828703704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17225.368749999998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</f>
        <v>16831.996527777777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16956.7221875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17046.850381944445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16368.124884259259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17191.903726851851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16936.848067129627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16673.772222222222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17101.278171296297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17161.010520833333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16527.041666666668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16337.916678240741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17228.208333333332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16768.581064814814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17003.626747685183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16490.13587962963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16859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16808.273611111112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759B5-CAA6-AF4C-8420-AA2796E54522}">
  <dimension ref="A1:F6"/>
  <sheetViews>
    <sheetView zoomScale="130" zoomScaleNormal="130" workbookViewId="0">
      <selection activeCell="E14" sqref="E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1640D-2F7C-8D49-BDBB-C7A5B80C1CBC}">
  <dimension ref="A1:E7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4.83203125" bestFit="1" customWidth="1"/>
    <col min="11" max="11" width="20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4.83203125" bestFit="1" customWidth="1"/>
    <col min="16" max="16" width="2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1BC69-3F8D-A44C-93BE-7AA07B986822}">
  <dimension ref="A2:F18"/>
  <sheetViews>
    <sheetView workbookViewId="0">
      <selection activeCell="R18" sqref="R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8315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95DF3-3742-C34C-A528-39369DEF418F}">
  <dimension ref="A1:D6"/>
  <sheetViews>
    <sheetView zoomScale="140" zoomScaleNormal="140" workbookViewId="0">
      <selection activeCell="B6" sqref="B6"/>
    </sheetView>
  </sheetViews>
  <sheetFormatPr baseColWidth="10" defaultRowHeight="15" x14ac:dyDescent="0.2"/>
  <cols>
    <col min="1" max="1" width="28.1640625" bestFit="1" customWidth="1"/>
    <col min="2" max="2" width="75.6640625" customWidth="1"/>
  </cols>
  <sheetData>
    <row r="1" spans="1:4" x14ac:dyDescent="0.2">
      <c r="A1" s="1" t="s">
        <v>8379</v>
      </c>
      <c r="B1" s="1" t="s">
        <v>8380</v>
      </c>
      <c r="C1" s="1" t="s">
        <v>8381</v>
      </c>
      <c r="D1" s="1" t="s">
        <v>8382</v>
      </c>
    </row>
    <row r="2" spans="1:4" ht="32" x14ac:dyDescent="0.2">
      <c r="A2" t="s">
        <v>3473</v>
      </c>
      <c r="B2" s="22" t="str">
        <f>VLOOKUP('Edinburgh Research'!A2,Kickstarter!B:C,2,FALSE)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ht="32" x14ac:dyDescent="0.2">
      <c r="A3" t="s">
        <v>3616</v>
      </c>
      <c r="B3" s="22" t="str">
        <f>VLOOKUP('Edinburgh Research'!A3,Kickstarter!B:C,2,FALSE)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ht="32" x14ac:dyDescent="0.2">
      <c r="A4" t="s">
        <v>3178</v>
      </c>
      <c r="B4" s="22" t="str">
        <f>VLOOKUP('Edinburgh Research'!A4,Kickstarter!B:C,2,FALSE)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ht="32" x14ac:dyDescent="0.2">
      <c r="A5" t="s">
        <v>3329</v>
      </c>
      <c r="B5" s="22" t="str">
        <f>VLOOKUP('Edinburgh Research'!A5,Kickstarter!B:C,2,FALSE)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ht="32" x14ac:dyDescent="0.2">
      <c r="A6" t="s">
        <v>3221</v>
      </c>
      <c r="B6" s="22" t="str">
        <f>VLOOKUP('Edinburgh Research'!A6,Kickstarter!B:C,2,FALSE)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9586E-388D-874D-AA73-017769B24EE9}">
  <dimension ref="A1:C14"/>
  <sheetViews>
    <sheetView zoomScale="192" zoomScaleNormal="192"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1" customWidth="1"/>
    <col min="3" max="3" width="12.1640625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8387</v>
      </c>
      <c r="B4" s="19" t="e">
        <f>_xlfn.STDEV.P(#REF!)</f>
        <v>#REF!</v>
      </c>
      <c r="C4" s="18" t="e">
        <f>_xlfn.STDEV.P(#REF!)</f>
        <v>#REF!</v>
      </c>
    </row>
    <row r="5" spans="1:3" x14ac:dyDescent="0.2">
      <c r="A5" t="s">
        <v>8388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t="s">
        <v>8389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">
      <c r="A7" t="s">
        <v>8390</v>
      </c>
      <c r="B7" s="19" t="e">
        <f>B5-B6</f>
        <v>#REF!</v>
      </c>
      <c r="C7" s="19" t="e">
        <f>C5-C6</f>
        <v>#REF!</v>
      </c>
    </row>
    <row r="9" spans="1:3" x14ac:dyDescent="0.2">
      <c r="A9" t="s">
        <v>8391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8392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8393</v>
      </c>
      <c r="B11" s="19" t="e">
        <f>_xlfn.STDEV.P(#REF!)</f>
        <v>#REF!</v>
      </c>
      <c r="C11" s="18" t="e">
        <f>_xlfn.STDEV.P(#REF!)</f>
        <v>#REF!</v>
      </c>
    </row>
    <row r="12" spans="1:3" x14ac:dyDescent="0.2">
      <c r="A12" t="s">
        <v>8395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">
      <c r="A13" t="s">
        <v>8396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2">
      <c r="A14" t="s">
        <v>8394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10AD3-828B-CA40-9420-BB5A4EBFF649}">
  <dimension ref="A1:E18"/>
  <sheetViews>
    <sheetView workbookViewId="0">
      <selection activeCell="R21" sqref="R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8397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8FD39-87CB-224E-95C2-F966B1B3C81B}">
  <dimension ref="A1:H13"/>
  <sheetViews>
    <sheetView tabSelected="1" zoomScale="98" zoomScaleNormal="98" workbookViewId="0">
      <selection activeCell="J18" sqref="J18"/>
    </sheetView>
  </sheetViews>
  <sheetFormatPr baseColWidth="10" defaultRowHeight="15" x14ac:dyDescent="0.2"/>
  <cols>
    <col min="1" max="1" width="25.5" customWidth="1"/>
    <col min="2" max="2" width="15.33203125" bestFit="1" customWidth="1"/>
    <col min="4" max="4" width="14.5" bestFit="1" customWidth="1"/>
    <col min="6" max="6" width="17.83203125" customWidth="1"/>
    <col min="7" max="7" width="18.5" customWidth="1"/>
    <col min="8" max="8" width="17.6640625" bestFit="1" customWidth="1"/>
  </cols>
  <sheetData>
    <row r="1" spans="1:8" x14ac:dyDescent="0.2">
      <c r="A1" s="1" t="s">
        <v>8381</v>
      </c>
      <c r="B1" s="1" t="s">
        <v>8398</v>
      </c>
      <c r="C1" s="1" t="s">
        <v>8399</v>
      </c>
      <c r="D1" s="1" t="s">
        <v>8415</v>
      </c>
      <c r="E1" s="1" t="s">
        <v>8400</v>
      </c>
      <c r="F1" s="1" t="s">
        <v>8401</v>
      </c>
      <c r="G1" s="1" t="s">
        <v>8402</v>
      </c>
      <c r="H1" s="1" t="s">
        <v>8416</v>
      </c>
    </row>
    <row r="2" spans="1:8" x14ac:dyDescent="0.2">
      <c r="A2" t="s">
        <v>8403</v>
      </c>
      <c r="B2" s="20">
        <f>COUNTIFS(Kickstarter!$D:$D,"&lt;1000",Kickstarter!$F:$F,"successful",Kickstarter!$R:$R, "Plays")</f>
        <v>141</v>
      </c>
      <c r="C2" s="20">
        <f>COUNTIFS(Kickstarter!$D:$D,"&lt;1000",Kickstarter!$F:$F,"failed",Kickstarter!$R:$R, "Plays")</f>
        <v>45</v>
      </c>
      <c r="D2" s="20">
        <f>COUNTIFS(Kickstarter!$D:$D,"&lt;1000",Kickstarter!$F:$F,"canceled",Kickstarter!$R:$R, "Plays")</f>
        <v>0</v>
      </c>
      <c r="E2" s="20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8404</v>
      </c>
      <c r="B3" s="20">
        <f>COUNTIFS(Kickstarter!$D:$D,"&gt;=1000",Kickstarter!$F:$F,"successful",Kickstarter!$D:$D,"&lt;=4999",Kickstarter!$R:$R, "Plays")</f>
        <v>388</v>
      </c>
      <c r="C3" s="20">
        <f>COUNTIFS(Kickstarter!$D:$D,"&gt;=1000",Kickstarter!$F:$F,"failed",Kickstarter!$D:$D,"&lt;=4999",Kickstarter!$R:$R, "Plays")</f>
        <v>146</v>
      </c>
      <c r="D3" s="20">
        <f>COUNTIFS(Kickstarter!$D:$D,"&gt;=1000",Kickstarter!$F:$F,"canceled",Kickstarter!$D:$D,"&lt;=4999",Kickstarter!$R:$R, "Plays")</f>
        <v>0</v>
      </c>
      <c r="E3" s="20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8405</v>
      </c>
      <c r="B4" s="20">
        <f>COUNTIFS(Kickstarter!$D:$D,"&gt;=5000",Kickstarter!$F:$F,"successful",Kickstarter!$D:$D,"&lt;=9999",Kickstarter!$R:$R, "Plays")</f>
        <v>93</v>
      </c>
      <c r="C4" s="20">
        <f>COUNTIFS(Kickstarter!$D:$D,"&gt;=5000",Kickstarter!$F:$F,"failed",Kickstarter!$D:$D,"&lt;=9999",Kickstarter!$R:$R, "Plays")</f>
        <v>76</v>
      </c>
      <c r="D4" s="20">
        <f>COUNTIFS(Kickstarter!$D:$D,"&gt;=5000",Kickstarter!$F:$F,"canceled",Kickstarter!$D:$D,"&lt;=9999",Kickstarter!$R:$R, "Plays")</f>
        <v>0</v>
      </c>
      <c r="E4" s="20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8406</v>
      </c>
      <c r="B5" s="20">
        <f>COUNTIFS(Kickstarter!$D:$D,"&gt;=10000",Kickstarter!$F:$F,"successful",Kickstarter!$D:$D,"&lt;=14999",Kickstarter!$R:$R, "Plays")</f>
        <v>39</v>
      </c>
      <c r="C5" s="20">
        <f>COUNTIFS(Kickstarter!$D:$D,"&gt;=10000",Kickstarter!$F:$F,"failed",Kickstarter!$D:$D,"&lt;=14999",Kickstarter!$R:$R, "Plays")</f>
        <v>33</v>
      </c>
      <c r="D5" s="20">
        <f>COUNTIFS(Kickstarter!$D:$D,"&gt;=10000",Kickstarter!$F:$F,"canceled",Kickstarter!$D:$D,"&lt;=14999",Kickstarter!$R:$R, "Plays")</f>
        <v>0</v>
      </c>
      <c r="E5" s="20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8407</v>
      </c>
      <c r="B6" s="20">
        <f>COUNTIFS(Kickstarter!$D:$D,"&gt;=15000",Kickstarter!$F:$F,"successful",Kickstarter!$D:$D,"&lt;=19999",Kickstarter!$R:$R, "Plays")</f>
        <v>12</v>
      </c>
      <c r="C6" s="20">
        <f>COUNTIFS(Kickstarter!$D:$D,"&gt;=15000",Kickstarter!$F:$F,"failed",Kickstarter!$D:$D,"&lt;=19999",Kickstarter!$R:$R, "Plays")</f>
        <v>12</v>
      </c>
      <c r="D6" s="20">
        <f>COUNTIFS(Kickstarter!$D:$D,"&gt;=15000",Kickstarter!$F:$F,"canceled",Kickstarter!$D:$D,"&lt;=19999",Kickstarter!$R:$R, "Plays")</f>
        <v>0</v>
      </c>
      <c r="E6" s="20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8408</v>
      </c>
      <c r="B7" s="20">
        <f>COUNTIFS(Kickstarter!$D:$D,"&gt;=20000",Kickstarter!$F:$F,"successful",Kickstarter!$D:$D,"&lt;=24999",Kickstarter!$R:$R, "Plays")</f>
        <v>9</v>
      </c>
      <c r="C7" s="20">
        <f>COUNTIFS(Kickstarter!$D:$D,"&gt;=20000",Kickstarter!$F:$F,"failed",Kickstarter!$D:$D,"&lt;=24999",Kickstarter!$R:$R, "Plays")</f>
        <v>11</v>
      </c>
      <c r="D7" s="20">
        <f>COUNTIFS(Kickstarter!$D:$D,"&gt;=20000",Kickstarter!$F:$F,"canceled",Kickstarter!$D:$D,"&lt;=24999",Kickstarter!$R:$R, "Plays")</f>
        <v>0</v>
      </c>
      <c r="E7" s="20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8409</v>
      </c>
      <c r="B8" s="20">
        <f>COUNTIFS(Kickstarter!$D:$D,"&gt;=25000",Kickstarter!$F:$F,"successful",Kickstarter!$D:$D,"&lt;=29999",Kickstarter!$R:$R, "Plays")</f>
        <v>1</v>
      </c>
      <c r="C8" s="20">
        <f>COUNTIFS(Kickstarter!$D:$D,"&gt;=25000",Kickstarter!$F:$F,"failed",Kickstarter!$D:$D,"&lt;=29999",Kickstarter!$R:$R, "Plays")</f>
        <v>4</v>
      </c>
      <c r="D8" s="20">
        <f>COUNTIFS(Kickstarter!$D:$D,"&gt;=25000",Kickstarter!$F:$F,"canceled",Kickstarter!$D:$D,"&lt;=29999",Kickstarter!$R:$R, "Plays")</f>
        <v>0</v>
      </c>
      <c r="E8" s="20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8410</v>
      </c>
      <c r="B9" s="20">
        <f>COUNTIFS(Kickstarter!$D:$D,"&gt;=30000",Kickstarter!$F:$F,"successful",Kickstarter!$D:$D,"&lt;=34999",Kickstarter!$R:$R, "Plays")</f>
        <v>3</v>
      </c>
      <c r="C9" s="20">
        <f>COUNTIFS(Kickstarter!$D:$D,"&gt;=30000",Kickstarter!$F:$F,"failed",Kickstarter!$D:$D,"&lt;=34999",Kickstarter!$R:$R, "Plays")</f>
        <v>8</v>
      </c>
      <c r="D9" s="20">
        <f>COUNTIFS(Kickstarter!$D:$D,"&gt;=30000",Kickstarter!$F:$F,"canceled",Kickstarter!$D:$D,"&lt;=34999",Kickstarter!$R:$R, "Plays")</f>
        <v>0</v>
      </c>
      <c r="E9" s="20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8411</v>
      </c>
      <c r="B10" s="20">
        <f>COUNTIFS(Kickstarter!$D:$D,"&gt;=35000",Kickstarter!$F:$F,"successful",Kickstarter!$D:$D,"&lt;=39999",Kickstarter!$R:$R, "Plays")</f>
        <v>4</v>
      </c>
      <c r="C10" s="20">
        <f>COUNTIFS(Kickstarter!$D:$D,"&gt;=35000",Kickstarter!$F:$F,"failed",Kickstarter!$D:$D,"&lt;=39999",Kickstarter!$R:$R, "Plays")</f>
        <v>2</v>
      </c>
      <c r="D10" s="20">
        <f>COUNTIFS(Kickstarter!$D:$D,"&gt;=35000",Kickstarter!$F:$F,"canceled",Kickstarter!$D:$D,"&lt;=39999",Kickstarter!$R:$R, "Plays")</f>
        <v>0</v>
      </c>
      <c r="E10" s="2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8412</v>
      </c>
      <c r="B11" s="20">
        <f>COUNTIFS(Kickstarter!$D:$D,"&gt;=40000",Kickstarter!$F:$F,"successful",Kickstarter!$D:$D,"&lt;=44999",Kickstarter!$R:$R, "Plays")</f>
        <v>2</v>
      </c>
      <c r="C11" s="20">
        <f>COUNTIFS(Kickstarter!$D:$D,"&gt;=40000",Kickstarter!$F:$F,"failed",Kickstarter!$D:$D,"&lt;=44999",Kickstarter!$R:$R, "Plays")</f>
        <v>1</v>
      </c>
      <c r="D11" s="20">
        <f>COUNTIFS(Kickstarter!$D:$D,"&gt;=40000",Kickstarter!$F:$F,"canceled",Kickstarter!$D:$D,"&lt;=44999",Kickstarter!$R:$R, "Plays")</f>
        <v>0</v>
      </c>
      <c r="E11" s="20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8413</v>
      </c>
      <c r="B12" s="20">
        <f>COUNTIFS(Kickstarter!$D:$D,"&gt;=45000",Kickstarter!$F:$F,"successful",Kickstarter!$D:$D,"&lt;=49999",Kickstarter!$R:$R, "Plays")</f>
        <v>0</v>
      </c>
      <c r="C12" s="20">
        <f>COUNTIFS(Kickstarter!$D:$D,"&gt;=45000",Kickstarter!$F:$F,"failed",Kickstarter!$D:$D,"&lt;=49999",Kickstarter!$R:$R, "Plays")</f>
        <v>1</v>
      </c>
      <c r="D12" s="20">
        <f>COUNTIFS(Kickstarter!$D:$D,"&gt;=45000",Kickstarter!$F:$F,"canceled",Kickstarter!$D:$D,"&lt;=49999",Kickstarter!$R:$R, "Plays")</f>
        <v>0</v>
      </c>
      <c r="E12" s="20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8414</v>
      </c>
      <c r="B13" s="20">
        <f>COUNTIFS(Kickstarter!$D:$D,"&gt;=50000",Kickstarter!$F:$F,"successful",Kickstarter!$R:$R, "Plays")</f>
        <v>2</v>
      </c>
      <c r="C13" s="20">
        <f>COUNTIFS(Kickstarter!$D:$D,"&gt;=50000",Kickstarter!$F:$F,"failed",Kickstarter!$R:$R, "Plays")</f>
        <v>14</v>
      </c>
      <c r="D13" s="20">
        <f>COUNTIFS(Kickstarter!$D:$D,"&gt;=50000",Kickstarter!$F:$F,"canceled",Kickstarter!$R:$R, "Plays")</f>
        <v>0</v>
      </c>
      <c r="E13" s="20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ignoredErrors>
    <ignoredError sqref="B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 Statistics</vt:lpstr>
      <vt:lpstr>Subcategory Statistics</vt:lpstr>
      <vt:lpstr>Outcome Based on Launch Date</vt:lpstr>
      <vt:lpstr>Edinburgh Research</vt:lpstr>
      <vt:lpstr>Descriptive Statistics</vt:lpstr>
      <vt:lpstr>Theater Outcome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2022-02-13T05:12:57Z</dcterms:modified>
</cp:coreProperties>
</file>