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HowToUse" sheetId="1" state="visible" r:id="rId2"/>
    <sheet name="Samples" sheetId="2" state="visible" r:id="rId3"/>
    <sheet name="MantisDispenseList" sheetId="3" state="visible" r:id="rId4"/>
    <sheet name="LC480_Analysis" sheetId="4" state="visible" r:id="rId5"/>
    <sheet name="Analysis" sheetId="5" state="visible" r:id="rId6"/>
    <sheet name="Summary" sheetId="6" state="visible" r:id="rId7"/>
    <sheet name="Data To LIMS" sheetId="7" state="visible" r:id="rId8"/>
    <sheet name="LC480_Analysis_example"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<sst xmlns="http://schemas.openxmlformats.org/spreadsheetml/2006/main" count="4893" uniqueCount="768">
  <si>
    <t xml:space="preserve">HowToUse</t>
  </si>
  <si>
    <t xml:space="preserve">This spreadsheet is designed for the analysis of NGS library quantification data generated with the KAPA Library Quantification Kit</t>
  </si>
  <si>
    <t xml:space="preserve">Refer to the qPCR Setup on Mantis SOP for the complete procedure</t>
  </si>
  <si>
    <t xml:space="preserve">Step</t>
  </si>
  <si>
    <t xml:space="preserve">Description</t>
  </si>
  <si>
    <t xml:space="preserve">Samples tab</t>
  </si>
  <si>
    <t xml:space="preserve">In cell “D1”, select “Column” or “Row “ for sample line-up in the plate</t>
  </si>
  <si>
    <t xml:space="preserve">Add the names of Libraries under the column named “Sample Name”</t>
  </si>
  <si>
    <t xml:space="preserve">MantisDispenseList tab</t>
  </si>
  <si>
    <t xml:space="preserve">Copy all cells from A1 to X57 and paste them into the qPCR-5ul.dl file on Mantis USB Key: F:\Mantis\Data\User\DispenseList\qPCR-5ul</t>
  </si>
  <si>
    <t xml:space="preserve">LC480_Analysis tab</t>
  </si>
  <si>
    <t xml:space="preserve">Copy the exported data from LightCycler 480 software and paste them in A1 of LC480_Analysis tab</t>
  </si>
  <si>
    <t xml:space="preserve">Analysis tab</t>
  </si>
  <si>
    <t xml:space="preserve">Review and remove outliers</t>
  </si>
  <si>
    <t xml:space="preserve">Summary</t>
  </si>
  <si>
    <t xml:space="preserve">Add volume value to obtain the total quantity of library</t>
  </si>
  <si>
    <t xml:space="preserve">Version Control</t>
  </si>
  <si>
    <t xml:space="preserve">Version</t>
  </si>
  <si>
    <t xml:space="preserve">Comment</t>
  </si>
  <si>
    <t xml:space="preserve">Remove usused tabs and rename tabs </t>
  </si>
  <si>
    <t xml:space="preserve">In Summary tab, added Corrected Concentration of undiluted library (ng/µL) and Corrected Available amount of library columns</t>
  </si>
  <si>
    <t xml:space="preserve">In Summary tab, added position column</t>
  </si>
  <si>
    <t xml:space="preserve">In Analysis tab, change Library # to Library Position</t>
  </si>
  <si>
    <t xml:space="preserve">1.1.1</t>
  </si>
  <si>
    <t xml:space="preserve">Remove Macro and save as .xlsx</t>
  </si>
  <si>
    <t xml:space="preserve">LIMS ID</t>
  </si>
  <si>
    <t xml:space="preserve">Sample Name</t>
  </si>
  <si>
    <t xml:space="preserve">Position in 96-well plate</t>
  </si>
  <si>
    <t xml:space="preserve">Column</t>
  </si>
  <si>
    <t xml:space="preserve">Standard</t>
  </si>
  <si>
    <t xml:space="preserve">Row</t>
  </si>
  <si>
    <t xml:space="preserve">Triplicate Position</t>
  </si>
  <si>
    <t xml:space="preserve">Source Postion</t>
  </si>
  <si>
    <t xml:space="preserve">qPCR MM</t>
  </si>
  <si>
    <t xml:space="preserve">B2</t>
  </si>
  <si>
    <t xml:space="preserve">STD</t>
  </si>
  <si>
    <t xml:space="preserve">A01</t>
  </si>
  <si>
    <t xml:space="preserve">A1</t>
  </si>
  <si>
    <t xml:space="preserve">A2</t>
  </si>
  <si>
    <t xml:space="preserve">B1</t>
  </si>
  <si>
    <t xml:space="preserve">B4</t>
  </si>
  <si>
    <t xml:space="preserve">A02</t>
  </si>
  <si>
    <t xml:space="preserve">B01</t>
  </si>
  <si>
    <t xml:space="preserve">C1</t>
  </si>
  <si>
    <t xml:space="preserve">C2</t>
  </si>
  <si>
    <t xml:space="preserve">D1</t>
  </si>
  <si>
    <t xml:space="preserve">B6</t>
  </si>
  <si>
    <t xml:space="preserve">A03</t>
  </si>
  <si>
    <t xml:space="preserve">C01</t>
  </si>
  <si>
    <t xml:space="preserve">E1</t>
  </si>
  <si>
    <t xml:space="preserve">E2</t>
  </si>
  <si>
    <t xml:space="preserve">F1</t>
  </si>
  <si>
    <t xml:space="preserve">A3</t>
  </si>
  <si>
    <t xml:space="preserve">D2</t>
  </si>
  <si>
    <t xml:space="preserve">A04</t>
  </si>
  <si>
    <t xml:space="preserve">D01</t>
  </si>
  <si>
    <t xml:space="preserve">G1</t>
  </si>
  <si>
    <t xml:space="preserve">G2</t>
  </si>
  <si>
    <t xml:space="preserve">H1</t>
  </si>
  <si>
    <t xml:space="preserve">A4</t>
  </si>
  <si>
    <t xml:space="preserve">D4</t>
  </si>
  <si>
    <t xml:space="preserve">A05</t>
  </si>
  <si>
    <t xml:space="preserve">E01</t>
  </si>
  <si>
    <t xml:space="preserve">I1</t>
  </si>
  <si>
    <t xml:space="preserve">I2</t>
  </si>
  <si>
    <t xml:space="preserve">J1</t>
  </si>
  <si>
    <t xml:space="preserve">A5</t>
  </si>
  <si>
    <t xml:space="preserve">D6</t>
  </si>
  <si>
    <t xml:space="preserve">A06</t>
  </si>
  <si>
    <t xml:space="preserve">F01</t>
  </si>
  <si>
    <t xml:space="preserve">K1</t>
  </si>
  <si>
    <t xml:space="preserve">K2</t>
  </si>
  <si>
    <t xml:space="preserve">L1</t>
  </si>
  <si>
    <t xml:space="preserve">A6</t>
  </si>
  <si>
    <t xml:space="preserve">B3</t>
  </si>
  <si>
    <t xml:space="preserve">F2</t>
  </si>
  <si>
    <t xml:space="preserve">A07</t>
  </si>
  <si>
    <t xml:space="preserve">G01</t>
  </si>
  <si>
    <t xml:space="preserve">M1</t>
  </si>
  <si>
    <t xml:space="preserve">M2</t>
  </si>
  <si>
    <t xml:space="preserve">N1</t>
  </si>
  <si>
    <t xml:space="preserve">A7</t>
  </si>
  <si>
    <t xml:space="preserve">F4</t>
  </si>
  <si>
    <t xml:space="preserve">A08</t>
  </si>
  <si>
    <t xml:space="preserve">H01</t>
  </si>
  <si>
    <t xml:space="preserve">O1</t>
  </si>
  <si>
    <t xml:space="preserve">O2</t>
  </si>
  <si>
    <t xml:space="preserve">P1</t>
  </si>
  <si>
    <t xml:space="preserve">A8</t>
  </si>
  <si>
    <t xml:space="preserve">F6</t>
  </si>
  <si>
    <t xml:space="preserve">A09</t>
  </si>
  <si>
    <t xml:space="preserve">A9</t>
  </si>
  <si>
    <t xml:space="preserve">B5</t>
  </si>
  <si>
    <t xml:space="preserve">H2</t>
  </si>
  <si>
    <t xml:space="preserve">A10</t>
  </si>
  <si>
    <t xml:space="preserve">B02</t>
  </si>
  <si>
    <t xml:space="preserve">C3</t>
  </si>
  <si>
    <t xml:space="preserve">C4</t>
  </si>
  <si>
    <t xml:space="preserve">D3</t>
  </si>
  <si>
    <t xml:space="preserve">H4</t>
  </si>
  <si>
    <t xml:space="preserve">A11</t>
  </si>
  <si>
    <t xml:space="preserve">C02</t>
  </si>
  <si>
    <t xml:space="preserve">E3</t>
  </si>
  <si>
    <t xml:space="preserve">E4</t>
  </si>
  <si>
    <t xml:space="preserve">F3</t>
  </si>
  <si>
    <t xml:space="preserve">H6</t>
  </si>
  <si>
    <t xml:space="preserve">A12</t>
  </si>
  <si>
    <t xml:space="preserve">D02</t>
  </si>
  <si>
    <t xml:space="preserve">G3</t>
  </si>
  <si>
    <t xml:space="preserve">G4</t>
  </si>
  <si>
    <t xml:space="preserve">H3</t>
  </si>
  <si>
    <t xml:space="preserve">B7</t>
  </si>
  <si>
    <t xml:space="preserve">J2</t>
  </si>
  <si>
    <t xml:space="preserve">E02</t>
  </si>
  <si>
    <t xml:space="preserve">I3</t>
  </si>
  <si>
    <t xml:space="preserve">I4</t>
  </si>
  <si>
    <t xml:space="preserve">J3</t>
  </si>
  <si>
    <t xml:space="preserve">A13</t>
  </si>
  <si>
    <t xml:space="preserve">J4</t>
  </si>
  <si>
    <t xml:space="preserve">F02</t>
  </si>
  <si>
    <t xml:space="preserve">K3</t>
  </si>
  <si>
    <t xml:space="preserve">K4</t>
  </si>
  <si>
    <t xml:space="preserve">L3</t>
  </si>
  <si>
    <t xml:space="preserve">A14</t>
  </si>
  <si>
    <t xml:space="preserve">J6</t>
  </si>
  <si>
    <t xml:space="preserve">B03</t>
  </si>
  <si>
    <t xml:space="preserve">G02</t>
  </si>
  <si>
    <t xml:space="preserve">M3</t>
  </si>
  <si>
    <t xml:space="preserve">M4</t>
  </si>
  <si>
    <t xml:space="preserve">N3</t>
  </si>
  <si>
    <t xml:space="preserve">A15</t>
  </si>
  <si>
    <t xml:space="preserve">B9</t>
  </si>
  <si>
    <t xml:space="preserve">L2</t>
  </si>
  <si>
    <t xml:space="preserve">B04</t>
  </si>
  <si>
    <t xml:space="preserve">H02</t>
  </si>
  <si>
    <t xml:space="preserve">O3</t>
  </si>
  <si>
    <t xml:space="preserve">O4</t>
  </si>
  <si>
    <t xml:space="preserve">P3</t>
  </si>
  <si>
    <t xml:space="preserve">A16</t>
  </si>
  <si>
    <t xml:space="preserve">L4</t>
  </si>
  <si>
    <t xml:space="preserve">B05</t>
  </si>
  <si>
    <t xml:space="preserve">A17</t>
  </si>
  <si>
    <t xml:space="preserve">L6</t>
  </si>
  <si>
    <t xml:space="preserve">B06</t>
  </si>
  <si>
    <t xml:space="preserve">C5</t>
  </si>
  <si>
    <t xml:space="preserve">C6</t>
  </si>
  <si>
    <t xml:space="preserve">D5</t>
  </si>
  <si>
    <t xml:space="preserve">A18</t>
  </si>
  <si>
    <t xml:space="preserve">B11</t>
  </si>
  <si>
    <t xml:space="preserve">N2</t>
  </si>
  <si>
    <t xml:space="preserve">NTC</t>
  </si>
  <si>
    <t xml:space="preserve">B07</t>
  </si>
  <si>
    <t xml:space="preserve">C03</t>
  </si>
  <si>
    <t xml:space="preserve">E5</t>
  </si>
  <si>
    <t xml:space="preserve">E6</t>
  </si>
  <si>
    <t xml:space="preserve">F5</t>
  </si>
  <si>
    <t xml:space="preserve">A19</t>
  </si>
  <si>
    <t xml:space="preserve">N4</t>
  </si>
  <si>
    <t xml:space="preserve">B08</t>
  </si>
  <si>
    <t xml:space="preserve">D03</t>
  </si>
  <si>
    <t xml:space="preserve">G5</t>
  </si>
  <si>
    <t xml:space="preserve">G6</t>
  </si>
  <si>
    <t xml:space="preserve">H5</t>
  </si>
  <si>
    <t xml:space="preserve">A20</t>
  </si>
  <si>
    <t xml:space="preserve">N6</t>
  </si>
  <si>
    <t xml:space="preserve">B09</t>
  </si>
  <si>
    <t xml:space="preserve">E03</t>
  </si>
  <si>
    <t xml:space="preserve">I5</t>
  </si>
  <si>
    <t xml:space="preserve">I6</t>
  </si>
  <si>
    <t xml:space="preserve">J5</t>
  </si>
  <si>
    <t xml:space="preserve">A21</t>
  </si>
  <si>
    <t xml:space="preserve">B13</t>
  </si>
  <si>
    <t xml:space="preserve">P2</t>
  </si>
  <si>
    <t xml:space="preserve">B10</t>
  </si>
  <si>
    <t xml:space="preserve">F03</t>
  </si>
  <si>
    <t xml:space="preserve">K5</t>
  </si>
  <si>
    <t xml:space="preserve">K6</t>
  </si>
  <si>
    <t xml:space="preserve">L5</t>
  </si>
  <si>
    <t xml:space="preserve">A22</t>
  </si>
  <si>
    <t xml:space="preserve">P4</t>
  </si>
  <si>
    <t xml:space="preserve">G03</t>
  </si>
  <si>
    <t xml:space="preserve">M5</t>
  </si>
  <si>
    <t xml:space="preserve">M6</t>
  </si>
  <si>
    <t xml:space="preserve">N5</t>
  </si>
  <si>
    <t xml:space="preserve">A23</t>
  </si>
  <si>
    <t xml:space="preserve">P6</t>
  </si>
  <si>
    <t xml:space="preserve">B12</t>
  </si>
  <si>
    <t xml:space="preserve">H03</t>
  </si>
  <si>
    <t xml:space="preserve">O5</t>
  </si>
  <si>
    <t xml:space="preserve">O6</t>
  </si>
  <si>
    <t xml:space="preserve">P5</t>
  </si>
  <si>
    <t xml:space="preserve">A24</t>
  </si>
  <si>
    <t xml:space="preserve">B15</t>
  </si>
  <si>
    <t xml:space="preserve">B8</t>
  </si>
  <si>
    <t xml:space="preserve">NA</t>
  </si>
  <si>
    <t xml:space="preserve">C7</t>
  </si>
  <si>
    <t xml:space="preserve">C8</t>
  </si>
  <si>
    <t xml:space="preserve">D7</t>
  </si>
  <si>
    <t xml:space="preserve">C04</t>
  </si>
  <si>
    <t xml:space="preserve">E7</t>
  </si>
  <si>
    <t xml:space="preserve">E8</t>
  </si>
  <si>
    <t xml:space="preserve">F7</t>
  </si>
  <si>
    <t xml:space="preserve">B17</t>
  </si>
  <si>
    <t xml:space="preserve">B14</t>
  </si>
  <si>
    <t xml:space="preserve">D04</t>
  </si>
  <si>
    <t xml:space="preserve">G7</t>
  </si>
  <si>
    <t xml:space="preserve">G8</t>
  </si>
  <si>
    <t xml:space="preserve">H7</t>
  </si>
  <si>
    <t xml:space="preserve">B16</t>
  </si>
  <si>
    <t xml:space="preserve">C05</t>
  </si>
  <si>
    <t xml:space="preserve">E04</t>
  </si>
  <si>
    <t xml:space="preserve">I7</t>
  </si>
  <si>
    <t xml:space="preserve">I8</t>
  </si>
  <si>
    <t xml:space="preserve">J7</t>
  </si>
  <si>
    <t xml:space="preserve">B18</t>
  </si>
  <si>
    <t xml:space="preserve">C06</t>
  </si>
  <si>
    <t xml:space="preserve">F04</t>
  </si>
  <si>
    <t xml:space="preserve">K7</t>
  </si>
  <si>
    <t xml:space="preserve">K8</t>
  </si>
  <si>
    <t xml:space="preserve">L7</t>
  </si>
  <si>
    <t xml:space="preserve">B19</t>
  </si>
  <si>
    <t xml:space="preserve">B20</t>
  </si>
  <si>
    <t xml:space="preserve">C07</t>
  </si>
  <si>
    <t xml:space="preserve">G04</t>
  </si>
  <si>
    <t xml:space="preserve">M7</t>
  </si>
  <si>
    <t xml:space="preserve">M8</t>
  </si>
  <si>
    <t xml:space="preserve">N7</t>
  </si>
  <si>
    <t xml:space="preserve">B22</t>
  </si>
  <si>
    <t xml:space="preserve">C08</t>
  </si>
  <si>
    <t xml:space="preserve">H04</t>
  </si>
  <si>
    <t xml:space="preserve">O7</t>
  </si>
  <si>
    <t xml:space="preserve">O8</t>
  </si>
  <si>
    <t xml:space="preserve">P7</t>
  </si>
  <si>
    <t xml:space="preserve">B24</t>
  </si>
  <si>
    <t xml:space="preserve">C09</t>
  </si>
  <si>
    <t xml:space="preserve">B21</t>
  </si>
  <si>
    <t xml:space="preserve">D8</t>
  </si>
  <si>
    <t xml:space="preserve">C10</t>
  </si>
  <si>
    <t xml:space="preserve">C9</t>
  </si>
  <si>
    <t xml:space="preserve">D9</t>
  </si>
  <si>
    <t xml:space="preserve">D10</t>
  </si>
  <si>
    <t xml:space="preserve">C11</t>
  </si>
  <si>
    <t xml:space="preserve">E9</t>
  </si>
  <si>
    <t xml:space="preserve">E10</t>
  </si>
  <si>
    <t xml:space="preserve">F9</t>
  </si>
  <si>
    <t xml:space="preserve">D12</t>
  </si>
  <si>
    <t xml:space="preserve">C12</t>
  </si>
  <si>
    <t xml:space="preserve">D05</t>
  </si>
  <si>
    <t xml:space="preserve">G9</t>
  </si>
  <si>
    <t xml:space="preserve">G10</t>
  </si>
  <si>
    <t xml:space="preserve">H9</t>
  </si>
  <si>
    <t xml:space="preserve">B23</t>
  </si>
  <si>
    <t xml:space="preserve">D14</t>
  </si>
  <si>
    <t xml:space="preserve">E05</t>
  </si>
  <si>
    <t xml:space="preserve">I9</t>
  </si>
  <si>
    <t xml:space="preserve">I10</t>
  </si>
  <si>
    <t xml:space="preserve">J9</t>
  </si>
  <si>
    <t xml:space="preserve">D16</t>
  </si>
  <si>
    <t xml:space="preserve">F05</t>
  </si>
  <si>
    <t xml:space="preserve">K9</t>
  </si>
  <si>
    <t xml:space="preserve">K10</t>
  </si>
  <si>
    <t xml:space="preserve">L9</t>
  </si>
  <si>
    <t xml:space="preserve">D18</t>
  </si>
  <si>
    <t xml:space="preserve">G05</t>
  </si>
  <si>
    <t xml:space="preserve">M9</t>
  </si>
  <si>
    <t xml:space="preserve">M10</t>
  </si>
  <si>
    <t xml:space="preserve">N9</t>
  </si>
  <si>
    <t xml:space="preserve">D20</t>
  </si>
  <si>
    <t xml:space="preserve">H05</t>
  </si>
  <si>
    <t xml:space="preserve">O9</t>
  </si>
  <si>
    <t xml:space="preserve">O10</t>
  </si>
  <si>
    <t xml:space="preserve">P9</t>
  </si>
  <si>
    <t xml:space="preserve">D22</t>
  </si>
  <si>
    <t xml:space="preserve">D24</t>
  </si>
  <si>
    <t xml:space="preserve">D06</t>
  </si>
  <si>
    <t xml:space="preserve">D11</t>
  </si>
  <si>
    <t xml:space="preserve">F8</t>
  </si>
  <si>
    <t xml:space="preserve">D07</t>
  </si>
  <si>
    <t xml:space="preserve">E11</t>
  </si>
  <si>
    <t xml:space="preserve">E12</t>
  </si>
  <si>
    <t xml:space="preserve">F11</t>
  </si>
  <si>
    <t xml:space="preserve">F10</t>
  </si>
  <si>
    <t xml:space="preserve">D08</t>
  </si>
  <si>
    <t xml:space="preserve">G11</t>
  </si>
  <si>
    <t xml:space="preserve">G12</t>
  </si>
  <si>
    <t xml:space="preserve">H11</t>
  </si>
  <si>
    <t xml:space="preserve">F12</t>
  </si>
  <si>
    <t xml:space="preserve">D09</t>
  </si>
  <si>
    <t xml:space="preserve">E06</t>
  </si>
  <si>
    <t xml:space="preserve">I11</t>
  </si>
  <si>
    <t xml:space="preserve">I12</t>
  </si>
  <si>
    <t xml:space="preserve">J11</t>
  </si>
  <si>
    <t xml:space="preserve">F14</t>
  </si>
  <si>
    <t xml:space="preserve">F06</t>
  </si>
  <si>
    <t xml:space="preserve">K11</t>
  </si>
  <si>
    <t xml:space="preserve">K12</t>
  </si>
  <si>
    <t xml:space="preserve">L11</t>
  </si>
  <si>
    <t xml:space="preserve">F16</t>
  </si>
  <si>
    <t xml:space="preserve">G06</t>
  </si>
  <si>
    <t xml:space="preserve">M11</t>
  </si>
  <si>
    <t xml:space="preserve">M12</t>
  </si>
  <si>
    <t xml:space="preserve">N11</t>
  </si>
  <si>
    <t xml:space="preserve">F18</t>
  </si>
  <si>
    <t xml:space="preserve">H06</t>
  </si>
  <si>
    <t xml:space="preserve">O11</t>
  </si>
  <si>
    <t xml:space="preserve">O12</t>
  </si>
  <si>
    <t xml:space="preserve">P11</t>
  </si>
  <si>
    <t xml:space="preserve">F20</t>
  </si>
  <si>
    <t xml:space="preserve">F22</t>
  </si>
  <si>
    <t xml:space="preserve">C13</t>
  </si>
  <si>
    <t xml:space="preserve">C14</t>
  </si>
  <si>
    <t xml:space="preserve">D13</t>
  </si>
  <si>
    <t xml:space="preserve">F24</t>
  </si>
  <si>
    <t xml:space="preserve">E13</t>
  </si>
  <si>
    <t xml:space="preserve">E14</t>
  </si>
  <si>
    <t xml:space="preserve">F13</t>
  </si>
  <si>
    <t xml:space="preserve">H8</t>
  </si>
  <si>
    <t xml:space="preserve">G13</t>
  </si>
  <si>
    <t xml:space="preserve">G14</t>
  </si>
  <si>
    <t xml:space="preserve">H13</t>
  </si>
  <si>
    <t xml:space="preserve">H10</t>
  </si>
  <si>
    <t xml:space="preserve">E07</t>
  </si>
  <si>
    <t xml:space="preserve">I13</t>
  </si>
  <si>
    <t xml:space="preserve">I14</t>
  </si>
  <si>
    <t xml:space="preserve">J13</t>
  </si>
  <si>
    <t xml:space="preserve">H12</t>
  </si>
  <si>
    <t xml:space="preserve">F07</t>
  </si>
  <si>
    <t xml:space="preserve">K13</t>
  </si>
  <si>
    <t xml:space="preserve">K14</t>
  </si>
  <si>
    <t xml:space="preserve">L13</t>
  </si>
  <si>
    <t xml:space="preserve">H14</t>
  </si>
  <si>
    <t xml:space="preserve">G07</t>
  </si>
  <si>
    <t xml:space="preserve">M13</t>
  </si>
  <si>
    <t xml:space="preserve">M14</t>
  </si>
  <si>
    <t xml:space="preserve">N13</t>
  </si>
  <si>
    <t xml:space="preserve">H16</t>
  </si>
  <si>
    <t xml:space="preserve">E08</t>
  </si>
  <si>
    <t xml:space="preserve">H07</t>
  </si>
  <si>
    <t xml:space="preserve">O13</t>
  </si>
  <si>
    <t xml:space="preserve">O14</t>
  </si>
  <si>
    <t xml:space="preserve">P13</t>
  </si>
  <si>
    <t xml:space="preserve">H18</t>
  </si>
  <si>
    <t xml:space="preserve">E09</t>
  </si>
  <si>
    <t xml:space="preserve">H20</t>
  </si>
  <si>
    <t xml:space="preserve">C15</t>
  </si>
  <si>
    <t xml:space="preserve">C16</t>
  </si>
  <si>
    <t xml:space="preserve">D15</t>
  </si>
  <si>
    <t xml:space="preserve">H22</t>
  </si>
  <si>
    <t xml:space="preserve">E15</t>
  </si>
  <si>
    <t xml:space="preserve">E16</t>
  </si>
  <si>
    <t xml:space="preserve">F15</t>
  </si>
  <si>
    <t xml:space="preserve">H24</t>
  </si>
  <si>
    <t xml:space="preserve">G15</t>
  </si>
  <si>
    <t xml:space="preserve">G16</t>
  </si>
  <si>
    <t xml:space="preserve">H15</t>
  </si>
  <si>
    <t xml:space="preserve">J8</t>
  </si>
  <si>
    <t xml:space="preserve">I15</t>
  </si>
  <si>
    <t xml:space="preserve">I16</t>
  </si>
  <si>
    <t xml:space="preserve">J15</t>
  </si>
  <si>
    <t xml:space="preserve">C17</t>
  </si>
  <si>
    <t xml:space="preserve">J10</t>
  </si>
  <si>
    <t xml:space="preserve">F08</t>
  </si>
  <si>
    <t xml:space="preserve">K15</t>
  </si>
  <si>
    <t xml:space="preserve">K16</t>
  </si>
  <si>
    <t xml:space="preserve">L15</t>
  </si>
  <si>
    <t xml:space="preserve">C18</t>
  </si>
  <si>
    <t xml:space="preserve">J12</t>
  </si>
  <si>
    <t xml:space="preserve">G08</t>
  </si>
  <si>
    <t xml:space="preserve">M15</t>
  </si>
  <si>
    <t xml:space="preserve">M16</t>
  </si>
  <si>
    <t xml:space="preserve">N15</t>
  </si>
  <si>
    <t xml:space="preserve">D17</t>
  </si>
  <si>
    <t xml:space="preserve">J14</t>
  </si>
  <si>
    <t xml:space="preserve">H08</t>
  </si>
  <si>
    <t xml:space="preserve">O15</t>
  </si>
  <si>
    <t xml:space="preserve">O16</t>
  </si>
  <si>
    <t xml:space="preserve">P15</t>
  </si>
  <si>
    <t xml:space="preserve">C19</t>
  </si>
  <si>
    <t xml:space="preserve">J16</t>
  </si>
  <si>
    <t xml:space="preserve">C20</t>
  </si>
  <si>
    <t xml:space="preserve">J18</t>
  </si>
  <si>
    <t xml:space="preserve">D19</t>
  </si>
  <si>
    <t xml:space="preserve">J20</t>
  </si>
  <si>
    <t xml:space="preserve">E17</t>
  </si>
  <si>
    <t xml:space="preserve">E18</t>
  </si>
  <si>
    <t xml:space="preserve">F17</t>
  </si>
  <si>
    <t xml:space="preserve">C21</t>
  </si>
  <si>
    <t xml:space="preserve">J22</t>
  </si>
  <si>
    <t xml:space="preserve">G17</t>
  </si>
  <si>
    <t xml:space="preserve">G18</t>
  </si>
  <si>
    <t xml:space="preserve">H17</t>
  </si>
  <si>
    <t xml:space="preserve">C22</t>
  </si>
  <si>
    <t xml:space="preserve">J24</t>
  </si>
  <si>
    <t xml:space="preserve">F09</t>
  </si>
  <si>
    <t xml:space="preserve">I17</t>
  </si>
  <si>
    <t xml:space="preserve">I18</t>
  </si>
  <si>
    <t xml:space="preserve">J17</t>
  </si>
  <si>
    <t xml:space="preserve">D21</t>
  </si>
  <si>
    <t xml:space="preserve">L8</t>
  </si>
  <si>
    <t xml:space="preserve">K17</t>
  </si>
  <si>
    <t xml:space="preserve">K18</t>
  </si>
  <si>
    <t xml:space="preserve">L17</t>
  </si>
  <si>
    <t xml:space="preserve">C23</t>
  </si>
  <si>
    <t xml:space="preserve">L10</t>
  </si>
  <si>
    <t xml:space="preserve">G09</t>
  </si>
  <si>
    <t xml:space="preserve">M17</t>
  </si>
  <si>
    <t xml:space="preserve">M18</t>
  </si>
  <si>
    <t xml:space="preserve">N17</t>
  </si>
  <si>
    <t xml:space="preserve">C24</t>
  </si>
  <si>
    <t xml:space="preserve">L12</t>
  </si>
  <si>
    <t xml:space="preserve">H09</t>
  </si>
  <si>
    <t xml:space="preserve">O17</t>
  </si>
  <si>
    <t xml:space="preserve">O18</t>
  </si>
  <si>
    <t xml:space="preserve">P17</t>
  </si>
  <si>
    <t xml:space="preserve">D23</t>
  </si>
  <si>
    <t xml:space="preserve">L14</t>
  </si>
  <si>
    <t xml:space="preserve">L16</t>
  </si>
  <si>
    <t xml:space="preserve">L18</t>
  </si>
  <si>
    <t xml:space="preserve">E19</t>
  </si>
  <si>
    <t xml:space="preserve">E20</t>
  </si>
  <si>
    <t xml:space="preserve">F19</t>
  </si>
  <si>
    <t xml:space="preserve">L20</t>
  </si>
  <si>
    <t xml:space="preserve">G19</t>
  </si>
  <si>
    <t xml:space="preserve">G20</t>
  </si>
  <si>
    <t xml:space="preserve">H19</t>
  </si>
  <si>
    <t xml:space="preserve">L22</t>
  </si>
  <si>
    <t xml:space="preserve">I19</t>
  </si>
  <si>
    <t xml:space="preserve">I20</t>
  </si>
  <si>
    <t xml:space="preserve">J19</t>
  </si>
  <si>
    <t xml:space="preserve">L24</t>
  </si>
  <si>
    <t xml:space="preserve">K19</t>
  </si>
  <si>
    <t xml:space="preserve">K20</t>
  </si>
  <si>
    <t xml:space="preserve">L19</t>
  </si>
  <si>
    <t xml:space="preserve">N8</t>
  </si>
  <si>
    <t xml:space="preserve">M19</t>
  </si>
  <si>
    <t xml:space="preserve">M20</t>
  </si>
  <si>
    <t xml:space="preserve">N19</t>
  </si>
  <si>
    <t xml:space="preserve">N10</t>
  </si>
  <si>
    <t xml:space="preserve">O19</t>
  </si>
  <si>
    <t xml:space="preserve">O20</t>
  </si>
  <si>
    <t xml:space="preserve">P19</t>
  </si>
  <si>
    <t xml:space="preserve">N12</t>
  </si>
  <si>
    <t xml:space="preserve">N14</t>
  </si>
  <si>
    <t xml:space="preserve">N16</t>
  </si>
  <si>
    <t xml:space="preserve">E21</t>
  </si>
  <si>
    <t xml:space="preserve">E22</t>
  </si>
  <si>
    <t xml:space="preserve">F21</t>
  </si>
  <si>
    <t xml:space="preserve">N18</t>
  </si>
  <si>
    <t xml:space="preserve">G21</t>
  </si>
  <si>
    <t xml:space="preserve">G22</t>
  </si>
  <si>
    <t xml:space="preserve">H21</t>
  </si>
  <si>
    <t xml:space="preserve">N20</t>
  </si>
  <si>
    <t xml:space="preserve">I21</t>
  </si>
  <si>
    <t xml:space="preserve">I22</t>
  </si>
  <si>
    <t xml:space="preserve">J21</t>
  </si>
  <si>
    <t xml:space="preserve">N22</t>
  </si>
  <si>
    <t xml:space="preserve">K21</t>
  </si>
  <si>
    <t xml:space="preserve">K22</t>
  </si>
  <si>
    <t xml:space="preserve">L21</t>
  </si>
  <si>
    <t xml:space="preserve">N24</t>
  </si>
  <si>
    <t xml:space="preserve">M21</t>
  </si>
  <si>
    <t xml:space="preserve">M22</t>
  </si>
  <si>
    <t xml:space="preserve">N21</t>
  </si>
  <si>
    <t xml:space="preserve">P8</t>
  </si>
  <si>
    <t xml:space="preserve">O21</t>
  </si>
  <si>
    <t xml:space="preserve">O22</t>
  </si>
  <si>
    <t xml:space="preserve">P21</t>
  </si>
  <si>
    <t xml:space="preserve">P10</t>
  </si>
  <si>
    <t xml:space="preserve">P12</t>
  </si>
  <si>
    <t xml:space="preserve">P14</t>
  </si>
  <si>
    <t xml:space="preserve">E23</t>
  </si>
  <si>
    <t xml:space="preserve">E24</t>
  </si>
  <si>
    <t xml:space="preserve">F23</t>
  </si>
  <si>
    <t xml:space="preserve">P16</t>
  </si>
  <si>
    <t xml:space="preserve">G23</t>
  </si>
  <si>
    <t xml:space="preserve">G24</t>
  </si>
  <si>
    <t xml:space="preserve">H23</t>
  </si>
  <si>
    <t xml:space="preserve">P18</t>
  </si>
  <si>
    <t xml:space="preserve">I23</t>
  </si>
  <si>
    <t xml:space="preserve">I24</t>
  </si>
  <si>
    <t xml:space="preserve">J23</t>
  </si>
  <si>
    <t xml:space="preserve">P20</t>
  </si>
  <si>
    <t xml:space="preserve">K23</t>
  </si>
  <si>
    <t xml:space="preserve">K24</t>
  </si>
  <si>
    <t xml:space="preserve">L23</t>
  </si>
  <si>
    <t xml:space="preserve">P22</t>
  </si>
  <si>
    <t xml:space="preserve">M23</t>
  </si>
  <si>
    <t xml:space="preserve">M24</t>
  </si>
  <si>
    <t xml:space="preserve">N23</t>
  </si>
  <si>
    <t xml:space="preserve">P24</t>
  </si>
  <si>
    <t xml:space="preserve">O23</t>
  </si>
  <si>
    <t xml:space="preserve">O24</t>
  </si>
  <si>
    <t xml:space="preserve">P23</t>
  </si>
  <si>
    <t xml:space="preserve">[ Version: 3 ]</t>
  </si>
  <si>
    <t xml:space="preserve">384_TT_Eppendorf.pd.txt</t>
  </si>
  <si>
    <t xml:space="preserve">U</t>
  </si>
  <si>
    <t xml:space="preserve">Change Dilution_Plate for qPCR_plate</t>
  </si>
  <si>
    <t xml:space="preserve">100.00 % Water</t>
  </si>
  <si>
    <t xml:space="preserve">Normal</t>
  </si>
  <si>
    <t xml:space="preserve">Well</t>
  </si>
  <si>
    <t xml:space="preserve">Tris-HCl 0.05% Tween</t>
  </si>
  <si>
    <t xml:space="preserve">qPCR_MM</t>
  </si>
  <si>
    <t xml:space="preserve">Section 1. Review Cq values for DNA Standards</t>
  </si>
  <si>
    <t xml:space="preserve">- Enter the appropriate information into the fields highlighted in green.</t>
  </si>
  <si>
    <t xml:space="preserve">-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</si>
  <si>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</si>
  <si>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</si>
  <si>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xml:space="preserve">- If the spacing between any two standards is less than 3.1 cycles and more than 3.6 cycles, those data points (and any library samples falling between those</t>
  </si>
  <si>
    <t xml:space="preserve">  data points) are not highly reliable.</t>
  </si>
  <si>
    <t xml:space="preserve">Std #</t>
  </si>
  <si>
    <t xml:space="preserve">Conc (pM)</t>
  </si>
  <si>
    <t xml:space="preserve">Cq</t>
  </si>
  <si>
    <t xml:space="preserve">Outliers</t>
  </si>
  <si>
    <t xml:space="preserve">Av Cq</t>
  </si>
  <si>
    <t xml:space="preserve">Difference</t>
  </si>
  <si>
    <t xml:space="preserve">Delta Cq</t>
  </si>
  <si>
    <t xml:space="preserve">-</t>
  </si>
  <si>
    <t xml:space="preserve">Section 2. Generate and review the standard curve</t>
  </si>
  <si>
    <t xml:space="preserve">- Type the value for the intercept from the graph to the right into cell D57.</t>
  </si>
  <si>
    <t xml:space="preserve">KAPA Library Quant Kit Lot:</t>
  </si>
  <si>
    <t xml:space="preserve">- Type the value for the slope from the graph to the right into cell D59. </t>
  </si>
  <si>
    <t xml:space="preserve">qPCR Master Mix Lot:</t>
  </si>
  <si>
    <r>
      <rPr>
        <b val="true"/>
        <sz val="11"/>
        <color rgb="FFDD0806"/>
        <rFont val="Lato"/>
        <family val="2"/>
        <charset val="1"/>
      </rPr>
      <t xml:space="preserve">Note: </t>
    </r>
    <r>
      <rPr>
        <sz val="11"/>
        <color rgb="FFDD0806"/>
        <rFont val="Lato"/>
        <family val="2"/>
        <charset val="1"/>
      </rPr>
      <t xml:space="preserve">if the standard curve equation does not update, click on the line, right click and select</t>
    </r>
  </si>
  <si>
    <r>
      <rPr>
        <b val="true"/>
        <sz val="11"/>
        <color rgb="FFDD0806"/>
        <rFont val="Lato"/>
        <family val="2"/>
        <charset val="1"/>
      </rPr>
      <t xml:space="preserve">Format Trendline</t>
    </r>
    <r>
      <rPr>
        <sz val="11"/>
        <color rgb="FFDD0806"/>
        <rFont val="Lato"/>
        <family val="2"/>
        <charset val="1"/>
      </rPr>
      <t xml:space="preserve">. (Untick and) tick the boxes for "Display </t>
    </r>
    <r>
      <rPr>
        <b val="true"/>
        <sz val="11"/>
        <color rgb="FFDD0806"/>
        <rFont val="Lato"/>
        <family val="2"/>
        <charset val="1"/>
      </rPr>
      <t xml:space="preserve">Equation </t>
    </r>
    <r>
      <rPr>
        <sz val="11"/>
        <color rgb="FFDD0806"/>
        <rFont val="Lato"/>
        <family val="2"/>
        <charset val="1"/>
      </rPr>
      <t xml:space="preserve">and </t>
    </r>
    <r>
      <rPr>
        <b val="true"/>
        <sz val="11"/>
        <color rgb="FFDD0806"/>
        <rFont val="Lato"/>
        <family val="2"/>
        <charset val="1"/>
      </rPr>
      <t xml:space="preserve">R-squared </t>
    </r>
    <r>
      <rPr>
        <sz val="11"/>
        <color rgb="FFDD0806"/>
        <rFont val="Lato"/>
        <family val="2"/>
        <charset val="1"/>
      </rPr>
      <t xml:space="preserve">value on chart"</t>
    </r>
  </si>
  <si>
    <t xml:space="preserve">DNA Standard</t>
  </si>
  <si>
    <t xml:space="preserve">Conc in pM</t>
  </si>
  <si>
    <t xml:space="preserve">Log conc</t>
  </si>
  <si>
    <t xml:space="preserve">Average Cq</t>
  </si>
  <si>
    <t xml:space="preserve">Lot</t>
  </si>
  <si>
    <t xml:space="preserve">Should be 
between 
3.1 and 3.6</t>
  </si>
  <si>
    <t xml:space="preserve">Efficiency:</t>
  </si>
  <si>
    <t xml:space="preserve">(Calculated)</t>
  </si>
  <si>
    <t xml:space="preserve">Should be between 90 and 110%</t>
  </si>
  <si>
    <t xml:space="preserve">Slope:</t>
  </si>
  <si>
    <t xml:space="preserve">Value must be the same as on the graph</t>
  </si>
  <si>
    <t xml:space="preserve">R-squared:</t>
  </si>
  <si>
    <t xml:space="preserve">Should be between 0.99 and 1.00</t>
  </si>
  <si>
    <t xml:space="preserve">Intercept:</t>
  </si>
  <si>
    <t xml:space="preserve">(Type the intercept value from the graph in cell D57)</t>
  </si>
  <si>
    <t xml:space="preserve">If slope =</t>
  </si>
  <si>
    <t xml:space="preserve">(Type the slope value from the graph in cell D59)</t>
  </si>
  <si>
    <t xml:space="preserve">then efficiency =</t>
  </si>
  <si>
    <t xml:space="preserve">Value must be the same as in cell D54</t>
  </si>
  <si>
    <t xml:space="preserve">Note: it is important to type the appropriate values from the straight line equation into the two green blocks,</t>
  </si>
  <si>
    <t xml:space="preserve">as the table in Section 3 uses these two values to calculate the concentration of the library samples.</t>
  </si>
  <si>
    <t xml:space="preserve">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</si>
  <si>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</si>
  <si>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xml:space="preserve">- Move the outliers  to Column H, so these are no longer is used in calculations. If you move a Cq value (outlier) from column F to H, you have to delete the formula in column J of that row.</t>
  </si>
  <si>
    <t xml:space="preserve">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</si>
  <si>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 xml:space="preserve">requantified using a more appropriate dilution.</t>
  </si>
  <si>
    <t xml:space="preserve">Library Position</t>
  </si>
  <si>
    <t xml:space="preserve">Sample name</t>
  </si>
  <si>
    <t xml:space="preserve">Dilution</t>
  </si>
  <si>
    <t xml:space="preserve">Average fragment length (bp)</t>
  </si>
  <si>
    <t xml:space="preserve">Outliers/
outside curve</t>
  </si>
  <si>
    <t xml:space="preserve">log
(concentration)</t>
  </si>
  <si>
    <t xml:space="preserve">Average concentration (pM)</t>
  </si>
  <si>
    <t xml:space="preserve">Size-adjusted concentration (pM)</t>
  </si>
  <si>
    <r>
      <rPr>
        <b val="true"/>
        <sz val="11"/>
        <color rgb="FF808080"/>
        <rFont val="Lato"/>
        <family val="2"/>
        <charset val="1"/>
      </rPr>
      <t xml:space="preserve">Concentration  of undiluted library (</t>
    </r>
    <r>
      <rPr>
        <b val="true"/>
        <sz val="11"/>
        <color rgb="FFDD0806"/>
        <rFont val="Lato"/>
        <family val="2"/>
        <charset val="1"/>
      </rPr>
      <t xml:space="preserve">pM</t>
    </r>
    <r>
      <rPr>
        <b val="true"/>
        <sz val="11"/>
        <color rgb="FF808080"/>
        <rFont val="Lato"/>
        <family val="2"/>
        <charset val="1"/>
      </rPr>
      <t xml:space="preserve">)</t>
    </r>
  </si>
  <si>
    <r>
      <rPr>
        <b val="true"/>
        <sz val="11"/>
        <color rgb="FF808080"/>
        <rFont val="Lato"/>
        <family val="2"/>
        <charset val="1"/>
      </rPr>
      <t xml:space="preserve">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</si>
  <si>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73CD2D"/>
        <rFont val="Lato"/>
        <family val="2"/>
        <charset val="1"/>
      </rPr>
      <t xml:space="preserve">Concentration of undiluted library (</t>
    </r>
    <r>
      <rPr>
        <b val="true"/>
        <sz val="11"/>
        <color rgb="FFDD0806"/>
        <rFont val="Lato"/>
        <family val="2"/>
        <charset val="1"/>
      </rPr>
      <t xml:space="preserve">ng/</t>
    </r>
    <r>
      <rPr>
        <b val="true"/>
        <sz val="11"/>
        <color rgb="FFDD0806"/>
        <rFont val="Calibri"/>
        <family val="2"/>
        <charset val="1"/>
      </rPr>
      <t xml:space="preserve">µ</t>
    </r>
    <r>
      <rPr>
        <b val="true"/>
        <sz val="11"/>
        <color rgb="FFDD0806"/>
        <rFont val="Lato"/>
        <family val="2"/>
        <charset val="1"/>
      </rPr>
      <t xml:space="preserve">L</t>
    </r>
    <r>
      <rPr>
        <b val="true"/>
        <sz val="11"/>
        <color rgb="FF1FB714"/>
        <rFont val="Lato"/>
        <family val="2"/>
        <charset val="1"/>
      </rPr>
      <t xml:space="preserve">)</t>
    </r>
  </si>
  <si>
    <t xml:space="preserve">Correction Factor</t>
  </si>
  <si>
    <r>
      <rPr>
        <b val="true"/>
        <sz val="11"/>
        <color rgb="FF00ABEA"/>
        <rFont val="Lato"/>
        <family val="0"/>
        <charset val="1"/>
      </rPr>
      <t xml:space="preserve">Corrected </t>
    </r>
    <r>
      <rPr>
        <b val="true"/>
        <sz val="11"/>
        <color rgb="FF808080"/>
        <rFont val="Lato"/>
        <family val="2"/>
        <charset val="1"/>
      </rPr>
      <t xml:space="preserve">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</si>
  <si>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00ABEA"/>
        <rFont val="Lato"/>
        <family val="0"/>
        <charset val="1"/>
      </rPr>
      <t xml:space="preserve">Corrected </t>
    </r>
    <r>
      <rPr>
        <b val="true"/>
        <sz val="11"/>
        <color rgb="FF1FB714"/>
        <rFont val="Lato"/>
        <family val="2"/>
        <charset val="1"/>
      </rPr>
      <t xml:space="preserve">Concentration of undiluted library (</t>
    </r>
    <r>
      <rPr>
        <b val="true"/>
        <sz val="11"/>
        <color rgb="FFDD0806"/>
        <rFont val="Lato"/>
        <family val="2"/>
        <charset val="1"/>
      </rPr>
      <t xml:space="preserve">ng/</t>
    </r>
    <r>
      <rPr>
        <b val="true"/>
        <sz val="11"/>
        <color rgb="FFDD0806"/>
        <rFont val="Calibri"/>
        <family val="2"/>
        <charset val="1"/>
      </rPr>
      <t xml:space="preserve">µ</t>
    </r>
    <r>
      <rPr>
        <b val="true"/>
        <sz val="11"/>
        <color rgb="FFDD0806"/>
        <rFont val="Lato"/>
        <family val="2"/>
        <charset val="1"/>
      </rPr>
      <t xml:space="preserve">L</t>
    </r>
    <r>
      <rPr>
        <b val="true"/>
        <sz val="11"/>
        <color rgb="FF1FB714"/>
        <rFont val="Lato"/>
        <family val="2"/>
        <charset val="1"/>
      </rPr>
      <t xml:space="preserve">)</t>
    </r>
  </si>
  <si>
    <t xml:space="preserve">Library concentrations and yields</t>
  </si>
  <si>
    <t xml:space="preserve">Position</t>
  </si>
  <si>
    <r>
      <rPr>
        <b val="true"/>
        <sz val="11"/>
        <color rgb="FF000000"/>
        <rFont val="Lato"/>
        <family val="2"/>
        <charset val="1"/>
      </rPr>
      <t xml:space="preserve">Library 
volume 
(</t>
    </r>
    <r>
      <rPr>
        <b val="true"/>
        <sz val="11"/>
        <color rgb="FF000000"/>
        <rFont val="Calibri"/>
        <family val="2"/>
        <charset val="1"/>
      </rPr>
      <t xml:space="preserve">µ</t>
    </r>
    <r>
      <rPr>
        <b val="true"/>
        <sz val="11"/>
        <color rgb="FF000000"/>
        <rFont val="Lato"/>
        <family val="2"/>
        <charset val="1"/>
      </rPr>
      <t xml:space="preserve">L)</t>
    </r>
  </si>
  <si>
    <r>
      <rPr>
        <b val="true"/>
        <sz val="11"/>
        <color rgb="FF73CD2D"/>
        <rFont val="Lato"/>
        <family val="2"/>
        <charset val="1"/>
      </rPr>
      <t xml:space="preserve">Available amount of library 
(</t>
    </r>
    <r>
      <rPr>
        <b val="true"/>
        <sz val="11"/>
        <color rgb="FFDD0806"/>
        <rFont val="Lato"/>
        <family val="2"/>
        <charset val="1"/>
      </rPr>
      <t xml:space="preserve">ng</t>
    </r>
    <r>
      <rPr>
        <b val="true"/>
        <sz val="11"/>
        <color rgb="FF1FB714"/>
        <rFont val="Lato"/>
        <family val="2"/>
        <charset val="1"/>
      </rPr>
      <t xml:space="preserve">)</t>
    </r>
  </si>
  <si>
    <r>
      <rPr>
        <b val="true"/>
        <sz val="11"/>
        <color rgb="FF00ABEA"/>
        <rFont val="Lato"/>
        <family val="0"/>
        <charset val="1"/>
      </rPr>
      <t xml:space="preserve">Corrected</t>
    </r>
    <r>
      <rPr>
        <b val="true"/>
        <sz val="11"/>
        <color rgb="FF808080"/>
        <rFont val="Lato"/>
        <family val="2"/>
        <charset val="1"/>
      </rPr>
      <t xml:space="preserve"> 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</si>
  <si>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00ABEA"/>
        <rFont val="Lato"/>
        <family val="0"/>
        <charset val="1"/>
      </rPr>
      <t xml:space="preserve">Corrected</t>
    </r>
    <r>
      <rPr>
        <b val="true"/>
        <sz val="11"/>
        <color rgb="FF1FB714"/>
        <rFont val="Lato"/>
        <family val="2"/>
        <charset val="1"/>
      </rPr>
      <t xml:space="preserve"> Available amount of library 
(</t>
    </r>
    <r>
      <rPr>
        <b val="true"/>
        <sz val="11"/>
        <color rgb="FFDD0806"/>
        <rFont val="Lato"/>
        <family val="2"/>
        <charset val="1"/>
      </rPr>
      <t xml:space="preserve">ng</t>
    </r>
    <r>
      <rPr>
        <b val="true"/>
        <sz val="11"/>
        <color rgb="FF1FB714"/>
        <rFont val="Lato"/>
        <family val="2"/>
        <charset val="1"/>
      </rPr>
      <t xml:space="preserve">)</t>
    </r>
  </si>
  <si>
    <t xml:space="preserve">LIMS ID (Sample)</t>
  </si>
  <si>
    <t xml:space="preserve">QC</t>
  </si>
  <si>
    <t xml:space="preserve">Concentration</t>
  </si>
  <si>
    <t xml:space="preserve">Conc. Units</t>
  </si>
  <si>
    <t xml:space="preserve">Size (bp)</t>
  </si>
  <si>
    <t xml:space="preserve">Volume Used (ul)</t>
  </si>
  <si>
    <t xml:space="preserve">nM</t>
  </si>
  <si>
    <t xml:space="preserve">Experiment: qPCR  Selected Filter: SYBR Green I / HRM Dye (465-510)</t>
  </si>
  <si>
    <t xml:space="preserve">Include</t>
  </si>
  <si>
    <t xml:space="preserve">Color</t>
  </si>
  <si>
    <t xml:space="preserve">Pos</t>
  </si>
  <si>
    <t xml:space="preserve">Name</t>
  </si>
  <si>
    <t xml:space="preserve">Cp</t>
  </si>
  <si>
    <t xml:space="preserve">Status</t>
  </si>
  <si>
    <t xml:space="preserve">Sample 1</t>
  </si>
  <si>
    <t xml:space="preserve">Sample 3</t>
  </si>
  <si>
    <t xml:space="preserve">Sample 5</t>
  </si>
  <si>
    <t xml:space="preserve">Sample 7</t>
  </si>
  <si>
    <t xml:space="preserve">Sample 9</t>
  </si>
  <si>
    <t xml:space="preserve">Sample 11</t>
  </si>
  <si>
    <t xml:space="preserve">Sample 13</t>
  </si>
  <si>
    <t xml:space="preserve">Sample 15</t>
  </si>
  <si>
    <t xml:space="preserve">Sample 17</t>
  </si>
  <si>
    <t xml:space="preserve">Sample 19</t>
  </si>
  <si>
    <t xml:space="preserve">Sample 21</t>
  </si>
  <si>
    <t xml:space="preserve">Sample 23</t>
  </si>
  <si>
    <t xml:space="preserve">Sample 26</t>
  </si>
  <si>
    <t xml:space="preserve">Sample 32</t>
  </si>
  <si>
    <t xml:space="preserve">Sample 34</t>
  </si>
  <si>
    <t xml:space="preserve">Sample 36</t>
  </si>
  <si>
    <t xml:space="preserve">Sample 38</t>
  </si>
  <si>
    <t xml:space="preserve">Sample 40</t>
  </si>
  <si>
    <t xml:space="preserve">Sample 42</t>
  </si>
  <si>
    <t xml:space="preserve">Sample 44</t>
  </si>
  <si>
    <t xml:space="preserve">Sample 46</t>
  </si>
  <si>
    <t xml:space="preserve">Sample 48</t>
  </si>
  <si>
    <t xml:space="preserve">Sample 49</t>
  </si>
  <si>
    <t xml:space="preserve">Sample 51</t>
  </si>
  <si>
    <t xml:space="preserve">Sample 53</t>
  </si>
  <si>
    <t xml:space="preserve">Sample 55</t>
  </si>
  <si>
    <t xml:space="preserve">Sample 57</t>
  </si>
  <si>
    <t xml:space="preserve">Sample 59</t>
  </si>
  <si>
    <t xml:space="preserve">Sample 61</t>
  </si>
  <si>
    <t xml:space="preserve">Sample 63</t>
  </si>
  <si>
    <t xml:space="preserve">Sample 65</t>
  </si>
  <si>
    <t xml:space="preserve">Sample 67</t>
  </si>
  <si>
    <t xml:space="preserve">Sample 69</t>
  </si>
  <si>
    <t xml:space="preserve">Sample 71</t>
  </si>
  <si>
    <t xml:space="preserve">Sample 74</t>
  </si>
  <si>
    <t xml:space="preserve">Sample 80</t>
  </si>
  <si>
    <t xml:space="preserve">Sample 82</t>
  </si>
  <si>
    <t xml:space="preserve">Sample 84</t>
  </si>
  <si>
    <t xml:space="preserve">Sample 86</t>
  </si>
  <si>
    <t xml:space="preserve">Sample 88</t>
  </si>
  <si>
    <t xml:space="preserve">Sample 90</t>
  </si>
  <si>
    <t xml:space="preserve">Sample 92</t>
  </si>
  <si>
    <t xml:space="preserve">Sample 94</t>
  </si>
  <si>
    <t xml:space="preserve">Sample 96</t>
  </si>
  <si>
    <t xml:space="preserve">Sample 97</t>
  </si>
  <si>
    <t xml:space="preserve">Sample 99</t>
  </si>
  <si>
    <t xml:space="preserve">Sample 101</t>
  </si>
  <si>
    <t xml:space="preserve">Sample 103</t>
  </si>
  <si>
    <t xml:space="preserve">Sample 105</t>
  </si>
  <si>
    <t xml:space="preserve">Sample 107</t>
  </si>
  <si>
    <t xml:space="preserve">Sample 109</t>
  </si>
  <si>
    <t xml:space="preserve">Sample 111</t>
  </si>
  <si>
    <t xml:space="preserve">Sample 113</t>
  </si>
  <si>
    <t xml:space="preserve">Sample 115</t>
  </si>
  <si>
    <t xml:space="preserve">Sample 117</t>
  </si>
  <si>
    <t xml:space="preserve">Sample 119</t>
  </si>
  <si>
    <t xml:space="preserve">Sample 122</t>
  </si>
  <si>
    <t xml:space="preserve">Sample 128</t>
  </si>
  <si>
    <t xml:space="preserve">Sample 130</t>
  </si>
  <si>
    <t xml:space="preserve">Sample 132</t>
  </si>
  <si>
    <t xml:space="preserve">Sample 134</t>
  </si>
  <si>
    <t xml:space="preserve">Sample 136</t>
  </si>
  <si>
    <t xml:space="preserve">Sample 138</t>
  </si>
  <si>
    <t xml:space="preserve">Sample 140</t>
  </si>
  <si>
    <t xml:space="preserve">Sample 142</t>
  </si>
  <si>
    <t xml:space="preserve">Sample 144</t>
  </si>
  <si>
    <t xml:space="preserve">Sample 145</t>
  </si>
  <si>
    <t xml:space="preserve">Sample 147</t>
  </si>
  <si>
    <t xml:space="preserve">Sample 149</t>
  </si>
  <si>
    <t xml:space="preserve">Sample 151</t>
  </si>
  <si>
    <t xml:space="preserve">Sample 153</t>
  </si>
  <si>
    <t xml:space="preserve">Sample 155</t>
  </si>
  <si>
    <t xml:space="preserve">Sample 157</t>
  </si>
  <si>
    <t xml:space="preserve">Sample 159</t>
  </si>
  <si>
    <t xml:space="preserve">Sample 161</t>
  </si>
  <si>
    <t xml:space="preserve">Sample 163</t>
  </si>
  <si>
    <t xml:space="preserve">Sample 165</t>
  </si>
  <si>
    <t xml:space="preserve">Sample 167</t>
  </si>
  <si>
    <t xml:space="preserve">Sample 170</t>
  </si>
  <si>
    <t xml:space="preserve">Sample 176</t>
  </si>
  <si>
    <t xml:space="preserve">?, &gt;, E - Detector Call uncertain, Late Cp call (last five cycles) has higher uncertainty, Extrapolated concentration in standard curve</t>
  </si>
  <si>
    <t xml:space="preserve">Sample 178</t>
  </si>
  <si>
    <t xml:space="preserve">Sample 180</t>
  </si>
  <si>
    <t xml:space="preserve">Sample 182</t>
  </si>
  <si>
    <t xml:space="preserve">Sample 184</t>
  </si>
  <si>
    <t xml:space="preserve">Sample 186</t>
  </si>
  <si>
    <t xml:space="preserve">Sample 188</t>
  </si>
  <si>
    <t xml:space="preserve">Sample 190</t>
  </si>
  <si>
    <t xml:space="preserve">Sample 192</t>
  </si>
  <si>
    <t xml:space="preserve">Sample 193</t>
  </si>
  <si>
    <t xml:space="preserve">Sample 195</t>
  </si>
  <si>
    <t xml:space="preserve">Sample 197</t>
  </si>
  <si>
    <t xml:space="preserve">Sample 199</t>
  </si>
  <si>
    <t xml:space="preserve">Sample 201</t>
  </si>
  <si>
    <t xml:space="preserve">Sample 203</t>
  </si>
  <si>
    <t xml:space="preserve">Sample 205</t>
  </si>
  <si>
    <t xml:space="preserve">Sample 207</t>
  </si>
  <si>
    <t xml:space="preserve">Sample 209</t>
  </si>
  <si>
    <t xml:space="preserve">Sample 211</t>
  </si>
  <si>
    <t xml:space="preserve">Sample 213</t>
  </si>
  <si>
    <t xml:space="preserve">Sample 215</t>
  </si>
  <si>
    <t xml:space="preserve">Sample 218</t>
  </si>
  <si>
    <t xml:space="preserve">Sample 224</t>
  </si>
  <si>
    <t xml:space="preserve">Sample 226</t>
  </si>
  <si>
    <t xml:space="preserve">Sample 228</t>
  </si>
  <si>
    <t xml:space="preserve">Sample 230</t>
  </si>
  <si>
    <t xml:space="preserve">Sample 232</t>
  </si>
  <si>
    <t xml:space="preserve">Sample 234</t>
  </si>
  <si>
    <t xml:space="preserve">Sample 236</t>
  </si>
  <si>
    <t xml:space="preserve">Sample 238</t>
  </si>
  <si>
    <t xml:space="preserve">Sample 240</t>
  </si>
  <si>
    <t xml:space="preserve">Sample 241</t>
  </si>
  <si>
    <t xml:space="preserve">Sample 243</t>
  </si>
  <si>
    <t xml:space="preserve">Sample 245</t>
  </si>
  <si>
    <t xml:space="preserve">Sample 247</t>
  </si>
  <si>
    <t xml:space="preserve">Sample 249</t>
  </si>
  <si>
    <t xml:space="preserve">Sample 251</t>
  </si>
  <si>
    <t xml:space="preserve">Sample 253</t>
  </si>
  <si>
    <t xml:space="preserve">Sample 255</t>
  </si>
  <si>
    <t xml:space="preserve">Sample 257</t>
  </si>
  <si>
    <t xml:space="preserve">Sample 259</t>
  </si>
  <si>
    <t xml:space="preserve">Sample 261</t>
  </si>
  <si>
    <t xml:space="preserve">Sample 263</t>
  </si>
  <si>
    <t xml:space="preserve">Sample 266</t>
  </si>
  <si>
    <t xml:space="preserve">Sample 272</t>
  </si>
  <si>
    <t xml:space="preserve">Sample 274</t>
  </si>
  <si>
    <t xml:space="preserve">Sample 276</t>
  </si>
  <si>
    <t xml:space="preserve">? - Detector Call uncertain</t>
  </si>
  <si>
    <t xml:space="preserve">Sample 278</t>
  </si>
  <si>
    <t xml:space="preserve">Sample 280</t>
  </si>
  <si>
    <t xml:space="preserve">Sample 282</t>
  </si>
  <si>
    <t xml:space="preserve">Sample 284</t>
  </si>
  <si>
    <t xml:space="preserve">Sample 286</t>
  </si>
  <si>
    <t xml:space="preserve">Sample 288</t>
  </si>
  <si>
    <t xml:space="preserve">Sample 289</t>
  </si>
  <si>
    <t xml:space="preserve">Sample 291</t>
  </si>
  <si>
    <t xml:space="preserve">Sample 293</t>
  </si>
  <si>
    <t xml:space="preserve">Sample 295</t>
  </si>
  <si>
    <t xml:space="preserve">Sample 297</t>
  </si>
  <si>
    <t xml:space="preserve">Sample 299</t>
  </si>
  <si>
    <t xml:space="preserve">Sample 301</t>
  </si>
  <si>
    <t xml:space="preserve">Sample 303</t>
  </si>
  <si>
    <t xml:space="preserve">Sample 305</t>
  </si>
  <si>
    <t xml:space="preserve">Sample 307</t>
  </si>
  <si>
    <t xml:space="preserve">Sample 309</t>
  </si>
  <si>
    <t xml:space="preserve">Sample 311</t>
  </si>
  <si>
    <t xml:space="preserve">Sample 314</t>
  </si>
  <si>
    <t xml:space="preserve">Sample 316</t>
  </si>
  <si>
    <t xml:space="preserve">&gt; - Late Cp call (last five cycles) has higher uncertainty</t>
  </si>
  <si>
    <t xml:space="preserve">Sample 318</t>
  </si>
  <si>
    <t xml:space="preserve">Sample 320</t>
  </si>
  <si>
    <t xml:space="preserve">Sample 322</t>
  </si>
  <si>
    <t xml:space="preserve">Sample 324</t>
  </si>
  <si>
    <t xml:space="preserve">Sample 326</t>
  </si>
  <si>
    <t xml:space="preserve">Sample 328</t>
  </si>
  <si>
    <t xml:space="preserve">Sample 330</t>
  </si>
  <si>
    <t xml:space="preserve">Sample 332</t>
  </si>
  <si>
    <t xml:space="preserve">Sample 334</t>
  </si>
  <si>
    <t xml:space="preserve">Sample 336</t>
  </si>
  <si>
    <t xml:space="preserve">Sample 337</t>
  </si>
  <si>
    <t xml:space="preserve">Sample 339</t>
  </si>
  <si>
    <t xml:space="preserve">Sample 341</t>
  </si>
  <si>
    <t xml:space="preserve">Sample 343</t>
  </si>
  <si>
    <t xml:space="preserve">Sample 345</t>
  </si>
  <si>
    <t xml:space="preserve">Sample 347</t>
  </si>
  <si>
    <t xml:space="preserve">Sample 349</t>
  </si>
  <si>
    <t xml:space="preserve">Sample 351</t>
  </si>
  <si>
    <t xml:space="preserve">Sample 353</t>
  </si>
  <si>
    <t xml:space="preserve">Sample 355</t>
  </si>
  <si>
    <t xml:space="preserve">Sample 357</t>
  </si>
  <si>
    <t xml:space="preserve">Sample 359</t>
  </si>
  <si>
    <t xml:space="preserve">Sample 362</t>
  </si>
  <si>
    <t xml:space="preserve">&gt;, E - Late Cp call (last five cycles) has higher uncertainty, Extrapolated concentration in standard curve</t>
  </si>
  <si>
    <t xml:space="preserve">Sample 364</t>
  </si>
  <si>
    <t xml:space="preserve">Sample 366</t>
  </si>
  <si>
    <t xml:space="preserve">Sample 368</t>
  </si>
  <si>
    <t xml:space="preserve">Sample 370</t>
  </si>
  <si>
    <t xml:space="preserve">Sample 372</t>
  </si>
  <si>
    <t xml:space="preserve">Sample 374</t>
  </si>
  <si>
    <t xml:space="preserve">Sample 376</t>
  </si>
  <si>
    <t xml:space="preserve">Sample 378</t>
  </si>
  <si>
    <t xml:space="preserve">Sample 380</t>
  </si>
  <si>
    <t xml:space="preserve">Sample 382</t>
  </si>
  <si>
    <t xml:space="preserve">Sample 384</t>
  </si>
</sst>
</file>

<file path=xl/styles.xml><?xml version="1.0" encoding="utf-8"?>
<styleSheet xmlns="http://schemas.openxmlformats.org/spreadsheetml/2006/main">
  <numFmts count="11">
    <numFmt numFmtId="164" formatCode="General"/>
    <numFmt numFmtId="165" formatCode="_(* #,##0_);_(* \(#,##0\);_(* \-_);_(@_)"/>
    <numFmt numFmtId="166" formatCode="0.00"/>
    <numFmt numFmtId="167" formatCode="@"/>
    <numFmt numFmtId="168" formatCode="0.0E+00"/>
    <numFmt numFmtId="169" formatCode="0.0000"/>
    <numFmt numFmtId="170" formatCode="0%"/>
    <numFmt numFmtId="171" formatCode="0.000"/>
    <numFmt numFmtId="172" formatCode="#,##0"/>
    <numFmt numFmtId="173" formatCode="0.0"/>
    <numFmt numFmtId="174" formatCode="0.00E+00"/>
  </numFmts>
  <fonts count="38">
    <font>
      <sz val="11"/>
      <color rgb="FF000000"/>
      <name val="Calibri"/>
      <family val="2"/>
      <charset val="1"/>
    </font>
    <font>
      <sz val="10"/>
      <name val="Arial"/>
      <family val="0"/>
    </font>
    <font>
      <sz val="10"/>
      <name val="Arial"/>
      <family val="0"/>
    </font>
    <font>
      <sz val="10"/>
      <name val="Arial"/>
      <family val="0"/>
    </font>
    <font>
      <b val="true"/>
      <sz val="18"/>
      <color rgb="FF003366"/>
      <name val="Cambria"/>
      <family val="2"/>
      <charset val="1"/>
    </font>
    <font>
      <sz val="10"/>
      <color rgb="FF000000"/>
      <name val="Arial"/>
      <family val="2"/>
      <charset val="1"/>
    </font>
    <font>
      <sz val="11"/>
      <color rgb="FFDD0806"/>
      <name val="Lato"/>
      <family val="2"/>
      <charset val="1"/>
    </font>
    <font>
      <b val="true"/>
      <sz val="16"/>
      <name val="Lato"/>
      <family val="2"/>
      <charset val="1"/>
    </font>
    <font>
      <sz val="16"/>
      <name val="Lato"/>
      <family val="2"/>
      <charset val="1"/>
    </font>
    <font>
      <sz val="11"/>
      <name val="Lato"/>
      <family val="2"/>
      <charset val="1"/>
    </font>
    <font>
      <sz val="11"/>
      <color rgb="FF0070C0"/>
      <name val="Lato"/>
      <family val="2"/>
      <charset val="1"/>
    </font>
    <font>
      <sz val="11"/>
      <color rgb="FF000000"/>
      <name val="lato"/>
      <family val="2"/>
      <charset val="1"/>
    </font>
    <font>
      <b val="true"/>
      <sz val="9"/>
      <color rgb="FF000000"/>
      <name val="Lato"/>
      <family val="2"/>
      <charset val="1"/>
    </font>
    <font>
      <b val="true"/>
      <sz val="11"/>
      <name val="Lato"/>
      <family val="2"/>
      <charset val="1"/>
    </font>
    <font>
      <sz val="9"/>
      <color rgb="FF000000"/>
      <name val="Lato"/>
      <family val="2"/>
      <charset val="1"/>
    </font>
    <font>
      <b val="true"/>
      <sz val="11"/>
      <color rgb="FF000000"/>
      <name val="Lato"/>
      <family val="2"/>
      <charset val="1"/>
    </font>
    <font>
      <b val="true"/>
      <sz val="11"/>
      <color rgb="FF73CD2D"/>
      <name val="Lato"/>
      <family val="2"/>
      <charset val="1"/>
    </font>
    <font>
      <b val="true"/>
      <sz val="11"/>
      <color rgb="FF808080"/>
      <name val="Lato"/>
      <family val="2"/>
      <charset val="1"/>
    </font>
    <font>
      <sz val="11"/>
      <color rgb="FF73CD2D"/>
      <name val="Lato"/>
      <family val="2"/>
      <charset val="1"/>
    </font>
    <font>
      <sz val="11"/>
      <color rgb="FF808080"/>
      <name val="Lato"/>
      <family val="2"/>
      <charset val="1"/>
    </font>
    <font>
      <sz val="10"/>
      <name val="Lato"/>
      <family val="2"/>
      <charset val="1"/>
    </font>
    <font>
      <sz val="11"/>
      <color rgb="FF0066CC"/>
      <name val="Lato"/>
      <family val="2"/>
      <charset val="1"/>
    </font>
    <font>
      <sz val="11"/>
      <color rgb="FFFF0000"/>
      <name val="lato"/>
      <family val="2"/>
      <charset val="1"/>
    </font>
    <font>
      <b val="true"/>
      <sz val="11"/>
      <color rgb="FFDD0806"/>
      <name val="Lato"/>
      <family val="2"/>
      <charset val="1"/>
    </font>
    <font>
      <sz val="9"/>
      <color rgb="FF808080"/>
      <name val="Lato"/>
      <family val="2"/>
      <charset val="1"/>
    </font>
    <font>
      <sz val="11"/>
      <color rgb="FF000000"/>
      <name val="Lato"/>
      <family val="2"/>
      <charset val="1"/>
    </font>
    <font>
      <b val="true"/>
      <sz val="11"/>
      <color rgb="FF006411"/>
      <name val="Lato"/>
      <family val="2"/>
      <charset val="1"/>
    </font>
    <font>
      <sz val="10"/>
      <color rgb="FF0070C0"/>
      <name val="Lato"/>
      <family val="2"/>
      <charset val="1"/>
    </font>
    <font>
      <b val="true"/>
      <sz val="11"/>
      <color rgb="FFFF0000"/>
      <name val="Lato"/>
      <family val="2"/>
      <charset val="1"/>
    </font>
    <font>
      <sz val="11"/>
      <color rgb="FF72CD2D"/>
      <name val="Lato"/>
      <family val="2"/>
      <charset val="1"/>
    </font>
    <font>
      <b val="true"/>
      <sz val="11"/>
      <color rgb="FF000000"/>
      <name val="lato"/>
      <family val="2"/>
      <charset val="1"/>
    </font>
    <font>
      <b val="true"/>
      <sz val="11"/>
      <color rgb="FFDD0806"/>
      <name val="Calibri"/>
      <family val="2"/>
      <charset val="1"/>
    </font>
    <font>
      <b val="true"/>
      <sz val="11"/>
      <color rgb="FF1FB714"/>
      <name val="Lato"/>
      <family val="2"/>
      <charset val="1"/>
    </font>
    <font>
      <b val="true"/>
      <sz val="11"/>
      <color rgb="FF00B0F0"/>
      <name val="Lato"/>
      <family val="2"/>
      <charset val="1"/>
    </font>
    <font>
      <b val="true"/>
      <sz val="11"/>
      <color rgb="FF00ABEA"/>
      <name val="Lato"/>
      <family val="0"/>
      <charset val="1"/>
    </font>
    <font>
      <sz val="10"/>
      <color rgb="FF000000"/>
      <name val="Calibri"/>
      <family val="2"/>
    </font>
    <font>
      <b val="true"/>
      <sz val="14"/>
      <color rgb="FF000000"/>
      <name val="Calibri"/>
      <family val="2"/>
    </font>
    <font>
      <b val="true"/>
      <sz val="11"/>
      <color rgb="FF000000"/>
      <name val="Calibri"/>
      <family val="2"/>
      <charset val="1"/>
    </font>
  </fonts>
  <fills count="11">
    <fill>
      <patternFill patternType="none"/>
    </fill>
    <fill>
      <patternFill patternType="gray125"/>
    </fill>
    <fill>
      <patternFill patternType="solid">
        <fgColor rgb="FFF2F2F2"/>
        <bgColor rgb="FFEBF1DE"/>
      </patternFill>
    </fill>
    <fill>
      <patternFill patternType="solid">
        <fgColor rgb="FFE6E0EC"/>
        <bgColor rgb="FFD9D9D9"/>
      </patternFill>
    </fill>
    <fill>
      <patternFill patternType="solid">
        <fgColor rgb="FFFDEADA"/>
        <bgColor rgb="FFEBF1DE"/>
      </patternFill>
    </fill>
    <fill>
      <patternFill patternType="solid">
        <fgColor rgb="FFD7E4BD"/>
        <bgColor rgb="FFD9D9D9"/>
      </patternFill>
    </fill>
    <fill>
      <patternFill patternType="solid">
        <fgColor rgb="FFEBF1DE"/>
        <bgColor rgb="FFF2F2F2"/>
      </patternFill>
    </fill>
    <fill>
      <patternFill patternType="solid">
        <fgColor rgb="FFC3D69B"/>
        <bgColor rgb="FFD7E4BD"/>
      </patternFill>
    </fill>
    <fill>
      <patternFill patternType="solid">
        <fgColor rgb="FF72CD2D"/>
        <bgColor rgb="FF73CD2D"/>
      </patternFill>
    </fill>
    <fill>
      <patternFill patternType="solid">
        <fgColor rgb="FFD9D9D9"/>
        <bgColor rgb="FFE6E0EC"/>
      </patternFill>
    </fill>
    <fill>
      <patternFill patternType="solid">
        <fgColor rgb="FFFFFFFF"/>
        <bgColor rgb="FFF2F2F2"/>
      </patternFill>
    </fill>
  </fills>
  <borders count="70">
    <border diagonalUp="false" diagonalDown="false">
      <left/>
      <right/>
      <top/>
      <bottom/>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right style="medium"/>
      <top style="medium"/>
      <bottom style="double"/>
      <diagonal/>
    </border>
    <border diagonalUp="false" diagonalDown="false">
      <left style="medium"/>
      <right style="thin"/>
      <top/>
      <bottom style="thin">
        <color rgb="FF77933C"/>
      </bottom>
      <diagonal/>
    </border>
    <border diagonalUp="false" diagonalDown="false">
      <left style="thin"/>
      <right style="thin"/>
      <top/>
      <bottom/>
      <diagonal/>
    </border>
    <border diagonalUp="false" diagonalDown="false">
      <left style="thin"/>
      <right style="thin"/>
      <top style="thin">
        <color rgb="FF77933C"/>
      </top>
      <bottom style="thin">
        <color rgb="FF77933C"/>
      </bottom>
      <diagonal/>
    </border>
    <border diagonalUp="false" diagonalDown="false">
      <left/>
      <right style="medium"/>
      <top/>
      <bottom/>
      <diagonal/>
    </border>
    <border diagonalUp="false" diagonalDown="false">
      <left style="medium"/>
      <right style="thin"/>
      <top style="thin">
        <color rgb="FF77933C"/>
      </top>
      <bottom style="thin">
        <color rgb="FF77933C"/>
      </bottom>
      <diagonal/>
    </border>
    <border diagonalUp="false" diagonalDown="false">
      <left style="medium"/>
      <right style="thin"/>
      <top style="thin">
        <color rgb="FF77933C"/>
      </top>
      <bottom style="thin"/>
      <diagonal/>
    </border>
    <border diagonalUp="false" diagonalDown="false">
      <left style="thin"/>
      <right style="thin"/>
      <top/>
      <bottom style="thin"/>
      <diagonal/>
    </border>
    <border diagonalUp="false" diagonalDown="false">
      <left style="medium"/>
      <right style="thin"/>
      <top style="thin">
        <color rgb="FF77933C"/>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right style="medium"/>
      <top style="medium"/>
      <bottom/>
      <diagonal/>
    </border>
    <border diagonalUp="false" diagonalDown="false">
      <left style="medium"/>
      <right/>
      <top/>
      <bottom style="double"/>
      <diagonal/>
    </border>
    <border diagonalUp="false" diagonalDown="false">
      <left/>
      <right/>
      <top/>
      <bottom style="double"/>
      <diagonal/>
    </border>
    <border diagonalUp="false" diagonalDown="false">
      <left/>
      <right style="thin"/>
      <top/>
      <bottom style="double"/>
      <diagonal/>
    </border>
    <border diagonalUp="false" diagonalDown="false">
      <left style="medium"/>
      <right/>
      <top/>
      <bottom/>
      <diagonal/>
    </border>
    <border diagonalUp="false" diagonalDown="false">
      <left/>
      <right style="thin"/>
      <top/>
      <bottom/>
      <diagonal/>
    </border>
    <border diagonalUp="false" diagonalDown="false">
      <left style="thin"/>
      <right/>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77933C"/>
      </left>
      <right style="thin">
        <color rgb="FF77933C"/>
      </right>
      <top style="thin">
        <color rgb="FF77933C"/>
      </top>
      <bottom style="thin">
        <color rgb="FF77933C"/>
      </bottom>
      <diagonal/>
    </border>
    <border diagonalUp="false" diagonalDown="false">
      <left style="medium"/>
      <right/>
      <top/>
      <bottom style="medium"/>
      <diagonal/>
    </border>
    <border diagonalUp="false" diagonalDown="false">
      <left/>
      <right/>
      <top/>
      <bottom style="medium"/>
      <diagonal/>
    </border>
    <border diagonalUp="false" diagonalDown="false">
      <left/>
      <right/>
      <top style="medium"/>
      <bottom style="double"/>
      <diagonal/>
    </border>
    <border diagonalUp="false" diagonalDown="false">
      <left style="medium"/>
      <right style="medium"/>
      <top style="medium"/>
      <bottom style="double"/>
      <diagonal/>
    </border>
    <border diagonalUp="false" diagonalDown="false">
      <left style="thin"/>
      <right style="medium"/>
      <top style="medium"/>
      <bottom style="double"/>
      <diagonal/>
    </border>
    <border diagonalUp="false" diagonalDown="false">
      <left/>
      <right style="thin"/>
      <top style="medium"/>
      <bottom style="double"/>
      <diagonal/>
    </border>
    <border diagonalUp="false" diagonalDown="false">
      <left style="thin"/>
      <right/>
      <top style="medium"/>
      <bottom style="double"/>
      <diagonal/>
    </border>
    <border diagonalUp="false" diagonalDown="false">
      <left style="medium"/>
      <right style="thin"/>
      <top style="double"/>
      <bottom style="medium"/>
      <diagonal/>
    </border>
    <border diagonalUp="false" diagonalDown="false">
      <left style="thin"/>
      <right style="thin"/>
      <top style="double"/>
      <bottom style="medium"/>
      <diagonal/>
    </border>
    <border diagonalUp="false" diagonalDown="false">
      <left/>
      <right style="thin"/>
      <top/>
      <bottom style="medium"/>
      <diagonal/>
    </border>
    <border diagonalUp="false" diagonalDown="false">
      <left/>
      <right style="thin"/>
      <top style="double"/>
      <bottom style="medium"/>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thin"/>
      <right style="medium"/>
      <top style="double"/>
      <bottom style="medium"/>
      <diagonal/>
    </border>
    <border diagonalUp="false" diagonalDown="false">
      <left style="medium"/>
      <right style="medium"/>
      <top style="double"/>
      <bottom style="medium"/>
      <diagonal/>
    </border>
    <border diagonalUp="false" diagonalDown="false">
      <left style="medium"/>
      <right style="medium"/>
      <top/>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thin"/>
      <right style="medium"/>
      <top/>
      <bottom/>
      <diagonal/>
    </border>
    <border diagonalUp="false" diagonalDown="false">
      <left style="medium"/>
      <right style="thin"/>
      <top style="medium"/>
      <bottom style="medium"/>
      <diagonal/>
    </border>
    <border diagonalUp="false" diagonalDown="false">
      <left style="medium"/>
      <right style="medium"/>
      <top style="medium"/>
      <bottom style="thin"/>
      <diagonal/>
    </border>
    <border diagonalUp="false" diagonalDown="false">
      <left style="thin"/>
      <right style="medium"/>
      <top style="medium"/>
      <bottom style="thin"/>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medium"/>
      <right style="medium"/>
      <top style="thin"/>
      <bottom style="medium"/>
      <diagonal/>
    </border>
    <border diagonalUp="false" diagonalDown="false">
      <left style="thin"/>
      <right style="medium"/>
      <top style="thin"/>
      <bottom style="medium"/>
      <diagonal/>
    </border>
    <border diagonalUp="false" diagonalDown="false">
      <left style="medium"/>
      <right style="medium"/>
      <top style="double"/>
      <bottom style="thin"/>
      <diagonal/>
    </border>
    <border diagonalUp="false" diagonalDown="false">
      <left style="medium"/>
      <right style="thin"/>
      <top style="double"/>
      <bottom style="thin"/>
      <diagonal/>
    </border>
    <border diagonalUp="false" diagonalDown="false">
      <left/>
      <right style="thin"/>
      <top style="double"/>
      <bottom style="thin"/>
      <diagonal/>
    </border>
    <border diagonalUp="false" diagonalDown="false">
      <left/>
      <right style="medium"/>
      <top style="double"/>
      <bottom style="thin"/>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style="thin"/>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general" vertical="center" textRotation="0" wrapText="false" indent="0" shrinkToFit="false"/>
      <protection locked="true" hidden="false"/>
    </xf>
    <xf numFmtId="164" fontId="7" fillId="6" borderId="0" xfId="0" applyFont="true" applyBorder="false" applyAlignment="true" applyProtection="false">
      <alignment horizontal="left" vertical="center"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3" fillId="6"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1" fillId="6" borderId="0" xfId="0" applyFont="true" applyBorder="false" applyAlignment="true" applyProtection="false">
      <alignment horizontal="general" vertical="center" textRotation="0" wrapText="false" indent="0" shrinkToFit="false"/>
      <protection locked="true" hidden="false"/>
    </xf>
    <xf numFmtId="164" fontId="6" fillId="6" borderId="0" xfId="0" applyFont="true" applyBorder="fals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7" fillId="0" borderId="3" xfId="0" applyFont="true" applyBorder="true" applyAlignment="true" applyProtection="false">
      <alignment horizontal="center" vertical="center" textRotation="0" wrapText="fals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6" fontId="11" fillId="5" borderId="6" xfId="0" applyFont="true" applyBorder="true" applyAlignment="true" applyProtection="false">
      <alignment horizontal="center" vertical="center" textRotation="0" wrapText="false" indent="0" shrinkToFit="false"/>
      <protection locked="true" hidden="false"/>
    </xf>
    <xf numFmtId="166" fontId="11" fillId="0" borderId="5" xfId="0" applyFont="true" applyBorder="true" applyAlignment="true" applyProtection="false">
      <alignment horizontal="center" vertical="center" textRotation="0" wrapText="false" indent="0" shrinkToFit="false"/>
      <protection locked="true" hidden="false"/>
    </xf>
    <xf numFmtId="166" fontId="18" fillId="0" borderId="5"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false">
      <alignment horizontal="center" vertical="center" textRotation="0" wrapText="false" indent="0" shrinkToFit="false"/>
      <protection locked="true" hidden="false"/>
    </xf>
    <xf numFmtId="164" fontId="11" fillId="5" borderId="8" xfId="0" applyFont="true" applyBorder="true" applyAlignment="true" applyProtection="false">
      <alignment horizontal="center" vertical="center" textRotation="0" wrapText="false" indent="0" shrinkToFit="false"/>
      <protection locked="true" hidden="false"/>
    </xf>
    <xf numFmtId="164" fontId="18" fillId="0" borderId="5" xfId="0" applyFont="true" applyBorder="true" applyAlignment="true" applyProtection="false">
      <alignment horizontal="general" vertical="center" textRotation="0" wrapText="false" indent="0" shrinkToFit="false"/>
      <protection locked="true" hidden="false"/>
    </xf>
    <xf numFmtId="164" fontId="19" fillId="0" borderId="7" xfId="0" applyFont="true" applyBorder="true" applyAlignment="true" applyProtection="false">
      <alignment horizontal="general" vertical="center" textRotation="0" wrapText="false" indent="0" shrinkToFit="false"/>
      <protection locked="true" hidden="false"/>
    </xf>
    <xf numFmtId="164" fontId="11" fillId="5" borderId="9"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6" fontId="11" fillId="0" borderId="10" xfId="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center" textRotation="0" wrapText="false" indent="0" shrinkToFit="false"/>
      <protection locked="true" hidden="false"/>
    </xf>
    <xf numFmtId="166" fontId="18" fillId="0" borderId="10" xfId="0" applyFont="true" applyBorder="true" applyAlignment="true" applyProtection="false">
      <alignment horizontal="center" vertical="center" textRotation="0" wrapText="false" indent="0" shrinkToFit="false"/>
      <protection locked="true" hidden="false"/>
    </xf>
    <xf numFmtId="166" fontId="19" fillId="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0" xfId="20" applyFont="true" applyBorder="true" applyAlignment="true" applyProtection="true">
      <alignment horizontal="general" vertical="center" textRotation="0" wrapText="false" indent="0" shrinkToFit="false"/>
      <protection locked="true" hidden="false"/>
    </xf>
    <xf numFmtId="167" fontId="20" fillId="0" borderId="0" xfId="20" applyFont="true" applyBorder="true" applyAlignment="true" applyProtection="true">
      <alignment horizontal="general" vertical="center" textRotation="0" wrapText="false" indent="0" shrinkToFit="false"/>
      <protection locked="true" hidden="false"/>
    </xf>
    <xf numFmtId="164" fontId="11" fillId="5" borderId="11" xfId="0" applyFont="true" applyBorder="true" applyAlignment="true" applyProtection="false">
      <alignment horizontal="center" vertical="center"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6" fontId="11" fillId="0" borderId="12" xfId="0" applyFont="true" applyBorder="true" applyAlignment="true" applyProtection="false">
      <alignment horizontal="center" vertical="center" textRotation="0" wrapText="false" indent="0" shrinkToFit="false"/>
      <protection locked="true" hidden="false"/>
    </xf>
    <xf numFmtId="164" fontId="18" fillId="0" borderId="12" xfId="0" applyFont="true" applyBorder="true" applyAlignment="true" applyProtection="false">
      <alignment horizontal="general" vertical="center" textRotation="0" wrapText="false" indent="0" shrinkToFit="false"/>
      <protection locked="true" hidden="false"/>
    </xf>
    <xf numFmtId="166" fontId="18" fillId="0" borderId="12" xfId="0" applyFont="true" applyBorder="true" applyAlignment="true" applyProtection="false">
      <alignment horizontal="center" vertical="center" textRotation="0" wrapText="false" indent="0" shrinkToFit="false"/>
      <protection locked="true" hidden="false"/>
    </xf>
    <xf numFmtId="164" fontId="19" fillId="0" borderId="13" xfId="0" applyFont="true" applyBorder="true" applyAlignment="true" applyProtection="false">
      <alignment horizontal="center" vertical="center" textRotation="0" wrapText="false" indent="0" shrinkToFit="false"/>
      <protection locked="true" hidden="false"/>
    </xf>
    <xf numFmtId="166" fontId="11" fillId="6" borderId="0" xfId="0" applyFont="true" applyBorder="false" applyAlignment="true" applyProtection="false">
      <alignment horizontal="general" vertical="center" textRotation="0" wrapText="false" indent="0" shrinkToFit="false"/>
      <protection locked="true" hidden="false"/>
    </xf>
    <xf numFmtId="164" fontId="11" fillId="6"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6" fontId="21"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false" applyAlignment="true" applyProtection="false">
      <alignment horizontal="general" vertical="center" textRotation="0" wrapText="false" indent="0" shrinkToFit="false"/>
      <protection locked="true" hidden="false"/>
    </xf>
    <xf numFmtId="164" fontId="22" fillId="6"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4" fontId="9" fillId="0" borderId="14" xfId="0" applyFont="true" applyBorder="true" applyAlignment="true" applyProtection="false">
      <alignment horizontal="left" vertical="center" textRotation="0" wrapText="false" indent="0" shrinkToFit="false"/>
      <protection locked="true" hidden="false"/>
    </xf>
    <xf numFmtId="164" fontId="22" fillId="0" borderId="14" xfId="0" applyFont="true" applyBorder="true" applyAlignment="true" applyProtection="false">
      <alignment horizontal="left"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23" fillId="6" borderId="0" xfId="0" applyFont="true" applyBorder="false" applyAlignment="true" applyProtection="false">
      <alignment horizontal="general" vertical="center" textRotation="0" wrapText="false" indent="0" shrinkToFit="false"/>
      <protection locked="true" hidden="false"/>
    </xf>
    <xf numFmtId="164" fontId="11" fillId="0" borderId="15"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general" vertical="center" textRotation="0" wrapText="false" indent="0" shrinkToFit="false"/>
      <protection locked="true" hidden="false"/>
    </xf>
    <xf numFmtId="164" fontId="19" fillId="0" borderId="16" xfId="0" applyFont="true" applyBorder="true" applyAlignment="true" applyProtection="false">
      <alignment horizontal="center" vertical="center" textRotation="0" wrapText="false" indent="0" shrinkToFit="false"/>
      <protection locked="true" hidden="false"/>
    </xf>
    <xf numFmtId="164" fontId="24" fillId="0" borderId="17" xfId="0" applyFont="true" applyBorder="true" applyAlignment="true" applyProtection="false">
      <alignment horizontal="center" vertical="center" textRotation="0" wrapText="false" indent="0" shrinkToFit="false"/>
      <protection locked="true" hidden="false"/>
    </xf>
    <xf numFmtId="164" fontId="19" fillId="0" borderId="18" xfId="0" applyFont="true" applyBorder="true" applyAlignment="true" applyProtection="false">
      <alignment horizontal="general" vertical="center" textRotation="0" wrapText="false" indent="0" shrinkToFit="false"/>
      <protection locked="true" hidden="false"/>
    </xf>
    <xf numFmtId="164" fontId="15" fillId="0" borderId="19" xfId="20" applyFont="true" applyBorder="true" applyAlignment="true" applyProtection="true">
      <alignment horizontal="center" vertical="center" textRotation="0" wrapText="false" indent="0" shrinkToFit="false"/>
      <protection locked="true" hidden="false"/>
    </xf>
    <xf numFmtId="168" fontId="25" fillId="0" borderId="20" xfId="20" applyFont="true" applyBorder="true" applyAlignment="true" applyProtection="true">
      <alignment horizontal="center" vertical="center" textRotation="0" wrapText="false" indent="0" shrinkToFit="false"/>
      <protection locked="true" hidden="false"/>
    </xf>
    <xf numFmtId="164" fontId="17" fillId="0" borderId="20" xfId="0" applyFont="true" applyBorder="true" applyAlignment="true" applyProtection="false">
      <alignment horizontal="center" vertical="center" textRotation="0" wrapText="false" indent="0" shrinkToFit="false"/>
      <protection locked="true" hidden="false"/>
    </xf>
    <xf numFmtId="164" fontId="16" fillId="0" borderId="20" xfId="20" applyFont="true" applyBorder="true" applyAlignment="true" applyProtection="true">
      <alignment horizontal="center" vertical="center" textRotation="0" wrapText="false" indent="0" shrinkToFit="false"/>
      <protection locked="true" hidden="false"/>
    </xf>
    <xf numFmtId="164" fontId="9" fillId="0" borderId="21" xfId="20" applyFont="true" applyBorder="true" applyAlignment="true" applyProtection="true">
      <alignment horizontal="center" vertical="center" textRotation="0" wrapText="false" indent="0" shrinkToFit="false"/>
      <protection locked="true" hidden="false"/>
    </xf>
    <xf numFmtId="164" fontId="9" fillId="0" borderId="0" xfId="20" applyFont="true" applyBorder="true" applyAlignment="true" applyProtection="true">
      <alignment horizontal="center" vertical="center" textRotation="0" wrapText="false" indent="0" shrinkToFit="false"/>
      <protection locked="true" hidden="false"/>
    </xf>
    <xf numFmtId="164" fontId="9" fillId="0" borderId="14" xfId="0" applyFont="true" applyBorder="true" applyAlignment="true" applyProtection="false">
      <alignment horizontal="general" vertical="center" textRotation="0" wrapText="false" indent="0" shrinkToFit="false"/>
      <protection locked="true" hidden="false"/>
    </xf>
    <xf numFmtId="164" fontId="15" fillId="0" borderId="22" xfId="0" applyFont="true" applyBorder="true" applyAlignment="true" applyProtection="false">
      <alignment horizontal="center" vertical="center" textRotation="0" wrapText="false" indent="0" shrinkToFit="false"/>
      <protection locked="true" hidden="false"/>
    </xf>
    <xf numFmtId="169" fontId="25" fillId="0" borderId="0" xfId="20" applyFont="true" applyBorder="true" applyAlignment="true" applyProtection="true">
      <alignment horizontal="center" vertical="center" textRotation="0" wrapText="false" indent="0" shrinkToFit="false"/>
      <protection locked="true" hidden="false"/>
    </xf>
    <xf numFmtId="166" fontId="17" fillId="0" borderId="0" xfId="0" applyFont="true" applyBorder="true" applyAlignment="true" applyProtection="false">
      <alignment horizontal="center" vertical="center" textRotation="0" wrapText="false" indent="0" shrinkToFit="false"/>
      <protection locked="true" hidden="false"/>
    </xf>
    <xf numFmtId="166" fontId="16" fillId="0" borderId="0" xfId="0" applyFont="true" applyBorder="true" applyAlignment="true" applyProtection="false">
      <alignment horizontal="center" vertical="center" textRotation="0" wrapText="false" indent="0" shrinkToFit="false"/>
      <protection locked="true" hidden="false"/>
    </xf>
    <xf numFmtId="166" fontId="26" fillId="0" borderId="23" xfId="0" applyFont="true" applyBorder="true" applyAlignment="true" applyProtection="false">
      <alignment horizontal="center" vertical="center" textRotation="0" wrapText="false" indent="0" shrinkToFit="false"/>
      <protection locked="true" hidden="false"/>
    </xf>
    <xf numFmtId="166" fontId="26" fillId="0" borderId="0" xfId="0" applyFont="true" applyBorder="true" applyAlignment="true" applyProtection="false">
      <alignment horizontal="center" vertical="center" textRotation="0" wrapText="false" indent="0" shrinkToFit="false"/>
      <protection locked="true" hidden="false"/>
    </xf>
    <xf numFmtId="166" fontId="9" fillId="0" borderId="23" xfId="0" applyFont="true" applyBorder="true" applyAlignment="true" applyProtection="false">
      <alignment horizontal="center" vertical="center" textRotation="0" wrapText="false" indent="0" shrinkToFit="false"/>
      <protection locked="true" hidden="false"/>
    </xf>
    <xf numFmtId="164" fontId="27" fillId="0" borderId="24" xfId="0" applyFont="true" applyBorder="true" applyAlignment="true" applyProtection="false">
      <alignment horizontal="center" vertical="center" textRotation="0" wrapText="true" indent="0" shrinkToFit="false"/>
      <protection locked="true" hidden="false"/>
    </xf>
    <xf numFmtId="164" fontId="15" fillId="0" borderId="25" xfId="0" applyFont="true" applyBorder="true" applyAlignment="true" applyProtection="false">
      <alignment horizontal="center" vertical="center" textRotation="0" wrapText="false" indent="0" shrinkToFit="false"/>
      <protection locked="true" hidden="false"/>
    </xf>
    <xf numFmtId="169" fontId="25" fillId="0" borderId="26" xfId="20" applyFont="true" applyBorder="true" applyAlignment="true" applyProtection="true">
      <alignment horizontal="center" vertical="center" textRotation="0" wrapText="false" indent="0" shrinkToFit="false"/>
      <protection locked="true" hidden="false"/>
    </xf>
    <xf numFmtId="166" fontId="17" fillId="0" borderId="26" xfId="0" applyFont="true" applyBorder="true" applyAlignment="true" applyProtection="false">
      <alignment horizontal="center" vertical="center" textRotation="0" wrapText="false" indent="0" shrinkToFit="false"/>
      <protection locked="true" hidden="false"/>
    </xf>
    <xf numFmtId="166" fontId="16" fillId="0" borderId="26" xfId="0" applyFont="true" applyBorder="true" applyAlignment="true" applyProtection="false">
      <alignment horizontal="center" vertical="center" textRotation="0" wrapText="false" indent="0" shrinkToFit="false"/>
      <protection locked="true" hidden="false"/>
    </xf>
    <xf numFmtId="166" fontId="9" fillId="0" borderId="27" xfId="0" applyFont="true" applyBorder="true" applyAlignment="true" applyProtection="false">
      <alignment horizontal="center" vertical="center" textRotation="0" wrapText="false" indent="0" shrinkToFit="false"/>
      <protection locked="true" hidden="false"/>
    </xf>
    <xf numFmtId="164" fontId="16" fillId="0" borderId="22" xfId="0" applyFont="true" applyBorder="true" applyAlignment="true" applyProtection="false">
      <alignment horizontal="left" vertical="center" textRotation="0" wrapText="false" indent="0" shrinkToFit="false"/>
      <protection locked="true" hidden="false"/>
    </xf>
    <xf numFmtId="170" fontId="16"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general" vertical="center" textRotation="0" wrapText="false" indent="0" shrinkToFit="false"/>
      <protection locked="true" hidden="false"/>
    </xf>
    <xf numFmtId="169" fontId="16" fillId="0" borderId="0" xfId="0" applyFont="true" applyBorder="true" applyAlignment="true" applyProtection="false">
      <alignment horizontal="general" vertical="center" textRotation="0" wrapText="false" indent="0" shrinkToFit="false"/>
      <protection locked="true" hidden="false"/>
    </xf>
    <xf numFmtId="171" fontId="28" fillId="7" borderId="28"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6" fontId="29" fillId="0" borderId="0" xfId="0" applyFont="true" applyBorder="true" applyAlignment="true" applyProtection="false">
      <alignment horizontal="general" vertical="center" textRotation="0" wrapText="false" indent="0" shrinkToFit="false"/>
      <protection locked="true" hidden="false"/>
    </xf>
    <xf numFmtId="169" fontId="28" fillId="7" borderId="28" xfId="0" applyFont="true" applyBorder="true" applyAlignment="true" applyProtection="false">
      <alignment horizontal="general" vertical="center" textRotation="0" wrapText="false" indent="0" shrinkToFit="false"/>
      <protection locked="true" hidden="false"/>
    </xf>
    <xf numFmtId="164" fontId="11" fillId="0" borderId="22" xfId="0" applyFont="true" applyBorder="true" applyAlignment="true" applyProtection="false">
      <alignment horizontal="general" vertical="center" textRotation="0" wrapText="false" indent="0" shrinkToFit="false"/>
      <protection locked="true" hidden="false"/>
    </xf>
    <xf numFmtId="164" fontId="30" fillId="8" borderId="22" xfId="0" applyFont="true" applyBorder="true" applyAlignment="true" applyProtection="false">
      <alignment horizontal="left" vertical="center" textRotation="0" wrapText="false" indent="0" shrinkToFit="false"/>
      <protection locked="true" hidden="false"/>
    </xf>
    <xf numFmtId="164" fontId="11" fillId="8" borderId="0" xfId="0" applyFont="true" applyBorder="true" applyAlignment="true" applyProtection="false">
      <alignment horizontal="general" vertical="center" textRotation="0" wrapText="false" indent="0" shrinkToFit="false"/>
      <protection locked="true" hidden="false"/>
    </xf>
    <xf numFmtId="164" fontId="11" fillId="8" borderId="0" xfId="0" applyFont="true" applyBorder="true" applyAlignment="true" applyProtection="false">
      <alignment horizontal="center" vertical="center" textRotation="0" wrapText="false" indent="0" shrinkToFit="false"/>
      <protection locked="true" hidden="false"/>
    </xf>
    <xf numFmtId="164" fontId="11" fillId="8" borderId="7" xfId="0" applyFont="true" applyBorder="true" applyAlignment="true" applyProtection="false">
      <alignment horizontal="general" vertical="center" textRotation="0" wrapText="false" indent="0" shrinkToFit="false"/>
      <protection locked="true" hidden="false"/>
    </xf>
    <xf numFmtId="164" fontId="30" fillId="8" borderId="29" xfId="0" applyFont="true" applyBorder="true" applyAlignment="true" applyProtection="false">
      <alignment horizontal="left" vertical="center" textRotation="0" wrapText="false" indent="0" shrinkToFit="false"/>
      <protection locked="true" hidden="false"/>
    </xf>
    <xf numFmtId="164" fontId="11" fillId="8" borderId="30" xfId="0" applyFont="true" applyBorder="true" applyAlignment="true" applyProtection="false">
      <alignment horizontal="general" vertical="center" textRotation="0" wrapText="false" indent="0" shrinkToFit="false"/>
      <protection locked="true" hidden="false"/>
    </xf>
    <xf numFmtId="164" fontId="11" fillId="8" borderId="30" xfId="0" applyFont="true" applyBorder="true" applyAlignment="true" applyProtection="false">
      <alignment horizontal="center" vertical="center" textRotation="0" wrapText="false" indent="0" shrinkToFit="false"/>
      <protection locked="true" hidden="false"/>
    </xf>
    <xf numFmtId="164" fontId="11" fillId="8" borderId="13" xfId="0" applyFont="true" applyBorder="true" applyAlignment="true" applyProtection="false">
      <alignment horizontal="general" vertical="center" textRotation="0" wrapText="false" indent="0" shrinkToFit="false"/>
      <protection locked="true" hidden="false"/>
    </xf>
    <xf numFmtId="164" fontId="22" fillId="6" borderId="0" xfId="0" applyFont="true" applyBorder="false" applyAlignment="true" applyProtection="false">
      <alignment horizontal="center" vertical="center" textRotation="0" wrapText="false" indent="0" shrinkToFit="false"/>
      <protection locked="true" hidden="false"/>
    </xf>
    <xf numFmtId="164" fontId="22" fillId="6" borderId="0" xfId="0" applyFont="true" applyBorder="false" applyAlignment="true" applyProtection="false">
      <alignment horizontal="general" vertical="center" textRotation="0" wrapText="false" indent="0" shrinkToFit="false"/>
      <protection locked="true" hidden="false"/>
    </xf>
    <xf numFmtId="164" fontId="11" fillId="6"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23" fillId="6" borderId="0" xfId="0" applyFont="true" applyBorder="false" applyAlignment="true" applyProtection="false">
      <alignment horizontal="left" vertical="center" textRotation="0" wrapText="fals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15" fillId="5" borderId="2" xfId="0" applyFont="true" applyBorder="true" applyAlignment="true" applyProtection="false">
      <alignment horizontal="center" vertical="center" textRotation="0" wrapText="false" indent="0" shrinkToFit="false"/>
      <protection locked="true" hidden="false"/>
    </xf>
    <xf numFmtId="164" fontId="13" fillId="5" borderId="2" xfId="0" applyFont="true" applyBorder="true" applyAlignment="true" applyProtection="false">
      <alignment horizontal="center" vertical="center" textRotation="0" wrapText="false" indent="0" shrinkToFit="false"/>
      <protection locked="true" hidden="false"/>
    </xf>
    <xf numFmtId="164" fontId="15" fillId="5" borderId="31" xfId="0" applyFont="true" applyBorder="true" applyAlignment="true" applyProtection="false">
      <alignment horizontal="center" vertical="center" textRotation="0" wrapText="true" indent="0" shrinkToFit="false"/>
      <protection locked="true" hidden="false"/>
    </xf>
    <xf numFmtId="164" fontId="15" fillId="9" borderId="32" xfId="0" applyFont="true" applyBorder="true" applyAlignment="true" applyProtection="false">
      <alignment horizontal="center" vertical="center" textRotation="0" wrapText="true" indent="0" shrinkToFit="false"/>
      <protection locked="true" hidden="false"/>
    </xf>
    <xf numFmtId="164" fontId="15" fillId="0" borderId="33" xfId="0" applyFont="true" applyBorder="true" applyAlignment="true" applyProtection="false">
      <alignment horizontal="center" vertical="center" textRotation="0" wrapText="false" indent="0" shrinkToFit="false"/>
      <protection locked="true" hidden="false"/>
    </xf>
    <xf numFmtId="164" fontId="16" fillId="0" borderId="34" xfId="0" applyFont="true" applyBorder="true" applyAlignment="true" applyProtection="false">
      <alignment horizontal="center" vertical="center" textRotation="0" wrapText="true" indent="0" shrinkToFit="false"/>
      <protection locked="true" hidden="false"/>
    </xf>
    <xf numFmtId="164" fontId="15" fillId="0" borderId="35" xfId="0" applyFont="true" applyBorder="true" applyAlignment="true" applyProtection="false">
      <alignment horizontal="center" vertical="center" textRotation="0" wrapText="true" indent="0" shrinkToFit="false"/>
      <protection locked="true" hidden="false"/>
    </xf>
    <xf numFmtId="164" fontId="13" fillId="6" borderId="32"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7" fillId="0" borderId="34" xfId="0" applyFont="true" applyBorder="true" applyAlignment="true" applyProtection="false">
      <alignment horizontal="center" vertical="center" textRotation="0" wrapText="true" indent="0" shrinkToFit="false"/>
      <protection locked="true" hidden="false"/>
    </xf>
    <xf numFmtId="164" fontId="16" fillId="0" borderId="32" xfId="0" applyFont="true" applyBorder="true" applyAlignment="true" applyProtection="false">
      <alignment horizontal="center" vertical="center" textRotation="0" wrapText="true" indent="0" shrinkToFit="false"/>
      <protection locked="true" hidden="false"/>
    </xf>
    <xf numFmtId="164" fontId="33" fillId="0" borderId="32" xfId="0" applyFont="true" applyBorder="true" applyAlignment="true" applyProtection="false">
      <alignment horizontal="center" vertical="center" textRotation="0" wrapText="true" indent="0" shrinkToFit="false"/>
      <protection locked="true" hidden="false"/>
    </xf>
    <xf numFmtId="164" fontId="34" fillId="0" borderId="34" xfId="0" applyFont="true" applyBorder="true" applyAlignment="true" applyProtection="false">
      <alignment horizontal="center" vertical="center" textRotation="0" wrapText="true" indent="0" shrinkToFit="false"/>
      <protection locked="true" hidden="false"/>
    </xf>
    <xf numFmtId="164" fontId="34" fillId="0" borderId="32" xfId="0" applyFont="true" applyBorder="true" applyAlignment="true" applyProtection="false">
      <alignment horizontal="center" vertical="center" textRotation="0" wrapText="true" indent="0" shrinkToFit="false"/>
      <protection locked="true" hidden="false"/>
    </xf>
    <xf numFmtId="164" fontId="13" fillId="5" borderId="36" xfId="0" applyFont="true" applyBorder="true" applyAlignment="true" applyProtection="false">
      <alignment horizontal="center" vertical="center" textRotation="0" wrapText="true" indent="0" shrinkToFit="false"/>
      <protection locked="true" hidden="false"/>
    </xf>
    <xf numFmtId="164" fontId="9" fillId="5" borderId="37" xfId="0" applyFont="true" applyBorder="true" applyAlignment="true" applyProtection="false">
      <alignment horizontal="center" vertical="center" textRotation="0" wrapText="true" indent="0" shrinkToFit="false"/>
      <protection locked="true" hidden="false"/>
    </xf>
    <xf numFmtId="172" fontId="9" fillId="5" borderId="38" xfId="0" applyFont="true" applyBorder="true" applyAlignment="true" applyProtection="false">
      <alignment horizontal="center" vertical="center" textRotation="0" wrapText="true" indent="0" shrinkToFit="false"/>
      <protection locked="true" hidden="false"/>
    </xf>
    <xf numFmtId="164" fontId="9" fillId="5" borderId="10" xfId="0" applyFont="true" applyBorder="true" applyAlignment="true" applyProtection="false">
      <alignment horizontal="center" vertical="center" textRotation="0" wrapText="true" indent="0" shrinkToFit="false"/>
      <protection locked="true" hidden="false"/>
    </xf>
    <xf numFmtId="164" fontId="9" fillId="5" borderId="39" xfId="0" applyFont="true" applyBorder="true" applyAlignment="true" applyProtection="false">
      <alignment horizontal="center" vertical="center" textRotation="0" wrapText="false" indent="0" shrinkToFit="false"/>
      <protection locked="true" hidden="false"/>
    </xf>
    <xf numFmtId="166" fontId="9" fillId="9" borderId="40" xfId="0" applyFont="true" applyBorder="true" applyAlignment="true" applyProtection="false">
      <alignment horizontal="center" vertical="center" textRotation="0" wrapText="false" indent="0" shrinkToFit="false"/>
      <protection locked="true" hidden="false"/>
    </xf>
    <xf numFmtId="166" fontId="9" fillId="0" borderId="36" xfId="0" applyFont="true" applyBorder="true" applyAlignment="true" applyProtection="false">
      <alignment horizontal="center" vertical="center" textRotation="0" wrapText="false" indent="0" shrinkToFit="false"/>
      <protection locked="true" hidden="false"/>
    </xf>
    <xf numFmtId="166" fontId="9" fillId="0" borderId="41" xfId="0" applyFont="true" applyBorder="true" applyAlignment="true" applyProtection="false">
      <alignment horizontal="center" vertical="center" textRotation="0" wrapText="false" indent="0" shrinkToFit="false"/>
      <protection locked="true" hidden="false"/>
    </xf>
    <xf numFmtId="166" fontId="16" fillId="0" borderId="39" xfId="0" applyFont="true" applyBorder="true" applyAlignment="true" applyProtection="false">
      <alignment horizontal="center" vertical="center" textRotation="0" wrapText="false" indent="0" shrinkToFit="false"/>
      <protection locked="true" hidden="false"/>
    </xf>
    <xf numFmtId="166" fontId="11" fillId="0" borderId="42" xfId="0" applyFont="true" applyBorder="true" applyAlignment="true" applyProtection="false">
      <alignment horizontal="center" vertical="center" textRotation="0" wrapText="false" indent="0" shrinkToFit="false"/>
      <protection locked="true" hidden="false"/>
    </xf>
    <xf numFmtId="166" fontId="9" fillId="6" borderId="43" xfId="0" applyFont="true" applyBorder="true" applyAlignment="true" applyProtection="false">
      <alignment horizontal="center" vertical="center" textRotation="0" wrapText="false" indent="0" shrinkToFit="false"/>
      <protection locked="true" hidden="false"/>
    </xf>
    <xf numFmtId="172" fontId="19" fillId="0" borderId="36" xfId="20" applyFont="true" applyBorder="true" applyAlignment="true" applyProtection="true">
      <alignment horizontal="center" vertical="center" textRotation="0" wrapText="false" indent="0" shrinkToFit="false"/>
      <protection locked="true" hidden="false"/>
    </xf>
    <xf numFmtId="166" fontId="19" fillId="0" borderId="42" xfId="0" applyFont="true" applyBorder="true" applyAlignment="true" applyProtection="false">
      <alignment horizontal="center" vertical="center" textRotation="0" wrapText="false" indent="0" shrinkToFit="false"/>
      <protection locked="true" hidden="false"/>
    </xf>
    <xf numFmtId="166" fontId="18" fillId="0" borderId="44" xfId="0" applyFont="true" applyBorder="true" applyAlignment="true" applyProtection="false">
      <alignment horizontal="center" vertical="center" textRotation="0" wrapText="false" indent="0" shrinkToFit="false"/>
      <protection locked="true" hidden="false"/>
    </xf>
    <xf numFmtId="166" fontId="9" fillId="9" borderId="45" xfId="0" applyFont="true" applyBorder="true" applyAlignment="true" applyProtection="false">
      <alignment horizontal="center" vertical="center" textRotation="0" wrapText="false" indent="0" shrinkToFit="false"/>
      <protection locked="true" hidden="false"/>
    </xf>
    <xf numFmtId="166" fontId="9" fillId="9" borderId="46" xfId="0" applyFont="true" applyBorder="true" applyAlignment="true" applyProtection="false">
      <alignment horizontal="center" vertical="center" textRotation="0" wrapText="false" indent="0" shrinkToFit="false"/>
      <protection locked="true" hidden="false"/>
    </xf>
    <xf numFmtId="166" fontId="9" fillId="0" borderId="47" xfId="0" applyFont="true" applyBorder="true" applyAlignment="true" applyProtection="false">
      <alignment horizontal="center" vertical="center" textRotation="0" wrapText="false" indent="0" shrinkToFit="false"/>
      <protection locked="true" hidden="false"/>
    </xf>
    <xf numFmtId="164" fontId="13" fillId="5" borderId="48" xfId="0" applyFont="true" applyBorder="true" applyAlignment="true" applyProtection="false">
      <alignment horizontal="center" vertical="center" textRotation="0" wrapText="true" indent="0" shrinkToFit="false"/>
      <protection locked="true" hidden="false"/>
    </xf>
    <xf numFmtId="166" fontId="9" fillId="9" borderId="49" xfId="0" applyFont="true" applyBorder="true" applyAlignment="true" applyProtection="false">
      <alignment horizontal="center" vertical="center" textRotation="0" wrapText="false" indent="0" shrinkToFit="false"/>
      <protection locked="true" hidden="false"/>
    </xf>
    <xf numFmtId="166" fontId="9" fillId="0" borderId="48" xfId="0" applyFont="true" applyBorder="true" applyAlignment="true" applyProtection="false">
      <alignment horizontal="center" vertical="center" textRotation="0" wrapText="false" indent="0" shrinkToFit="false"/>
      <protection locked="true" hidden="false"/>
    </xf>
    <xf numFmtId="166" fontId="9" fillId="0" borderId="50" xfId="0" applyFont="true" applyBorder="true" applyAlignment="true" applyProtection="false">
      <alignment horizontal="center" vertical="center" textRotation="0" wrapText="false" indent="0" shrinkToFit="false"/>
      <protection locked="true" hidden="false"/>
    </xf>
    <xf numFmtId="166" fontId="16" fillId="0" borderId="51" xfId="0" applyFont="true" applyBorder="true" applyAlignment="true" applyProtection="false">
      <alignment horizontal="center" vertical="center" textRotation="0" wrapText="false" indent="0" shrinkToFit="false"/>
      <protection locked="true" hidden="false"/>
    </xf>
    <xf numFmtId="166" fontId="11" fillId="0" borderId="52" xfId="0" applyFont="true" applyBorder="true" applyAlignment="true" applyProtection="false">
      <alignment horizontal="center" vertical="center" textRotation="0" wrapText="false" indent="0" shrinkToFit="false"/>
      <protection locked="true" hidden="false"/>
    </xf>
    <xf numFmtId="166" fontId="9" fillId="6" borderId="53" xfId="0" applyFont="true" applyBorder="true" applyAlignment="true" applyProtection="false">
      <alignment horizontal="center" vertical="center" textRotation="0" wrapText="false" indent="0" shrinkToFit="false"/>
      <protection locked="true" hidden="false"/>
    </xf>
    <xf numFmtId="172" fontId="19" fillId="0" borderId="48" xfId="20" applyFont="true" applyBorder="true" applyAlignment="true" applyProtection="true">
      <alignment horizontal="center" vertical="center" textRotation="0" wrapText="false" indent="0" shrinkToFit="false"/>
      <protection locked="true" hidden="false"/>
    </xf>
    <xf numFmtId="166" fontId="19" fillId="0" borderId="52" xfId="0" applyFont="true" applyBorder="true" applyAlignment="true" applyProtection="false">
      <alignment horizontal="center" vertical="center" textRotation="0" wrapText="false" indent="0" shrinkToFit="false"/>
      <protection locked="true" hidden="false"/>
    </xf>
    <xf numFmtId="166" fontId="18" fillId="0" borderId="53" xfId="0" applyFont="true" applyBorder="true" applyAlignment="true" applyProtection="false">
      <alignment horizontal="center" vertical="center" textRotation="0" wrapText="false" indent="0" shrinkToFit="false"/>
      <protection locked="true" hidden="false"/>
    </xf>
    <xf numFmtId="166" fontId="9" fillId="0" borderId="54" xfId="0" applyFont="true" applyBorder="true" applyAlignment="true" applyProtection="false">
      <alignment horizontal="center" vertical="center" textRotation="0" wrapText="false" indent="0" shrinkToFit="false"/>
      <protection locked="true" hidden="false"/>
    </xf>
    <xf numFmtId="166" fontId="9" fillId="0" borderId="55" xfId="0" applyFont="true" applyBorder="true" applyAlignment="true" applyProtection="false">
      <alignment horizontal="center" vertical="center" textRotation="0" wrapText="false" indent="0" shrinkToFit="false"/>
      <protection locked="true" hidden="false"/>
    </xf>
    <xf numFmtId="164" fontId="0" fillId="9" borderId="56" xfId="0" applyFont="false" applyBorder="true" applyAlignment="false" applyProtection="false">
      <alignment horizontal="general" vertical="bottom" textRotation="0" wrapText="false" indent="0" shrinkToFit="false"/>
      <protection locked="true" hidden="false"/>
    </xf>
    <xf numFmtId="166" fontId="9" fillId="9" borderId="56" xfId="0" applyFont="true" applyBorder="true" applyAlignment="true" applyProtection="false">
      <alignment horizontal="center" vertical="center" textRotation="0" wrapText="false" indent="0" shrinkToFit="false"/>
      <protection locked="true" hidden="false"/>
    </xf>
    <xf numFmtId="166" fontId="9" fillId="0" borderId="57" xfId="0" applyFont="true" applyBorder="true" applyAlignment="true" applyProtection="false">
      <alignment horizontal="center" vertical="center" textRotation="0" wrapText="false" indent="0" shrinkToFit="false"/>
      <protection locked="true" hidden="false"/>
    </xf>
    <xf numFmtId="164" fontId="11" fillId="6" borderId="16"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true" applyProtection="false">
      <alignment horizontal="right" vertical="center"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center" textRotation="0" wrapText="true" indent="0" shrinkToFit="false"/>
      <protection locked="true" hidden="false"/>
    </xf>
    <xf numFmtId="164" fontId="15" fillId="10" borderId="32"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15" fillId="5" borderId="32" xfId="0" applyFont="true" applyBorder="true" applyAlignment="true" applyProtection="false">
      <alignment horizontal="center" vertical="center" textRotation="0" wrapText="true" indent="0" shrinkToFit="false"/>
      <protection locked="true" hidden="false"/>
    </xf>
    <xf numFmtId="164" fontId="34" fillId="0" borderId="2" xfId="0" applyFont="true" applyBorder="true" applyAlignment="true" applyProtection="false">
      <alignment horizontal="center" vertical="center" textRotation="0" wrapText="true" indent="0" shrinkToFit="false"/>
      <protection locked="true" hidden="false"/>
    </xf>
    <xf numFmtId="164" fontId="30" fillId="0" borderId="58" xfId="0" applyFont="true" applyBorder="true" applyAlignment="true" applyProtection="false">
      <alignment horizontal="center" vertical="bottom" textRotation="0" wrapText="true" indent="0" shrinkToFit="false"/>
      <protection locked="true" hidden="false"/>
    </xf>
    <xf numFmtId="172" fontId="11" fillId="0" borderId="59" xfId="0" applyFont="true" applyBorder="true" applyAlignment="true" applyProtection="false">
      <alignment horizontal="center" vertical="bottom" textRotation="0" wrapText="true" indent="0" shrinkToFit="false"/>
      <protection locked="true" hidden="false"/>
    </xf>
    <xf numFmtId="166" fontId="11" fillId="0" borderId="60" xfId="0" applyFont="true" applyBorder="true" applyAlignment="true" applyProtection="false">
      <alignment horizontal="center" vertical="bottom" textRotation="0" wrapText="false" indent="0" shrinkToFit="false"/>
      <protection locked="true" hidden="false"/>
    </xf>
    <xf numFmtId="166" fontId="18" fillId="0" borderId="61" xfId="0" applyFont="true" applyBorder="true" applyAlignment="true" applyProtection="false">
      <alignment horizontal="center" vertical="bottom" textRotation="0" wrapText="false" indent="0" shrinkToFit="false"/>
      <protection locked="true" hidden="false"/>
    </xf>
    <xf numFmtId="164" fontId="9" fillId="5" borderId="58" xfId="0" applyFont="true" applyBorder="true" applyAlignment="true" applyProtection="false">
      <alignment horizontal="center" vertical="center" textRotation="0" wrapText="true" indent="0" shrinkToFit="false"/>
      <protection locked="true" hidden="false"/>
    </xf>
    <xf numFmtId="173" fontId="16" fillId="0" borderId="58" xfId="0" applyFont="true" applyBorder="true" applyAlignment="true" applyProtection="false">
      <alignment horizontal="center" vertical="bottom" textRotation="0" wrapText="false" indent="0" shrinkToFit="false"/>
      <protection locked="true" hidden="false"/>
    </xf>
    <xf numFmtId="164" fontId="11" fillId="0" borderId="62" xfId="0" applyFont="true" applyBorder="true" applyAlignment="false" applyProtection="false">
      <alignment horizontal="general" vertical="bottom" textRotation="0" wrapText="false" indent="0" shrinkToFit="false"/>
      <protection locked="true" hidden="false"/>
    </xf>
    <xf numFmtId="166" fontId="11" fillId="0" borderId="10" xfId="0" applyFont="true" applyBorder="true" applyAlignment="false" applyProtection="false">
      <alignment horizontal="general" vertical="bottom" textRotation="0" wrapText="false" indent="0" shrinkToFit="false"/>
      <protection locked="true" hidden="false"/>
    </xf>
    <xf numFmtId="166" fontId="9" fillId="0" borderId="10" xfId="0" applyFont="true" applyBorder="true" applyAlignment="false" applyProtection="false">
      <alignment horizontal="general" vertical="bottom" textRotation="0" wrapText="false" indent="0" shrinkToFit="false"/>
      <protection locked="true" hidden="false"/>
    </xf>
    <xf numFmtId="166" fontId="9" fillId="0" borderId="41" xfId="0" applyFont="true" applyBorder="true" applyAlignment="false" applyProtection="false">
      <alignment horizontal="general" vertical="bottom" textRotation="0" wrapText="false" indent="0" shrinkToFit="false"/>
      <protection locked="true" hidden="false"/>
    </xf>
    <xf numFmtId="164" fontId="30" fillId="0" borderId="45" xfId="0" applyFont="true" applyBorder="true" applyAlignment="true" applyProtection="false">
      <alignment horizontal="center" vertical="bottom" textRotation="0" wrapText="true" indent="0" shrinkToFit="false"/>
      <protection locked="true" hidden="false"/>
    </xf>
    <xf numFmtId="172" fontId="11" fillId="0" borderId="63" xfId="0" applyFont="true" applyBorder="true" applyAlignment="true" applyProtection="false">
      <alignment horizontal="center" vertical="bottom" textRotation="0" wrapText="true" indent="0" shrinkToFit="false"/>
      <protection locked="true" hidden="false"/>
    </xf>
    <xf numFmtId="166" fontId="11" fillId="0" borderId="64" xfId="0" applyFont="true" applyBorder="true" applyAlignment="true" applyProtection="false">
      <alignment horizontal="center" vertical="bottom" textRotation="0" wrapText="false" indent="0" shrinkToFit="false"/>
      <protection locked="true" hidden="false"/>
    </xf>
    <xf numFmtId="166" fontId="18" fillId="0" borderId="65" xfId="0" applyFont="true" applyBorder="true" applyAlignment="true" applyProtection="false">
      <alignment horizontal="center" vertical="bottom" textRotation="0" wrapText="false" indent="0" shrinkToFit="false"/>
      <protection locked="true" hidden="false"/>
    </xf>
    <xf numFmtId="164" fontId="9" fillId="5" borderId="45" xfId="0" applyFont="true" applyBorder="true" applyAlignment="true" applyProtection="false">
      <alignment horizontal="center" vertical="center" textRotation="0" wrapText="true" indent="0" shrinkToFit="false"/>
      <protection locked="true" hidden="false"/>
    </xf>
    <xf numFmtId="173" fontId="16" fillId="0" borderId="45" xfId="0" applyFont="true" applyBorder="true" applyAlignment="true" applyProtection="false">
      <alignment horizontal="center" vertical="bottom" textRotation="0" wrapText="false" indent="0" shrinkToFit="false"/>
      <protection locked="true" hidden="false"/>
    </xf>
    <xf numFmtId="164" fontId="11" fillId="0" borderId="63" xfId="0" applyFont="true" applyBorder="true" applyAlignment="false" applyProtection="false">
      <alignment horizontal="general" vertical="bottom" textRotation="0" wrapText="false" indent="0" shrinkToFit="false"/>
      <protection locked="true" hidden="false"/>
    </xf>
    <xf numFmtId="166" fontId="11" fillId="0" borderId="14" xfId="0" applyFont="true" applyBorder="true" applyAlignment="false" applyProtection="false">
      <alignment horizontal="general" vertical="bottom" textRotation="0" wrapText="false" indent="0" shrinkToFit="false"/>
      <protection locked="true" hidden="false"/>
    </xf>
    <xf numFmtId="166" fontId="9" fillId="0" borderId="14" xfId="0" applyFont="true" applyBorder="true" applyAlignment="false" applyProtection="false">
      <alignment horizontal="general" vertical="bottom" textRotation="0" wrapText="false" indent="0" shrinkToFit="false"/>
      <protection locked="true" hidden="false"/>
    </xf>
    <xf numFmtId="164" fontId="30" fillId="0" borderId="56" xfId="0" applyFont="true" applyBorder="true" applyAlignment="true" applyProtection="false">
      <alignment horizontal="center" vertical="bottom" textRotation="0" wrapText="true" indent="0" shrinkToFit="false"/>
      <protection locked="true" hidden="false"/>
    </xf>
    <xf numFmtId="172" fontId="11" fillId="0" borderId="66" xfId="0" applyFont="true" applyBorder="true" applyAlignment="true" applyProtection="false">
      <alignment horizontal="center" vertical="bottom" textRotation="0" wrapText="true" indent="0" shrinkToFit="false"/>
      <protection locked="true" hidden="false"/>
    </xf>
    <xf numFmtId="166" fontId="11" fillId="0" borderId="67" xfId="0" applyFont="true" applyBorder="true" applyAlignment="true" applyProtection="false">
      <alignment horizontal="center" vertical="bottom" textRotation="0" wrapText="false" indent="0" shrinkToFit="false"/>
      <protection locked="true" hidden="false"/>
    </xf>
    <xf numFmtId="166" fontId="18" fillId="0" borderId="68" xfId="0" applyFont="true" applyBorder="true" applyAlignment="true" applyProtection="false">
      <alignment horizontal="center" vertical="bottom" textRotation="0" wrapText="false" indent="0" shrinkToFit="false"/>
      <protection locked="true" hidden="false"/>
    </xf>
    <xf numFmtId="164" fontId="9" fillId="5" borderId="56" xfId="0" applyFont="true" applyBorder="true" applyAlignment="true" applyProtection="false">
      <alignment horizontal="center" vertical="center" textRotation="0" wrapText="true" indent="0" shrinkToFit="false"/>
      <protection locked="true" hidden="false"/>
    </xf>
    <xf numFmtId="173" fontId="16" fillId="0" borderId="56" xfId="0" applyFont="true" applyBorder="true" applyAlignment="true" applyProtection="false">
      <alignment horizontal="center" vertical="bottom" textRotation="0" wrapText="false" indent="0" shrinkToFit="false"/>
      <protection locked="true" hidden="false"/>
    </xf>
    <xf numFmtId="164" fontId="11" fillId="0" borderId="66" xfId="0" applyFont="true" applyBorder="true" applyAlignment="false" applyProtection="false">
      <alignment horizontal="general" vertical="bottom" textRotation="0" wrapText="false" indent="0" shrinkToFit="false"/>
      <protection locked="true" hidden="false"/>
    </xf>
    <xf numFmtId="166" fontId="11" fillId="0" borderId="69" xfId="0" applyFont="true" applyBorder="true" applyAlignment="false" applyProtection="false">
      <alignment horizontal="general" vertical="bottom" textRotation="0" wrapText="false" indent="0" shrinkToFit="false"/>
      <protection locked="true" hidden="false"/>
    </xf>
    <xf numFmtId="166" fontId="9" fillId="0" borderId="69"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true" indent="0" shrinkToFit="false"/>
      <protection locked="true" hidden="false"/>
    </xf>
    <xf numFmtId="164" fontId="30" fillId="0" borderId="0" xfId="0" applyFont="true" applyBorder="true" applyAlignment="true" applyProtection="false">
      <alignment horizontal="center" vertical="bottom" textRotation="0" wrapText="true" indent="0" shrinkToFit="false"/>
      <protection locked="true" hidden="false"/>
    </xf>
    <xf numFmtId="172" fontId="30" fillId="0" borderId="0" xfId="0" applyFont="true" applyBorder="true" applyAlignment="true" applyProtection="false">
      <alignment horizontal="center" vertical="bottom" textRotation="0" wrapText="true" indent="0" shrinkToFit="false"/>
      <protection locked="true" hidden="false"/>
    </xf>
    <xf numFmtId="166" fontId="30" fillId="0" borderId="0" xfId="0" applyFont="true" applyBorder="true" applyAlignment="true" applyProtection="false">
      <alignment horizontal="center" vertical="bottom" textRotation="0" wrapText="tru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3">
    <dxf>
      <fill>
        <patternFill>
          <bgColor rgb="FFFFCCCC"/>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72CD2D"/>
      <rgbColor rgb="FF0000FF"/>
      <rgbColor rgb="FFFFFF00"/>
      <rgbColor rgb="FFFF00FF"/>
      <rgbColor rgb="FF00FFFF"/>
      <rgbColor rgb="FF9C0006"/>
      <rgbColor rgb="FF0A801E"/>
      <rgbColor rgb="FF000080"/>
      <rgbColor rgb="FF77933C"/>
      <rgbColor rgb="FF800080"/>
      <rgbColor rgb="FF0070C0"/>
      <rgbColor rgb="FFC3D69B"/>
      <rgbColor rgb="FF808080"/>
      <rgbColor rgb="FF9999FF"/>
      <rgbColor rgb="FF993366"/>
      <rgbColor rgb="FFEBF1DE"/>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E6E0EC"/>
      <rgbColor rgb="FFD7E4BD"/>
      <rgbColor rgb="FFFDEADA"/>
      <rgbColor rgb="FF9BBB59"/>
      <rgbColor rgb="FFFFC7CE"/>
      <rgbColor rgb="FFCC99FF"/>
      <rgbColor rgb="FFFFCCCC"/>
      <rgbColor rgb="FF3366FF"/>
      <rgbColor rgb="FF00ABEA"/>
      <rgbColor rgb="FF73CD2D"/>
      <rgbColor rgb="FFFFCC00"/>
      <rgbColor rgb="FFFF9900"/>
      <rgbColor rgb="FFFF6600"/>
      <rgbColor rgb="FF558ED5"/>
      <rgbColor rgb="FFA6A6A6"/>
      <rgbColor rgb="FF003366"/>
      <rgbColor rgb="FF1FB714"/>
      <rgbColor rgb="FF006411"/>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08669786626477"/>
          <c:y val="0.0497567896230239"/>
          <c:w val="0.861346870786071"/>
          <c:h val="0.799148763680584"/>
        </c:manualLayout>
      </c:layout>
      <c:scatterChart>
        <c:scatterStyle val="lineMarker"/>
        <c:varyColors val="0"/>
        <c:ser>
          <c:idx val="0"/>
          <c:order val="0"/>
          <c:spPr>
            <a:solidFill>
              <a:srgbClr val="9bbb59"/>
            </a:solidFill>
            <a:ln w="28440">
              <a:noFill/>
            </a:ln>
          </c:spPr>
          <c:marker>
            <c:symbol val="circle"/>
            <c:size val="10"/>
            <c:spPr>
              <a:solidFill>
                <a:srgbClr val="9bbb59"/>
              </a:solidFill>
            </c:spPr>
          </c:marker>
          <c:dLbls>
            <c:dLblPos val="r"/>
            <c:showLegendKey val="0"/>
            <c:showVal val="0"/>
            <c:showCatName val="0"/>
            <c:showSerName val="0"/>
            <c:showPercent val="0"/>
            <c:showLeaderLines val="0"/>
          </c:dLbls>
          <c:trendline>
            <c:spPr>
              <a:ln w="9360">
                <a:solidFill>
                  <a:srgbClr val="a6a6a6"/>
                </a:solidFill>
                <a:round/>
              </a:ln>
            </c:spPr>
            <c:trendlineType val="linear"/>
            <c:forward val="0"/>
            <c:backward val="0"/>
            <c:dispRSqr val="1"/>
            <c:dispEq val="1"/>
          </c:trendline>
          <c:xVal>
            <c:numRef>
              <c:f>Analysis!$E$48:$E$53</c:f>
              <c:numCache>
                <c:formatCode>General</c:formatCode>
                <c:ptCount val="6"/>
                <c:pt idx="0">
                  <c:v>1.30102999566398</c:v>
                </c:pt>
                <c:pt idx="1">
                  <c:v>0.301029995663981</c:v>
                </c:pt>
                <c:pt idx="2">
                  <c:v>-0.698970004336019</c:v>
                </c:pt>
                <c:pt idx="3">
                  <c:v>-1.69897000433602</c:v>
                </c:pt>
                <c:pt idx="4">
                  <c:v>-2.69897000433602</c:v>
                </c:pt>
                <c:pt idx="5">
                  <c:v>-3.69897000433602</c:v>
                </c:pt>
              </c:numCache>
            </c:numRef>
          </c:xVal>
          <c:yVal>
            <c:numRef>
              <c:f>Analysis!$F$48:$F$53</c:f>
              <c:numCache>
                <c:formatCode>General</c:formatCode>
                <c:ptCount val="6"/>
                <c:pt idx="0">
                  <c:v/>
                </c:pt>
                <c:pt idx="1">
                  <c:v/>
                </c:pt>
                <c:pt idx="2">
                  <c:v/>
                </c:pt>
                <c:pt idx="3">
                  <c:v/>
                </c:pt>
                <c:pt idx="4">
                  <c:v/>
                </c:pt>
                <c:pt idx="5">
                  <c:v/>
                </c:pt>
              </c:numCache>
            </c:numRef>
          </c:yVal>
          <c:smooth val="0"/>
        </c:ser>
        <c:axId val="45685180"/>
        <c:axId val="91187400"/>
      </c:scatterChart>
      <c:valAx>
        <c:axId val="45685180"/>
        <c:scaling>
          <c:orientation val="minMax"/>
        </c:scaling>
        <c:delete val="0"/>
        <c:axPos val="b"/>
        <c:majorGridlines>
          <c:spPr>
            <a:ln w="3240">
              <a:solidFill>
                <a:srgbClr val="a6a6a6"/>
              </a:solidFill>
              <a:round/>
            </a:ln>
          </c:spPr>
        </c:majorGridlines>
        <c:title>
          <c:tx>
            <c:rich>
              <a:bodyPr rot="0"/>
              <a:lstStyle/>
              <a:p>
                <a:pPr>
                  <a:defRPr b="1" sz="1400" spc="-1" strike="noStrike">
                    <a:solidFill>
                      <a:srgbClr val="000000"/>
                    </a:solidFill>
                    <a:uFill>
                      <a:solidFill>
                        <a:srgbClr val="ffffff"/>
                      </a:solidFill>
                    </a:uFill>
                    <a:latin typeface="Calibri"/>
                    <a:ea typeface="Calibri"/>
                  </a:defRPr>
                </a:pPr>
                <a:r>
                  <a:rPr b="1" sz="1400" spc="-1" strike="noStrike">
                    <a:solidFill>
                      <a:srgbClr val="000000"/>
                    </a:solidFill>
                    <a:uFill>
                      <a:solidFill>
                        <a:srgbClr val="ffffff"/>
                      </a:solidFill>
                    </a:uFill>
                    <a:latin typeface="Calibri"/>
                    <a:ea typeface="Calibri"/>
                  </a:rPr>
                  <a:t>log (Conc in pM)</a:t>
                </a:r>
              </a:p>
            </c:rich>
          </c:tx>
          <c:overlay val="0"/>
        </c:title>
        <c:numFmt formatCode="0.00" sourceLinked="0"/>
        <c:majorTickMark val="out"/>
        <c:minorTickMark val="none"/>
        <c:tickLblPos val="low"/>
        <c:spPr>
          <a:ln w="3240">
            <a:solidFill>
              <a:srgbClr val="808080"/>
            </a:solidFill>
            <a:round/>
          </a:ln>
        </c:spPr>
        <c:txPr>
          <a:bodyPr/>
          <a:p>
            <a:pPr>
              <a:defRPr b="0" sz="1000" spc="-1" strike="noStrike">
                <a:solidFill>
                  <a:srgbClr val="000000"/>
                </a:solidFill>
                <a:uFill>
                  <a:solidFill>
                    <a:srgbClr val="ffffff"/>
                  </a:solidFill>
                </a:uFill>
                <a:latin typeface="Calibri"/>
                <a:ea typeface="Calibri"/>
              </a:defRPr>
            </a:pPr>
          </a:p>
        </c:txPr>
        <c:crossAx val="91187400"/>
        <c:crosses val="autoZero"/>
        <c:crossBetween val="midCat"/>
      </c:valAx>
      <c:valAx>
        <c:axId val="91187400"/>
        <c:scaling>
          <c:orientation val="minMax"/>
        </c:scaling>
        <c:delete val="0"/>
        <c:axPos val="l"/>
        <c:majorGridlines>
          <c:spPr>
            <a:ln w="3240">
              <a:solidFill>
                <a:srgbClr val="808080"/>
              </a:solidFill>
              <a:round/>
            </a:ln>
          </c:spPr>
        </c:majorGridlines>
        <c:title>
          <c:tx>
            <c:rich>
              <a:bodyPr rot="-5400000"/>
              <a:lstStyle/>
              <a:p>
                <a:pPr>
                  <a:defRPr b="1" sz="1400" spc="-1" strike="noStrike">
                    <a:solidFill>
                      <a:srgbClr val="000000"/>
                    </a:solidFill>
                    <a:uFill>
                      <a:solidFill>
                        <a:srgbClr val="ffffff"/>
                      </a:solidFill>
                    </a:uFill>
                    <a:latin typeface="Calibri"/>
                    <a:ea typeface="Calibri"/>
                  </a:defRPr>
                </a:pPr>
                <a:r>
                  <a:rPr b="1" sz="1400" spc="-1" strike="noStrike">
                    <a:solidFill>
                      <a:srgbClr val="000000"/>
                    </a:solidFill>
                    <a:uFill>
                      <a:solidFill>
                        <a:srgbClr val="ffffff"/>
                      </a:solidFill>
                    </a:uFill>
                    <a:latin typeface="Calibri"/>
                    <a:ea typeface="Calibri"/>
                  </a:rPr>
                  <a:t>Average Cq</a:t>
                </a:r>
              </a:p>
            </c:rich>
          </c:tx>
          <c:overlay val="0"/>
        </c:title>
        <c:numFmt formatCode="0.00" sourceLinked="0"/>
        <c:majorTickMark val="out"/>
        <c:minorTickMark val="none"/>
        <c:tickLblPos val="low"/>
        <c:spPr>
          <a:ln w="3240">
            <a:solidFill>
              <a:srgbClr val="808080"/>
            </a:solidFill>
            <a:round/>
          </a:ln>
        </c:spPr>
        <c:txPr>
          <a:bodyPr/>
          <a:p>
            <a:pPr>
              <a:defRPr b="0" sz="1000" spc="-1" strike="noStrike">
                <a:solidFill>
                  <a:srgbClr val="000000"/>
                </a:solidFill>
                <a:uFill>
                  <a:solidFill>
                    <a:srgbClr val="ffffff"/>
                  </a:solidFill>
                </a:uFill>
                <a:latin typeface="Calibri"/>
                <a:ea typeface="Calibri"/>
              </a:defRPr>
            </a:pPr>
          </a:p>
        </c:txPr>
        <c:crossAx val="45685180"/>
        <c:crosses val="autoZero"/>
        <c:crossBetween val="midCat"/>
      </c:valAx>
      <c:spPr>
        <a:solidFill>
          <a:srgbClr val="ffffff"/>
        </a:solidFill>
        <a:ln w="25560">
          <a:solidFill>
            <a:srgbClr val="808080"/>
          </a:solidFill>
          <a:round/>
        </a:ln>
      </c:spPr>
    </c:plotArea>
    <c:plotVisOnly val="1"/>
    <c:dispBlanksAs val="gap"/>
  </c:chart>
  <c:spPr>
    <a:solidFill>
      <a:srgbClr val="ffffff"/>
    </a:solidFill>
    <a:ln w="3240">
      <a:solidFill>
        <a:srgbClr val="80808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800280</xdr:colOff>
      <xdr:row>44</xdr:row>
      <xdr:rowOff>171360</xdr:rowOff>
    </xdr:from>
    <xdr:to>
      <xdr:col>15</xdr:col>
      <xdr:colOff>485280</xdr:colOff>
      <xdr:row>64</xdr:row>
      <xdr:rowOff>8640</xdr:rowOff>
    </xdr:to>
    <xdr:graphicFrame>
      <xdr:nvGraphicFramePr>
        <xdr:cNvPr id="0" name="Chart 1"/>
        <xdr:cNvGraphicFramePr/>
      </xdr:nvGraphicFramePr>
      <xdr:xfrm>
        <a:off x="13030200" y="8616600"/>
        <a:ext cx="9076680" cy="3552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558ED5"/>
    <pageSetUpPr fitToPage="false"/>
  </sheetPr>
  <dimension ref="A1:O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9.74898785425101"/>
    <col collapsed="false" hidden="false" max="1025" min="2" style="0" width="8.57085020242915"/>
  </cols>
  <sheetData>
    <row r="1" customFormat="false" ht="22.25" hidden="false" customHeight="false" outlineLevel="0" collapsed="false">
      <c r="A1" s="1" t="s">
        <v>0</v>
      </c>
    </row>
    <row r="4" customFormat="false" ht="14.25" hidden="false" customHeight="false" outlineLevel="0" collapsed="false">
      <c r="A4" s="0" t="s">
        <v>1</v>
      </c>
    </row>
    <row r="5" customFormat="false" ht="14.25" hidden="false" customHeight="false" outlineLevel="0" collapsed="false">
      <c r="A5" s="0" t="s">
        <v>2</v>
      </c>
    </row>
    <row r="7" customFormat="false" ht="14.25" hidden="false" customHeight="false" outlineLevel="0" collapsed="false">
      <c r="A7" s="0" t="s">
        <v>3</v>
      </c>
      <c r="B7" s="2" t="s">
        <v>4</v>
      </c>
      <c r="C7" s="2"/>
      <c r="D7" s="2"/>
      <c r="E7" s="2"/>
      <c r="F7" s="2"/>
      <c r="G7" s="2"/>
      <c r="H7" s="2"/>
      <c r="I7" s="2"/>
      <c r="J7" s="2"/>
      <c r="K7" s="2"/>
      <c r="L7" s="2"/>
      <c r="M7" s="2"/>
      <c r="N7" s="2"/>
      <c r="O7" s="2"/>
    </row>
    <row r="8" customFormat="false" ht="14.25" hidden="false" customHeight="false" outlineLevel="0" collapsed="false">
      <c r="A8" s="3" t="n">
        <v>1</v>
      </c>
      <c r="B8" s="3" t="s">
        <v>5</v>
      </c>
      <c r="C8" s="3"/>
      <c r="D8" s="3"/>
      <c r="E8" s="3"/>
      <c r="F8" s="3"/>
      <c r="G8" s="3"/>
      <c r="H8" s="3"/>
      <c r="I8" s="3"/>
      <c r="J8" s="3"/>
      <c r="K8" s="3"/>
      <c r="L8" s="3"/>
      <c r="M8" s="3"/>
      <c r="N8" s="3"/>
      <c r="O8" s="3"/>
    </row>
    <row r="9" customFormat="false" ht="14.25" hidden="false" customHeight="false" outlineLevel="0" collapsed="false">
      <c r="A9" s="3"/>
      <c r="B9" s="3"/>
      <c r="C9" s="3" t="s">
        <v>6</v>
      </c>
      <c r="D9" s="3"/>
      <c r="E9" s="3"/>
      <c r="F9" s="3"/>
      <c r="G9" s="3"/>
      <c r="H9" s="3"/>
      <c r="I9" s="3"/>
      <c r="J9" s="3"/>
      <c r="K9" s="3"/>
      <c r="L9" s="3"/>
      <c r="M9" s="3"/>
      <c r="N9" s="3"/>
      <c r="O9" s="3"/>
    </row>
    <row r="10" customFormat="false" ht="14.25" hidden="false" customHeight="false" outlineLevel="0" collapsed="false">
      <c r="A10" s="3"/>
      <c r="B10" s="3"/>
      <c r="C10" s="3" t="s">
        <v>7</v>
      </c>
      <c r="D10" s="3"/>
      <c r="E10" s="3"/>
      <c r="F10" s="3"/>
      <c r="G10" s="3"/>
      <c r="H10" s="3"/>
      <c r="I10" s="3"/>
      <c r="J10" s="3"/>
      <c r="K10" s="3"/>
      <c r="L10" s="3"/>
      <c r="M10" s="3"/>
      <c r="N10" s="3"/>
      <c r="O10" s="3"/>
    </row>
    <row r="11" customFormat="false" ht="14.25" hidden="false" customHeight="false" outlineLevel="0" collapsed="false">
      <c r="A11" s="3"/>
      <c r="B11" s="3"/>
      <c r="C11" s="3"/>
      <c r="D11" s="3"/>
      <c r="E11" s="3"/>
      <c r="F11" s="3"/>
      <c r="G11" s="3"/>
      <c r="H11" s="3"/>
      <c r="I11" s="3"/>
      <c r="J11" s="3"/>
      <c r="K11" s="3"/>
      <c r="L11" s="3"/>
      <c r="M11" s="3"/>
      <c r="N11" s="3"/>
      <c r="O11" s="3"/>
    </row>
    <row r="12" customFormat="false" ht="14.25" hidden="false" customHeight="false" outlineLevel="0" collapsed="false">
      <c r="A12" s="3" t="n">
        <v>2</v>
      </c>
      <c r="B12" s="3" t="s">
        <v>8</v>
      </c>
      <c r="C12" s="3"/>
      <c r="D12" s="3"/>
      <c r="E12" s="3"/>
      <c r="F12" s="3"/>
      <c r="G12" s="3"/>
      <c r="H12" s="3"/>
      <c r="I12" s="3"/>
      <c r="J12" s="3"/>
      <c r="K12" s="3"/>
      <c r="L12" s="3"/>
      <c r="M12" s="3"/>
      <c r="N12" s="3"/>
      <c r="O12" s="3"/>
    </row>
    <row r="13" customFormat="false" ht="14.25" hidden="false" customHeight="false" outlineLevel="0" collapsed="false">
      <c r="A13" s="3"/>
      <c r="B13" s="3"/>
      <c r="C13" s="3" t="s">
        <v>9</v>
      </c>
      <c r="D13" s="3"/>
      <c r="E13" s="3"/>
      <c r="F13" s="3"/>
      <c r="G13" s="3"/>
      <c r="H13" s="3"/>
      <c r="I13" s="3"/>
      <c r="J13" s="3"/>
      <c r="K13" s="3"/>
      <c r="L13" s="3"/>
      <c r="M13" s="3"/>
      <c r="N13" s="3"/>
      <c r="O13" s="3"/>
    </row>
    <row r="14" customFormat="false" ht="14.25" hidden="false" customHeight="false" outlineLevel="0" collapsed="false">
      <c r="A14" s="3"/>
      <c r="B14" s="3"/>
      <c r="C14" s="3"/>
      <c r="D14" s="3"/>
      <c r="E14" s="3"/>
      <c r="F14" s="3"/>
      <c r="G14" s="3"/>
      <c r="H14" s="3"/>
      <c r="I14" s="3"/>
      <c r="J14" s="3"/>
      <c r="K14" s="3"/>
      <c r="L14" s="3"/>
      <c r="M14" s="3"/>
      <c r="N14" s="3"/>
      <c r="O14" s="3"/>
    </row>
    <row r="15" customFormat="false" ht="14.25" hidden="false" customHeight="false" outlineLevel="0" collapsed="false">
      <c r="A15" s="3" t="n">
        <v>3</v>
      </c>
      <c r="B15" s="3" t="s">
        <v>10</v>
      </c>
      <c r="C15" s="3"/>
      <c r="D15" s="3"/>
      <c r="E15" s="3"/>
      <c r="F15" s="3"/>
      <c r="G15" s="3"/>
      <c r="H15" s="3"/>
      <c r="I15" s="3"/>
      <c r="J15" s="3"/>
      <c r="K15" s="3"/>
      <c r="L15" s="3"/>
      <c r="M15" s="3"/>
      <c r="N15" s="3"/>
      <c r="O15" s="3"/>
    </row>
    <row r="16" customFormat="false" ht="14.25" hidden="false" customHeight="false" outlineLevel="0" collapsed="false">
      <c r="A16" s="3"/>
      <c r="B16" s="3"/>
      <c r="C16" s="3" t="s">
        <v>11</v>
      </c>
      <c r="D16" s="3"/>
      <c r="E16" s="3"/>
      <c r="F16" s="3"/>
      <c r="G16" s="3"/>
      <c r="H16" s="3"/>
      <c r="I16" s="3"/>
      <c r="J16" s="3"/>
      <c r="K16" s="3"/>
      <c r="L16" s="3"/>
      <c r="M16" s="3"/>
      <c r="N16" s="3"/>
      <c r="O16" s="3"/>
    </row>
    <row r="17" customFormat="false" ht="14.25" hidden="false" customHeight="false" outlineLevel="0" collapsed="false">
      <c r="A17" s="3"/>
      <c r="B17" s="3"/>
      <c r="C17" s="3"/>
      <c r="D17" s="3"/>
      <c r="E17" s="3"/>
      <c r="F17" s="3"/>
      <c r="G17" s="3"/>
      <c r="H17" s="3"/>
      <c r="I17" s="3"/>
      <c r="J17" s="3"/>
      <c r="K17" s="3"/>
      <c r="L17" s="3"/>
      <c r="M17" s="3"/>
      <c r="N17" s="3"/>
      <c r="O17" s="3"/>
    </row>
    <row r="18" customFormat="false" ht="14.25" hidden="false" customHeight="false" outlineLevel="0" collapsed="false">
      <c r="A18" s="3" t="n">
        <v>4</v>
      </c>
      <c r="B18" s="3" t="s">
        <v>12</v>
      </c>
      <c r="C18" s="3"/>
      <c r="D18" s="3"/>
      <c r="E18" s="3"/>
      <c r="F18" s="3"/>
      <c r="G18" s="3"/>
      <c r="H18" s="3"/>
      <c r="I18" s="3"/>
      <c r="J18" s="3"/>
      <c r="K18" s="3"/>
      <c r="L18" s="3"/>
      <c r="M18" s="3"/>
      <c r="N18" s="3"/>
      <c r="O18" s="3"/>
    </row>
    <row r="19" customFormat="false" ht="14.25" hidden="false" customHeight="false" outlineLevel="0" collapsed="false">
      <c r="A19" s="3"/>
      <c r="B19" s="3"/>
      <c r="C19" s="3" t="s">
        <v>13</v>
      </c>
      <c r="D19" s="3"/>
      <c r="E19" s="3"/>
      <c r="F19" s="3"/>
      <c r="G19" s="3"/>
      <c r="H19" s="3"/>
      <c r="I19" s="3"/>
      <c r="J19" s="3"/>
      <c r="K19" s="3"/>
      <c r="L19" s="3"/>
      <c r="M19" s="3"/>
      <c r="N19" s="3"/>
      <c r="O19" s="3"/>
    </row>
    <row r="20" customFormat="false" ht="14.25" hidden="false" customHeight="false" outlineLevel="0" collapsed="false">
      <c r="A20" s="3"/>
      <c r="B20" s="3"/>
      <c r="C20" s="3"/>
      <c r="D20" s="3"/>
      <c r="E20" s="3"/>
      <c r="F20" s="3"/>
      <c r="G20" s="3"/>
      <c r="H20" s="3"/>
      <c r="I20" s="3"/>
      <c r="J20" s="3"/>
      <c r="K20" s="3"/>
      <c r="L20" s="3"/>
      <c r="M20" s="3"/>
      <c r="N20" s="3"/>
      <c r="O20" s="3"/>
    </row>
    <row r="21" customFormat="false" ht="14.25" hidden="false" customHeight="false" outlineLevel="0" collapsed="false">
      <c r="A21" s="3" t="n">
        <v>5</v>
      </c>
      <c r="B21" s="3" t="s">
        <v>14</v>
      </c>
      <c r="C21" s="3"/>
      <c r="D21" s="3"/>
      <c r="E21" s="3"/>
      <c r="F21" s="3"/>
      <c r="G21" s="3"/>
      <c r="H21" s="3"/>
      <c r="I21" s="3"/>
      <c r="J21" s="3"/>
      <c r="K21" s="3"/>
      <c r="L21" s="3"/>
      <c r="M21" s="3"/>
      <c r="N21" s="3"/>
      <c r="O21" s="3"/>
    </row>
    <row r="22" customFormat="false" ht="14.25" hidden="false" customHeight="false" outlineLevel="0" collapsed="false">
      <c r="A22" s="3"/>
      <c r="B22" s="3"/>
      <c r="C22" s="3" t="s">
        <v>15</v>
      </c>
      <c r="D22" s="3"/>
      <c r="E22" s="3"/>
      <c r="F22" s="3"/>
      <c r="G22" s="3"/>
      <c r="H22" s="3"/>
      <c r="I22" s="3"/>
      <c r="J22" s="3"/>
      <c r="K22" s="3"/>
      <c r="L22" s="3"/>
      <c r="M22" s="3"/>
      <c r="N22" s="3"/>
      <c r="O22" s="3"/>
    </row>
    <row r="27" customFormat="false" ht="22.25" hidden="false" customHeight="false" outlineLevel="0" collapsed="false">
      <c r="A27" s="1" t="s">
        <v>16</v>
      </c>
    </row>
    <row r="28" customFormat="false" ht="22.25" hidden="false" customHeight="false" outlineLevel="0" collapsed="false">
      <c r="A28" s="1"/>
    </row>
    <row r="29" customFormat="false" ht="14.25" hidden="false" customHeight="false" outlineLevel="0" collapsed="false">
      <c r="A29" s="0" t="s">
        <v>17</v>
      </c>
      <c r="B29" s="2" t="s">
        <v>18</v>
      </c>
      <c r="C29" s="2"/>
      <c r="D29" s="2"/>
      <c r="E29" s="2"/>
      <c r="F29" s="2"/>
      <c r="G29" s="2"/>
      <c r="H29" s="2"/>
      <c r="I29" s="2"/>
      <c r="J29" s="2"/>
      <c r="K29" s="2"/>
      <c r="L29" s="2"/>
      <c r="M29" s="2"/>
      <c r="N29" s="2"/>
      <c r="O29" s="2"/>
    </row>
    <row r="30" customFormat="false" ht="14.25" hidden="false" customHeight="false" outlineLevel="0" collapsed="false">
      <c r="A30" s="4" t="n">
        <v>1.1</v>
      </c>
      <c r="B30" s="4" t="s">
        <v>19</v>
      </c>
      <c r="C30" s="4"/>
      <c r="D30" s="4"/>
      <c r="E30" s="4"/>
      <c r="F30" s="4"/>
      <c r="G30" s="4"/>
      <c r="H30" s="4"/>
      <c r="I30" s="4"/>
      <c r="J30" s="4"/>
      <c r="K30" s="4"/>
      <c r="L30" s="4"/>
      <c r="M30" s="4"/>
      <c r="N30" s="4"/>
      <c r="O30" s="4"/>
    </row>
    <row r="31" customFormat="false" ht="14.25" hidden="false" customHeight="false" outlineLevel="0" collapsed="false">
      <c r="A31" s="4"/>
      <c r="B31" s="4" t="s">
        <v>20</v>
      </c>
      <c r="C31" s="4"/>
      <c r="D31" s="4"/>
      <c r="E31" s="4"/>
      <c r="F31" s="4"/>
      <c r="G31" s="4"/>
      <c r="H31" s="4"/>
      <c r="I31" s="4"/>
      <c r="J31" s="4"/>
      <c r="K31" s="4"/>
      <c r="L31" s="4"/>
      <c r="M31" s="4"/>
      <c r="N31" s="4"/>
      <c r="O31" s="4"/>
    </row>
    <row r="32" customFormat="false" ht="14.25" hidden="false" customHeight="false" outlineLevel="0" collapsed="false">
      <c r="A32" s="4"/>
      <c r="B32" s="4" t="s">
        <v>21</v>
      </c>
      <c r="C32" s="4"/>
      <c r="D32" s="4"/>
      <c r="E32" s="4"/>
      <c r="F32" s="4"/>
      <c r="G32" s="4"/>
      <c r="H32" s="4"/>
      <c r="I32" s="4"/>
      <c r="J32" s="4"/>
      <c r="K32" s="4"/>
      <c r="L32" s="4"/>
      <c r="M32" s="4"/>
      <c r="N32" s="4"/>
      <c r="O32" s="4"/>
    </row>
    <row r="33" customFormat="false" ht="14.25" hidden="false" customHeight="false" outlineLevel="0" collapsed="false">
      <c r="A33" s="4"/>
      <c r="B33" s="4" t="s">
        <v>22</v>
      </c>
      <c r="C33" s="4"/>
      <c r="D33" s="4"/>
      <c r="E33" s="4"/>
      <c r="F33" s="4"/>
      <c r="G33" s="4"/>
      <c r="H33" s="4"/>
      <c r="I33" s="4"/>
      <c r="J33" s="4"/>
      <c r="K33" s="4"/>
      <c r="L33" s="4"/>
      <c r="M33" s="4"/>
      <c r="N33" s="4"/>
      <c r="O33" s="4"/>
    </row>
    <row r="34" customFormat="false" ht="14.25" hidden="false" customHeight="false" outlineLevel="0" collapsed="false">
      <c r="A34" s="5" t="s">
        <v>23</v>
      </c>
      <c r="B34" s="5" t="s">
        <v>24</v>
      </c>
      <c r="C34" s="5"/>
      <c r="D34" s="5"/>
      <c r="E34" s="5"/>
      <c r="F34" s="5"/>
      <c r="G34" s="5"/>
      <c r="H34" s="5"/>
      <c r="I34" s="5"/>
      <c r="J34" s="5"/>
      <c r="K34" s="5"/>
      <c r="L34" s="5"/>
      <c r="M34" s="5"/>
      <c r="N34" s="5"/>
      <c r="O34" s="5"/>
    </row>
  </sheetData>
  <mergeCells count="2">
    <mergeCell ref="B7:O7"/>
    <mergeCell ref="B29:O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38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4.25"/>
  <cols>
    <col collapsed="false" hidden="false" max="2" min="1" style="0" width="29.7773279352227"/>
    <col collapsed="false" hidden="false" max="5" min="3" style="0" width="8.57085020242915"/>
    <col collapsed="false" hidden="true" max="38" min="6" style="0" width="0"/>
    <col collapsed="false" hidden="false" max="1025" min="39" style="0" width="8.57085020242915"/>
  </cols>
  <sheetData>
    <row r="1" customFormat="false" ht="45" hidden="false" customHeight="true" outlineLevel="0" collapsed="false">
      <c r="A1" s="6" t="s">
        <v>25</v>
      </c>
      <c r="B1" s="7" t="s">
        <v>26</v>
      </c>
      <c r="C1" s="7" t="s">
        <v>27</v>
      </c>
      <c r="D1" s="7"/>
      <c r="E1" s="8" t="s">
        <v>28</v>
      </c>
      <c r="L1" s="0" t="s">
        <v>29</v>
      </c>
      <c r="R1" s="0" t="s">
        <v>30</v>
      </c>
      <c r="S1" s="7" t="s">
        <v>28</v>
      </c>
      <c r="W1" s="0" t="s">
        <v>31</v>
      </c>
      <c r="AA1" s="7" t="s">
        <v>31</v>
      </c>
      <c r="AB1" s="7" t="s">
        <v>32</v>
      </c>
      <c r="AC1" s="7" t="s">
        <v>33</v>
      </c>
      <c r="AE1" s="7" t="s">
        <v>31</v>
      </c>
      <c r="AF1" s="7" t="s">
        <v>30</v>
      </c>
      <c r="AI1" s="7" t="s">
        <v>31</v>
      </c>
      <c r="AJ1" s="7" t="s">
        <v>28</v>
      </c>
    </row>
    <row r="2" customFormat="false" ht="14.25" hidden="false" customHeight="false" outlineLevel="0" collapsed="false">
      <c r="A2" s="6"/>
      <c r="B2" s="9"/>
      <c r="C2" s="0" t="str">
        <f aca="false">IF($E$1="Row",R2,IF($E$1="Column",S2,""))</f>
        <v>A01</v>
      </c>
      <c r="F2" s="0" t="str">
        <f aca="false">IF(B2="","",VLOOKUP(C2,V:Y,2,0))</f>
        <v/>
      </c>
      <c r="G2" s="0" t="str">
        <f aca="false">IF(B2="","",VLOOKUP(C2,V:Y,3,0))</f>
        <v/>
      </c>
      <c r="H2" s="0" t="str">
        <f aca="false">IF(B2="","",VLOOKUP(C2,V:Y,4,0))</f>
        <v/>
      </c>
      <c r="I2" s="0" t="str">
        <f aca="false">IF(B2="","",3)</f>
        <v/>
      </c>
      <c r="J2" s="0" t="str">
        <f aca="false">IF(B2="","",38)</f>
        <v/>
      </c>
      <c r="L2" s="0" t="s">
        <v>34</v>
      </c>
      <c r="M2" s="0" t="s">
        <v>35</v>
      </c>
      <c r="N2" s="0" t="n">
        <v>3</v>
      </c>
      <c r="R2" s="0" t="s">
        <v>36</v>
      </c>
      <c r="S2" s="0" t="s">
        <v>36</v>
      </c>
      <c r="V2" s="0" t="s">
        <v>36</v>
      </c>
      <c r="W2" s="0" t="s">
        <v>37</v>
      </c>
      <c r="X2" s="0" t="s">
        <v>38</v>
      </c>
      <c r="Y2" s="0" t="s">
        <v>39</v>
      </c>
      <c r="AA2" s="0" t="s">
        <v>37</v>
      </c>
      <c r="AB2" s="0" t="str">
        <f aca="false">IFERROR(INDEX(V:Y,MATCH(AA2,W:W,0),1),IFERROR(INDEX(V:Y,MATCH(AA2,X:X,0),1),IFERROR(INDEX(V:Y,MATCH(AA2,Y:Y,0),1),IFERROR(INDEX(L:M,MATCH(AA2,L:L,0),2),"NA"))))</f>
        <v>A01</v>
      </c>
      <c r="AC2" s="0" t="n">
        <f aca="false">IFERROR(INDEX(L:N,MATCH(AA2,L:L,0),3),IF(INDEX(B:C,MATCH(AB2,C:C,0),1)="",0,IFERROR(INDEX(B:N,MATCH(AB2,C:C,0),8),0)))</f>
        <v>0</v>
      </c>
      <c r="AE2" s="0" t="s">
        <v>37</v>
      </c>
      <c r="AF2" s="0" t="s">
        <v>36</v>
      </c>
      <c r="AG2" s="0" t="str">
        <f aca="false">RIGHT(AF2,2)</f>
        <v>01</v>
      </c>
      <c r="AI2" s="0" t="s">
        <v>37</v>
      </c>
      <c r="AJ2" s="0" t="s">
        <v>36</v>
      </c>
      <c r="AK2" s="0" t="str">
        <f aca="false">RIGHT(AJ2,2)</f>
        <v>01</v>
      </c>
    </row>
    <row r="3" customFormat="false" ht="14.25" hidden="false" customHeight="false" outlineLevel="0" collapsed="false">
      <c r="A3" s="6"/>
      <c r="B3" s="9"/>
      <c r="C3" s="0" t="str">
        <f aca="false">IF($E$1="Row",R3,IF($E$1="Column",S3,""))</f>
        <v>B01</v>
      </c>
      <c r="F3" s="0" t="str">
        <f aca="false">IF(B3="","",VLOOKUP(C3,V:Y,2,0))</f>
        <v/>
      </c>
      <c r="G3" s="0" t="str">
        <f aca="false">IF(B3="","",VLOOKUP(C3,V:Y,3,0))</f>
        <v/>
      </c>
      <c r="H3" s="0" t="str">
        <f aca="false">IF(B3="","",VLOOKUP(C3,V:Y,4,0))</f>
        <v/>
      </c>
      <c r="I3" s="0" t="str">
        <f aca="false">IF(B3="","",3)</f>
        <v/>
      </c>
      <c r="J3" s="0" t="str">
        <f aca="false">IF(B3="","",38)</f>
        <v/>
      </c>
      <c r="L3" s="0" t="s">
        <v>40</v>
      </c>
      <c r="M3" s="0" t="s">
        <v>35</v>
      </c>
      <c r="N3" s="0" t="n">
        <v>3</v>
      </c>
      <c r="R3" s="0" t="s">
        <v>41</v>
      </c>
      <c r="S3" s="0" t="s">
        <v>42</v>
      </c>
      <c r="V3" s="0" t="s">
        <v>42</v>
      </c>
      <c r="W3" s="0" t="s">
        <v>43</v>
      </c>
      <c r="X3" s="0" t="s">
        <v>44</v>
      </c>
      <c r="Y3" s="0" t="s">
        <v>45</v>
      </c>
      <c r="AA3" s="0" t="s">
        <v>38</v>
      </c>
      <c r="AB3" s="0" t="str">
        <f aca="false">IFERROR(INDEX(V:Y,MATCH(AA3,W:W,0),1),IFERROR(INDEX(V:Y,MATCH(AA3,X:X,0),1),IFERROR(INDEX(V:Y,MATCH(AA3,Y:Y,0),1),IFERROR(INDEX(L:M,MATCH(AA3,L:L,0),2),"NA"))))</f>
        <v>A01</v>
      </c>
      <c r="AC3" s="0" t="n">
        <f aca="false">IFERROR(INDEX(L:N,MATCH(AA3,L:L,0),3),IF(INDEX(B:C,MATCH(AB3,C:C,0),1)="",0,IFERROR(INDEX(B:N,MATCH(AB3,C:C,0),8),0)))</f>
        <v>0</v>
      </c>
      <c r="AE3" s="0" t="s">
        <v>38</v>
      </c>
      <c r="AF3" s="0" t="s">
        <v>36</v>
      </c>
      <c r="AG3" s="0" t="str">
        <f aca="false">RIGHT(AF3,2)</f>
        <v>01</v>
      </c>
      <c r="AI3" s="0" t="s">
        <v>38</v>
      </c>
      <c r="AJ3" s="0" t="s">
        <v>36</v>
      </c>
      <c r="AK3" s="0" t="str">
        <f aca="false">RIGHT(AJ3,2)</f>
        <v>01</v>
      </c>
    </row>
    <row r="4" customFormat="false" ht="14.25" hidden="false" customHeight="false" outlineLevel="0" collapsed="false">
      <c r="A4" s="6"/>
      <c r="B4" s="9"/>
      <c r="C4" s="0" t="str">
        <f aca="false">IF($E$1="Row",R4,IF($E$1="Column",S4,""))</f>
        <v>C01</v>
      </c>
      <c r="F4" s="0" t="str">
        <f aca="false">IF(B4="","",VLOOKUP(C4,V:Y,2,0))</f>
        <v/>
      </c>
      <c r="G4" s="0" t="str">
        <f aca="false">IF(B4="","",VLOOKUP(C4,V:Y,3,0))</f>
        <v/>
      </c>
      <c r="H4" s="0" t="str">
        <f aca="false">IF(B4="","",VLOOKUP(C4,V:Y,4,0))</f>
        <v/>
      </c>
      <c r="I4" s="0" t="str">
        <f aca="false">IF(B4="","",3)</f>
        <v/>
      </c>
      <c r="J4" s="0" t="str">
        <f aca="false">IF(B4="","",38)</f>
        <v/>
      </c>
      <c r="L4" s="0" t="s">
        <v>46</v>
      </c>
      <c r="M4" s="0" t="s">
        <v>35</v>
      </c>
      <c r="N4" s="0" t="n">
        <v>3</v>
      </c>
      <c r="R4" s="0" t="s">
        <v>47</v>
      </c>
      <c r="S4" s="0" t="s">
        <v>48</v>
      </c>
      <c r="V4" s="0" t="s">
        <v>48</v>
      </c>
      <c r="W4" s="0" t="s">
        <v>49</v>
      </c>
      <c r="X4" s="0" t="s">
        <v>50</v>
      </c>
      <c r="Y4" s="0" t="s">
        <v>51</v>
      </c>
      <c r="AA4" s="0" t="s">
        <v>52</v>
      </c>
      <c r="AB4" s="0" t="str">
        <f aca="false">IFERROR(INDEX(V:Y,MATCH(AA4,W:W,0),1),IFERROR(INDEX(V:Y,MATCH(AA4,X:X,0),1),IFERROR(INDEX(V:Y,MATCH(AA4,Y:Y,0),1),IFERROR(INDEX(L:M,MATCH(AA4,L:L,0),2),"NA"))))</f>
        <v>A02</v>
      </c>
      <c r="AC4" s="0" t="n">
        <f aca="false">IFERROR(INDEX(L:N,MATCH(AA4,L:L,0),3),IF(INDEX(B:C,MATCH(AB4,C:C,0),1)="",0,IFERROR(INDEX(B:N,MATCH(AB4,C:C,0),8),0)))</f>
        <v>0</v>
      </c>
      <c r="AE4" s="0" t="s">
        <v>39</v>
      </c>
      <c r="AF4" s="0" t="s">
        <v>36</v>
      </c>
      <c r="AG4" s="0" t="str">
        <f aca="false">RIGHT(AF4,2)</f>
        <v>01</v>
      </c>
      <c r="AI4" s="0" t="s">
        <v>39</v>
      </c>
      <c r="AJ4" s="0" t="s">
        <v>36</v>
      </c>
      <c r="AK4" s="0" t="str">
        <f aca="false">RIGHT(AJ4,2)</f>
        <v>01</v>
      </c>
    </row>
    <row r="5" customFormat="false" ht="14.25" hidden="false" customHeight="false" outlineLevel="0" collapsed="false">
      <c r="A5" s="6"/>
      <c r="B5" s="9"/>
      <c r="C5" s="0" t="str">
        <f aca="false">IF($E$1="Row",R5,IF($E$1="Column",S5,""))</f>
        <v>D01</v>
      </c>
      <c r="F5" s="0" t="str">
        <f aca="false">IF(B5="","",VLOOKUP(C5,V:Y,2,0))</f>
        <v/>
      </c>
      <c r="G5" s="0" t="str">
        <f aca="false">IF(B5="","",VLOOKUP(C5,V:Y,3,0))</f>
        <v/>
      </c>
      <c r="H5" s="0" t="str">
        <f aca="false">IF(B5="","",VLOOKUP(C5,V:Y,4,0))</f>
        <v/>
      </c>
      <c r="I5" s="0" t="str">
        <f aca="false">IF(B5="","",3)</f>
        <v/>
      </c>
      <c r="J5" s="0" t="str">
        <f aca="false">IF(B5="","",38)</f>
        <v/>
      </c>
      <c r="L5" s="0" t="s">
        <v>53</v>
      </c>
      <c r="M5" s="0" t="s">
        <v>35</v>
      </c>
      <c r="N5" s="0" t="n">
        <v>3</v>
      </c>
      <c r="R5" s="0" t="s">
        <v>54</v>
      </c>
      <c r="S5" s="0" t="s">
        <v>55</v>
      </c>
      <c r="V5" s="0" t="s">
        <v>55</v>
      </c>
      <c r="W5" s="0" t="s">
        <v>56</v>
      </c>
      <c r="X5" s="0" t="s">
        <v>57</v>
      </c>
      <c r="Y5" s="0" t="s">
        <v>58</v>
      </c>
      <c r="AA5" s="0" t="s">
        <v>59</v>
      </c>
      <c r="AB5" s="0" t="str">
        <f aca="false">IFERROR(INDEX(V:Y,MATCH(AA5,W:W,0),1),IFERROR(INDEX(V:Y,MATCH(AA5,X:X,0),1),IFERROR(INDEX(V:Y,MATCH(AA5,Y:Y,0),1),IFERROR(INDEX(L:M,MATCH(AA5,L:L,0),2),"NA"))))</f>
        <v>A02</v>
      </c>
      <c r="AC5" s="0" t="n">
        <f aca="false">IFERROR(INDEX(L:N,MATCH(AA5,L:L,0),3),IF(INDEX(B:C,MATCH(AB5,C:C,0),1)="",0,IFERROR(INDEX(B:N,MATCH(AB5,C:C,0),8),0)))</f>
        <v>0</v>
      </c>
      <c r="AE5" s="0" t="s">
        <v>52</v>
      </c>
      <c r="AF5" s="0" t="s">
        <v>41</v>
      </c>
      <c r="AG5" s="0" t="str">
        <f aca="false">RIGHT(AF5,2)</f>
        <v>02</v>
      </c>
      <c r="AI5" s="0" t="s">
        <v>43</v>
      </c>
      <c r="AJ5" s="0" t="s">
        <v>42</v>
      </c>
      <c r="AK5" s="0" t="str">
        <f aca="false">RIGHT(AJ5,2)</f>
        <v>01</v>
      </c>
    </row>
    <row r="6" customFormat="false" ht="14.25" hidden="false" customHeight="false" outlineLevel="0" collapsed="false">
      <c r="B6" s="9"/>
      <c r="C6" s="0" t="str">
        <f aca="false">IF($E$1="Row",R6,IF($E$1="Column",S6,""))</f>
        <v>E01</v>
      </c>
      <c r="F6" s="0" t="str">
        <f aca="false">IF(B6="","",VLOOKUP(C6,V:Y,2,0))</f>
        <v/>
      </c>
      <c r="G6" s="0" t="str">
        <f aca="false">IF(B6="","",VLOOKUP(C6,V:Y,3,0))</f>
        <v/>
      </c>
      <c r="H6" s="0" t="str">
        <f aca="false">IF(B6="","",VLOOKUP(C6,V:Y,4,0))</f>
        <v/>
      </c>
      <c r="I6" s="0" t="str">
        <f aca="false">IF(B6="","",3)</f>
        <v/>
      </c>
      <c r="J6" s="0" t="str">
        <f aca="false">IF(B6="","",38)</f>
        <v/>
      </c>
      <c r="L6" s="0" t="s">
        <v>60</v>
      </c>
      <c r="M6" s="0" t="s">
        <v>35</v>
      </c>
      <c r="N6" s="0" t="n">
        <v>3</v>
      </c>
      <c r="R6" s="0" t="s">
        <v>61</v>
      </c>
      <c r="S6" s="0" t="s">
        <v>62</v>
      </c>
      <c r="V6" s="0" t="s">
        <v>62</v>
      </c>
      <c r="W6" s="0" t="s">
        <v>63</v>
      </c>
      <c r="X6" s="0" t="s">
        <v>64</v>
      </c>
      <c r="Y6" s="0" t="s">
        <v>65</v>
      </c>
      <c r="AA6" s="0" t="s">
        <v>66</v>
      </c>
      <c r="AB6" s="0" t="str">
        <f aca="false">IFERROR(INDEX(V:Y,MATCH(AA6,W:W,0),1),IFERROR(INDEX(V:Y,MATCH(AA6,X:X,0),1),IFERROR(INDEX(V:Y,MATCH(AA6,Y:Y,0),1),IFERROR(INDEX(L:M,MATCH(AA6,L:L,0),2),"NA"))))</f>
        <v>A03</v>
      </c>
      <c r="AC6" s="0" t="n">
        <f aca="false">IFERROR(INDEX(L:N,MATCH(AA6,L:L,0),3),IF(INDEX(B:C,MATCH(AB6,C:C,0),1)="",0,IFERROR(INDEX(B:N,MATCH(AB6,C:C,0),8),0)))</f>
        <v>0</v>
      </c>
      <c r="AE6" s="0" t="s">
        <v>59</v>
      </c>
      <c r="AF6" s="0" t="s">
        <v>41</v>
      </c>
      <c r="AG6" s="0" t="str">
        <f aca="false">RIGHT(AF6,2)</f>
        <v>02</v>
      </c>
      <c r="AI6" s="0" t="s">
        <v>44</v>
      </c>
      <c r="AJ6" s="0" t="s">
        <v>42</v>
      </c>
      <c r="AK6" s="0" t="str">
        <f aca="false">RIGHT(AJ6,2)</f>
        <v>01</v>
      </c>
    </row>
    <row r="7" customFormat="false" ht="14.25" hidden="false" customHeight="false" outlineLevel="0" collapsed="false">
      <c r="B7" s="9"/>
      <c r="C7" s="0" t="str">
        <f aca="false">IF($E$1="Row",R7,IF($E$1="Column",S7,""))</f>
        <v>F01</v>
      </c>
      <c r="F7" s="0" t="str">
        <f aca="false">IF(B7="","",VLOOKUP(C7,V:Y,2,0))</f>
        <v/>
      </c>
      <c r="G7" s="0" t="str">
        <f aca="false">IF(B7="","",VLOOKUP(C7,V:Y,3,0))</f>
        <v/>
      </c>
      <c r="H7" s="0" t="str">
        <f aca="false">IF(B7="","",VLOOKUP(C7,V:Y,4,0))</f>
        <v/>
      </c>
      <c r="I7" s="0" t="str">
        <f aca="false">IF(B7="","",3)</f>
        <v/>
      </c>
      <c r="J7" s="0" t="str">
        <f aca="false">IF(B7="","",38)</f>
        <v/>
      </c>
      <c r="L7" s="0" t="s">
        <v>67</v>
      </c>
      <c r="M7" s="0" t="s">
        <v>35</v>
      </c>
      <c r="N7" s="0" t="n">
        <v>3</v>
      </c>
      <c r="R7" s="0" t="s">
        <v>68</v>
      </c>
      <c r="S7" s="0" t="s">
        <v>69</v>
      </c>
      <c r="V7" s="0" t="s">
        <v>69</v>
      </c>
      <c r="W7" s="0" t="s">
        <v>70</v>
      </c>
      <c r="X7" s="0" t="s">
        <v>71</v>
      </c>
      <c r="Y7" s="0" t="s">
        <v>72</v>
      </c>
      <c r="AA7" s="0" t="s">
        <v>73</v>
      </c>
      <c r="AB7" s="0" t="str">
        <f aca="false">IFERROR(INDEX(V:Y,MATCH(AA7,W:W,0),1),IFERROR(INDEX(V:Y,MATCH(AA7,X:X,0),1),IFERROR(INDEX(V:Y,MATCH(AA7,Y:Y,0),1),IFERROR(INDEX(L:M,MATCH(AA7,L:L,0),2),"NA"))))</f>
        <v>A03</v>
      </c>
      <c r="AC7" s="0" t="n">
        <f aca="false">IFERROR(INDEX(L:N,MATCH(AA7,L:L,0),3),IF(INDEX(B:C,MATCH(AB7,C:C,0),1)="",0,IFERROR(INDEX(B:N,MATCH(AB7,C:C,0),8),0)))</f>
        <v>0</v>
      </c>
      <c r="AE7" s="0" t="s">
        <v>74</v>
      </c>
      <c r="AF7" s="0" t="s">
        <v>41</v>
      </c>
      <c r="AG7" s="0" t="str">
        <f aca="false">RIGHT(AF7,2)</f>
        <v>02</v>
      </c>
      <c r="AI7" s="0" t="s">
        <v>45</v>
      </c>
      <c r="AJ7" s="0" t="s">
        <v>42</v>
      </c>
      <c r="AK7" s="0" t="str">
        <f aca="false">RIGHT(AJ7,2)</f>
        <v>01</v>
      </c>
    </row>
    <row r="8" customFormat="false" ht="14.25" hidden="false" customHeight="false" outlineLevel="0" collapsed="false">
      <c r="B8" s="9"/>
      <c r="C8" s="0" t="str">
        <f aca="false">IF($E$1="Row",R8,IF($E$1="Column",S8,""))</f>
        <v>G01</v>
      </c>
      <c r="F8" s="0" t="str">
        <f aca="false">IF(B8="","",VLOOKUP(C8,V:Y,2,0))</f>
        <v/>
      </c>
      <c r="G8" s="0" t="str">
        <f aca="false">IF(B8="","",VLOOKUP(C8,V:Y,3,0))</f>
        <v/>
      </c>
      <c r="H8" s="0" t="str">
        <f aca="false">IF(B8="","",VLOOKUP(C8,V:Y,4,0))</f>
        <v/>
      </c>
      <c r="I8" s="0" t="str">
        <f aca="false">IF(B8="","",3)</f>
        <v/>
      </c>
      <c r="J8" s="0" t="str">
        <f aca="false">IF(B8="","",38)</f>
        <v/>
      </c>
      <c r="L8" s="0" t="s">
        <v>75</v>
      </c>
      <c r="M8" s="0" t="s">
        <v>35</v>
      </c>
      <c r="N8" s="0" t="n">
        <v>3</v>
      </c>
      <c r="R8" s="0" t="s">
        <v>76</v>
      </c>
      <c r="S8" s="0" t="s">
        <v>77</v>
      </c>
      <c r="V8" s="0" t="s">
        <v>77</v>
      </c>
      <c r="W8" s="0" t="s">
        <v>78</v>
      </c>
      <c r="X8" s="0" t="s">
        <v>79</v>
      </c>
      <c r="Y8" s="0" t="s">
        <v>80</v>
      </c>
      <c r="AA8" s="0" t="s">
        <v>81</v>
      </c>
      <c r="AB8" s="0" t="str">
        <f aca="false">IFERROR(INDEX(V:Y,MATCH(AA8,W:W,0),1),IFERROR(INDEX(V:Y,MATCH(AA8,X:X,0),1),IFERROR(INDEX(V:Y,MATCH(AA8,Y:Y,0),1),IFERROR(INDEX(L:M,MATCH(AA8,L:L,0),2),"NA"))))</f>
        <v>A04</v>
      </c>
      <c r="AC8" s="0" t="n">
        <f aca="false">IFERROR(INDEX(L:N,MATCH(AA8,L:L,0),3),IF(INDEX(B:C,MATCH(AB8,C:C,0),1)="",0,IFERROR(INDEX(B:N,MATCH(AB8,C:C,0),8),0)))</f>
        <v>0</v>
      </c>
      <c r="AE8" s="0" t="s">
        <v>66</v>
      </c>
      <c r="AF8" s="0" t="s">
        <v>47</v>
      </c>
      <c r="AG8" s="0" t="str">
        <f aca="false">RIGHT(AF8,2)</f>
        <v>03</v>
      </c>
      <c r="AI8" s="0" t="s">
        <v>49</v>
      </c>
      <c r="AJ8" s="0" t="s">
        <v>48</v>
      </c>
      <c r="AK8" s="0" t="str">
        <f aca="false">RIGHT(AJ8,2)</f>
        <v>01</v>
      </c>
    </row>
    <row r="9" customFormat="false" ht="14.25" hidden="false" customHeight="false" outlineLevel="0" collapsed="false">
      <c r="B9" s="9"/>
      <c r="C9" s="0" t="str">
        <f aca="false">IF($E$1="Row",R9,IF($E$1="Column",S9,""))</f>
        <v>H01</v>
      </c>
      <c r="F9" s="0" t="str">
        <f aca="false">IF(B9="","",VLOOKUP(C9,V:Y,2,0))</f>
        <v/>
      </c>
      <c r="G9" s="0" t="str">
        <f aca="false">IF(B9="","",VLOOKUP(C9,V:Y,3,0))</f>
        <v/>
      </c>
      <c r="H9" s="0" t="str">
        <f aca="false">IF(B9="","",VLOOKUP(C9,V:Y,4,0))</f>
        <v/>
      </c>
      <c r="I9" s="0" t="str">
        <f aca="false">IF(B9="","",3)</f>
        <v/>
      </c>
      <c r="J9" s="0" t="str">
        <f aca="false">IF(B9="","",38)</f>
        <v/>
      </c>
      <c r="L9" s="0" t="s">
        <v>82</v>
      </c>
      <c r="M9" s="0" t="s">
        <v>35</v>
      </c>
      <c r="N9" s="0" t="n">
        <v>3</v>
      </c>
      <c r="R9" s="0" t="s">
        <v>83</v>
      </c>
      <c r="S9" s="0" t="s">
        <v>84</v>
      </c>
      <c r="V9" s="0" t="s">
        <v>84</v>
      </c>
      <c r="W9" s="0" t="s">
        <v>85</v>
      </c>
      <c r="X9" s="0" t="s">
        <v>86</v>
      </c>
      <c r="Y9" s="0" t="s">
        <v>87</v>
      </c>
      <c r="AA9" s="0" t="s">
        <v>88</v>
      </c>
      <c r="AB9" s="0" t="str">
        <f aca="false">IFERROR(INDEX(V:Y,MATCH(AA9,W:W,0),1),IFERROR(INDEX(V:Y,MATCH(AA9,X:X,0),1),IFERROR(INDEX(V:Y,MATCH(AA9,Y:Y,0),1),IFERROR(INDEX(L:M,MATCH(AA9,L:L,0),2),"NA"))))</f>
        <v>A04</v>
      </c>
      <c r="AC9" s="0" t="n">
        <f aca="false">IFERROR(INDEX(L:N,MATCH(AA9,L:L,0),3),IF(INDEX(B:C,MATCH(AB9,C:C,0),1)="",0,IFERROR(INDEX(B:N,MATCH(AB9,C:C,0),8),0)))</f>
        <v>0</v>
      </c>
      <c r="AE9" s="0" t="s">
        <v>73</v>
      </c>
      <c r="AF9" s="0" t="s">
        <v>47</v>
      </c>
      <c r="AG9" s="0" t="str">
        <f aca="false">RIGHT(AF9,2)</f>
        <v>03</v>
      </c>
      <c r="AI9" s="0" t="s">
        <v>50</v>
      </c>
      <c r="AJ9" s="0" t="s">
        <v>48</v>
      </c>
      <c r="AK9" s="0" t="str">
        <f aca="false">RIGHT(AJ9,2)</f>
        <v>01</v>
      </c>
    </row>
    <row r="10" customFormat="false" ht="14.25" hidden="false" customHeight="false" outlineLevel="0" collapsed="false">
      <c r="B10" s="9"/>
      <c r="C10" s="0" t="str">
        <f aca="false">IF($E$1="Row",R10,IF($E$1="Column",S10,""))</f>
        <v>A02</v>
      </c>
      <c r="F10" s="0" t="str">
        <f aca="false">IF(B10="","",VLOOKUP(C10,V:Y,2,0))</f>
        <v/>
      </c>
      <c r="G10" s="0" t="str">
        <f aca="false">IF(B10="","",VLOOKUP(C10,V:Y,3,0))</f>
        <v/>
      </c>
      <c r="H10" s="0" t="str">
        <f aca="false">IF(B10="","",VLOOKUP(C10,V:Y,4,0))</f>
        <v/>
      </c>
      <c r="I10" s="0" t="str">
        <f aca="false">IF(B10="","",3)</f>
        <v/>
      </c>
      <c r="J10" s="0" t="str">
        <f aca="false">IF(B10="","",38)</f>
        <v/>
      </c>
      <c r="L10" s="0" t="s">
        <v>89</v>
      </c>
      <c r="M10" s="0" t="s">
        <v>35</v>
      </c>
      <c r="N10" s="0" t="n">
        <v>3</v>
      </c>
      <c r="R10" s="0" t="s">
        <v>90</v>
      </c>
      <c r="S10" s="0" t="s">
        <v>41</v>
      </c>
      <c r="V10" s="0" t="s">
        <v>41</v>
      </c>
      <c r="W10" s="0" t="s">
        <v>52</v>
      </c>
      <c r="X10" s="0" t="s">
        <v>59</v>
      </c>
      <c r="Y10" s="0" t="s">
        <v>74</v>
      </c>
      <c r="AA10" s="0" t="s">
        <v>91</v>
      </c>
      <c r="AB10" s="0" t="str">
        <f aca="false">IFERROR(INDEX(V:Y,MATCH(AA10,W:W,0),1),IFERROR(INDEX(V:Y,MATCH(AA10,X:X,0),1),IFERROR(INDEX(V:Y,MATCH(AA10,Y:Y,0),1),IFERROR(INDEX(L:M,MATCH(AA10,L:L,0),2),"NA"))))</f>
        <v>A05</v>
      </c>
      <c r="AC10" s="0" t="n">
        <f aca="false">IFERROR(INDEX(L:N,MATCH(AA10,L:L,0),3),IF(INDEX(B:C,MATCH(AB10,C:C,0),1)="",0,IFERROR(INDEX(B:N,MATCH(AB10,C:C,0),8),0)))</f>
        <v>0</v>
      </c>
      <c r="AE10" s="0" t="s">
        <v>92</v>
      </c>
      <c r="AF10" s="0" t="s">
        <v>47</v>
      </c>
      <c r="AG10" s="0" t="str">
        <f aca="false">RIGHT(AF10,2)</f>
        <v>03</v>
      </c>
      <c r="AI10" s="0" t="s">
        <v>51</v>
      </c>
      <c r="AJ10" s="0" t="s">
        <v>48</v>
      </c>
      <c r="AK10" s="0" t="str">
        <f aca="false">RIGHT(AJ10,2)</f>
        <v>01</v>
      </c>
    </row>
    <row r="11" customFormat="false" ht="14.25" hidden="false" customHeight="false" outlineLevel="0" collapsed="false">
      <c r="B11" s="9"/>
      <c r="C11" s="0" t="str">
        <f aca="false">IF($E$1="Row",R11,IF($E$1="Column",S11,""))</f>
        <v>B02</v>
      </c>
      <c r="F11" s="0" t="str">
        <f aca="false">IF(B11="","",VLOOKUP(C11,V:Y,2,0))</f>
        <v/>
      </c>
      <c r="G11" s="0" t="str">
        <f aca="false">IF(B11="","",VLOOKUP(C11,V:Y,3,0))</f>
        <v/>
      </c>
      <c r="H11" s="0" t="str">
        <f aca="false">IF(B11="","",VLOOKUP(C11,V:Y,4,0))</f>
        <v/>
      </c>
      <c r="I11" s="0" t="str">
        <f aca="false">IF(B11="","",3)</f>
        <v/>
      </c>
      <c r="J11" s="0" t="str">
        <f aca="false">IF(B11="","",38)</f>
        <v/>
      </c>
      <c r="L11" s="0" t="s">
        <v>93</v>
      </c>
      <c r="M11" s="0" t="s">
        <v>35</v>
      </c>
      <c r="N11" s="0" t="n">
        <v>3</v>
      </c>
      <c r="R11" s="0" t="s">
        <v>94</v>
      </c>
      <c r="S11" s="0" t="s">
        <v>95</v>
      </c>
      <c r="V11" s="0" t="s">
        <v>95</v>
      </c>
      <c r="W11" s="0" t="s">
        <v>96</v>
      </c>
      <c r="X11" s="0" t="s">
        <v>97</v>
      </c>
      <c r="Y11" s="0" t="s">
        <v>98</v>
      </c>
      <c r="AA11" s="0" t="s">
        <v>94</v>
      </c>
      <c r="AB11" s="0" t="str">
        <f aca="false">IFERROR(INDEX(V:Y,MATCH(AA11,W:W,0),1),IFERROR(INDEX(V:Y,MATCH(AA11,X:X,0),1),IFERROR(INDEX(V:Y,MATCH(AA11,Y:Y,0),1),IFERROR(INDEX(L:M,MATCH(AA11,L:L,0),2),"NA"))))</f>
        <v>A05</v>
      </c>
      <c r="AC11" s="0" t="n">
        <f aca="false">IFERROR(INDEX(L:N,MATCH(AA11,L:L,0),3),IF(INDEX(B:C,MATCH(AB11,C:C,0),1)="",0,IFERROR(INDEX(B:N,MATCH(AB11,C:C,0),8),0)))</f>
        <v>0</v>
      </c>
      <c r="AE11" s="0" t="s">
        <v>81</v>
      </c>
      <c r="AF11" s="0" t="s">
        <v>54</v>
      </c>
      <c r="AG11" s="0" t="str">
        <f aca="false">RIGHT(AF11,2)</f>
        <v>04</v>
      </c>
      <c r="AI11" s="0" t="s">
        <v>56</v>
      </c>
      <c r="AJ11" s="0" t="s">
        <v>55</v>
      </c>
      <c r="AK11" s="0" t="str">
        <f aca="false">RIGHT(AJ11,2)</f>
        <v>01</v>
      </c>
    </row>
    <row r="12" customFormat="false" ht="14.25" hidden="false" customHeight="false" outlineLevel="0" collapsed="false">
      <c r="B12" s="9"/>
      <c r="C12" s="0" t="str">
        <f aca="false">IF($E$1="Row",R12,IF($E$1="Column",S12,""))</f>
        <v>C02</v>
      </c>
      <c r="F12" s="0" t="str">
        <f aca="false">IF(B12="","",VLOOKUP(C12,V:Y,2,0))</f>
        <v/>
      </c>
      <c r="G12" s="0" t="str">
        <f aca="false">IF(B12="","",VLOOKUP(C12,V:Y,3,0))</f>
        <v/>
      </c>
      <c r="H12" s="0" t="str">
        <f aca="false">IF(B12="","",VLOOKUP(C12,V:Y,4,0))</f>
        <v/>
      </c>
      <c r="I12" s="0" t="str">
        <f aca="false">IF(B12="","",3)</f>
        <v/>
      </c>
      <c r="J12" s="0" t="str">
        <f aca="false">IF(B12="","",38)</f>
        <v/>
      </c>
      <c r="L12" s="0" t="s">
        <v>99</v>
      </c>
      <c r="M12" s="0" t="s">
        <v>35</v>
      </c>
      <c r="N12" s="0" t="n">
        <v>3</v>
      </c>
      <c r="R12" s="0" t="s">
        <v>100</v>
      </c>
      <c r="S12" s="0" t="s">
        <v>101</v>
      </c>
      <c r="V12" s="0" t="s">
        <v>101</v>
      </c>
      <c r="W12" s="0" t="s">
        <v>102</v>
      </c>
      <c r="X12" s="0" t="s">
        <v>103</v>
      </c>
      <c r="Y12" s="0" t="s">
        <v>104</v>
      </c>
      <c r="AA12" s="0" t="s">
        <v>100</v>
      </c>
      <c r="AB12" s="0" t="str">
        <f aca="false">IFERROR(INDEX(V:Y,MATCH(AA12,W:W,0),1),IFERROR(INDEX(V:Y,MATCH(AA12,X:X,0),1),IFERROR(INDEX(V:Y,MATCH(AA12,Y:Y,0),1),IFERROR(INDEX(L:M,MATCH(AA12,L:L,0),2),"NA"))))</f>
        <v>A06</v>
      </c>
      <c r="AC12" s="0" t="n">
        <f aca="false">IFERROR(INDEX(L:N,MATCH(AA12,L:L,0),3),IF(INDEX(B:C,MATCH(AB12,C:C,0),1)="",0,IFERROR(INDEX(B:N,MATCH(AB12,C:C,0),8),0)))</f>
        <v>0</v>
      </c>
      <c r="AE12" s="0" t="s">
        <v>88</v>
      </c>
      <c r="AF12" s="0" t="s">
        <v>54</v>
      </c>
      <c r="AG12" s="0" t="str">
        <f aca="false">RIGHT(AF12,2)</f>
        <v>04</v>
      </c>
      <c r="AI12" s="0" t="s">
        <v>57</v>
      </c>
      <c r="AJ12" s="0" t="s">
        <v>55</v>
      </c>
      <c r="AK12" s="0" t="str">
        <f aca="false">RIGHT(AJ12,2)</f>
        <v>01</v>
      </c>
    </row>
    <row r="13" customFormat="false" ht="14.25" hidden="false" customHeight="false" outlineLevel="0" collapsed="false">
      <c r="B13" s="9"/>
      <c r="C13" s="0" t="str">
        <f aca="false">IF($E$1="Row",R13,IF($E$1="Column",S13,""))</f>
        <v>D02</v>
      </c>
      <c r="F13" s="0" t="str">
        <f aca="false">IF(B13="","",VLOOKUP(C13,V:Y,2,0))</f>
        <v/>
      </c>
      <c r="G13" s="0" t="str">
        <f aca="false">IF(B13="","",VLOOKUP(C13,V:Y,3,0))</f>
        <v/>
      </c>
      <c r="H13" s="0" t="str">
        <f aca="false">IF(B13="","",VLOOKUP(C13,V:Y,4,0))</f>
        <v/>
      </c>
      <c r="I13" s="0" t="str">
        <f aca="false">IF(B13="","",3)</f>
        <v/>
      </c>
      <c r="J13" s="0" t="str">
        <f aca="false">IF(B13="","",38)</f>
        <v/>
      </c>
      <c r="L13" s="0" t="s">
        <v>105</v>
      </c>
      <c r="M13" s="0" t="s">
        <v>35</v>
      </c>
      <c r="N13" s="0" t="n">
        <v>3</v>
      </c>
      <c r="R13" s="0" t="s">
        <v>106</v>
      </c>
      <c r="S13" s="0" t="s">
        <v>107</v>
      </c>
      <c r="V13" s="0" t="s">
        <v>107</v>
      </c>
      <c r="W13" s="0" t="s">
        <v>108</v>
      </c>
      <c r="X13" s="0" t="s">
        <v>109</v>
      </c>
      <c r="Y13" s="0" t="s">
        <v>110</v>
      </c>
      <c r="AA13" s="0" t="s">
        <v>106</v>
      </c>
      <c r="AB13" s="0" t="str">
        <f aca="false">IFERROR(INDEX(V:Y,MATCH(AA13,W:W,0),1),IFERROR(INDEX(V:Y,MATCH(AA13,X:X,0),1),IFERROR(INDEX(V:Y,MATCH(AA13,Y:Y,0),1),IFERROR(INDEX(L:M,MATCH(AA13,L:L,0),2),"NA"))))</f>
        <v>A06</v>
      </c>
      <c r="AC13" s="0" t="n">
        <f aca="false">IFERROR(INDEX(L:N,MATCH(AA13,L:L,0),3),IF(INDEX(B:C,MATCH(AB13,C:C,0),1)="",0,IFERROR(INDEX(B:N,MATCH(AB13,C:C,0),8),0)))</f>
        <v>0</v>
      </c>
      <c r="AE13" s="0" t="s">
        <v>111</v>
      </c>
      <c r="AF13" s="0" t="s">
        <v>54</v>
      </c>
      <c r="AG13" s="0" t="str">
        <f aca="false">RIGHT(AF13,2)</f>
        <v>04</v>
      </c>
      <c r="AI13" s="0" t="s">
        <v>58</v>
      </c>
      <c r="AJ13" s="0" t="s">
        <v>55</v>
      </c>
      <c r="AK13" s="0" t="str">
        <f aca="false">RIGHT(AJ13,2)</f>
        <v>01</v>
      </c>
    </row>
    <row r="14" customFormat="false" ht="14.25" hidden="false" customHeight="false" outlineLevel="0" collapsed="false">
      <c r="B14" s="9"/>
      <c r="C14" s="0" t="str">
        <f aca="false">IF($E$1="Row",R14,IF($E$1="Column",S14,""))</f>
        <v>E02</v>
      </c>
      <c r="F14" s="0" t="str">
        <f aca="false">IF(B14="","",VLOOKUP(C14,V:Y,2,0))</f>
        <v/>
      </c>
      <c r="G14" s="0" t="str">
        <f aca="false">IF(B14="","",VLOOKUP(C14,V:Y,3,0))</f>
        <v/>
      </c>
      <c r="H14" s="0" t="str">
        <f aca="false">IF(B14="","",VLOOKUP(C14,V:Y,4,0))</f>
        <v/>
      </c>
      <c r="I14" s="0" t="str">
        <f aca="false">IF(B14="","",3)</f>
        <v/>
      </c>
      <c r="J14" s="0" t="str">
        <f aca="false">IF(B14="","",38)</f>
        <v/>
      </c>
      <c r="L14" s="0" t="s">
        <v>112</v>
      </c>
      <c r="M14" s="0" t="s">
        <v>35</v>
      </c>
      <c r="N14" s="0" t="n">
        <v>3</v>
      </c>
      <c r="R14" s="0" t="s">
        <v>42</v>
      </c>
      <c r="S14" s="0" t="s">
        <v>113</v>
      </c>
      <c r="V14" s="0" t="s">
        <v>113</v>
      </c>
      <c r="W14" s="0" t="s">
        <v>114</v>
      </c>
      <c r="X14" s="0" t="s">
        <v>115</v>
      </c>
      <c r="Y14" s="0" t="s">
        <v>116</v>
      </c>
      <c r="AA14" s="0" t="s">
        <v>117</v>
      </c>
      <c r="AB14" s="0" t="str">
        <f aca="false">IFERROR(INDEX(V:Y,MATCH(AA14,W:W,0),1),IFERROR(INDEX(V:Y,MATCH(AA14,X:X,0),1),IFERROR(INDEX(V:Y,MATCH(AA14,Y:Y,0),1),IFERROR(INDEX(L:M,MATCH(AA14,L:L,0),2),"NA"))))</f>
        <v>A07</v>
      </c>
      <c r="AC14" s="0" t="n">
        <f aca="false">IFERROR(INDEX(L:N,MATCH(AA14,L:L,0),3),IF(INDEX(B:C,MATCH(AB14,C:C,0),1)="",0,IFERROR(INDEX(B:N,MATCH(AB14,C:C,0),8),0)))</f>
        <v>0</v>
      </c>
      <c r="AE14" s="0" t="s">
        <v>91</v>
      </c>
      <c r="AF14" s="0" t="s">
        <v>61</v>
      </c>
      <c r="AG14" s="0" t="str">
        <f aca="false">RIGHT(AF14,2)</f>
        <v>05</v>
      </c>
      <c r="AI14" s="0" t="s">
        <v>63</v>
      </c>
      <c r="AJ14" s="0" t="s">
        <v>62</v>
      </c>
      <c r="AK14" s="0" t="str">
        <f aca="false">RIGHT(AJ14,2)</f>
        <v>01</v>
      </c>
    </row>
    <row r="15" customFormat="false" ht="14.25" hidden="false" customHeight="false" outlineLevel="0" collapsed="false">
      <c r="B15" s="9"/>
      <c r="C15" s="0" t="str">
        <f aca="false">IF($E$1="Row",R15,IF($E$1="Column",S15,""))</f>
        <v>F02</v>
      </c>
      <c r="F15" s="0" t="str">
        <f aca="false">IF(B15="","",VLOOKUP(C15,V:Y,2,0))</f>
        <v/>
      </c>
      <c r="G15" s="0" t="str">
        <f aca="false">IF(B15="","",VLOOKUP(C15,V:Y,3,0))</f>
        <v/>
      </c>
      <c r="H15" s="0" t="str">
        <f aca="false">IF(B15="","",VLOOKUP(C15,V:Y,4,0))</f>
        <v/>
      </c>
      <c r="I15" s="0" t="str">
        <f aca="false">IF(B15="","",3)</f>
        <v/>
      </c>
      <c r="J15" s="0" t="str">
        <f aca="false">IF(B15="","",38)</f>
        <v/>
      </c>
      <c r="L15" s="0" t="s">
        <v>118</v>
      </c>
      <c r="M15" s="0" t="s">
        <v>35</v>
      </c>
      <c r="N15" s="0" t="n">
        <v>3</v>
      </c>
      <c r="R15" s="0" t="s">
        <v>95</v>
      </c>
      <c r="S15" s="0" t="s">
        <v>119</v>
      </c>
      <c r="V15" s="0" t="s">
        <v>119</v>
      </c>
      <c r="W15" s="0" t="s">
        <v>120</v>
      </c>
      <c r="X15" s="0" t="s">
        <v>121</v>
      </c>
      <c r="Y15" s="0" t="s">
        <v>122</v>
      </c>
      <c r="AA15" s="0" t="s">
        <v>123</v>
      </c>
      <c r="AB15" s="0" t="str">
        <f aca="false">IFERROR(INDEX(V:Y,MATCH(AA15,W:W,0),1),IFERROR(INDEX(V:Y,MATCH(AA15,X:X,0),1),IFERROR(INDEX(V:Y,MATCH(AA15,Y:Y,0),1),IFERROR(INDEX(L:M,MATCH(AA15,L:L,0),2),"NA"))))</f>
        <v>A07</v>
      </c>
      <c r="AC15" s="0" t="n">
        <f aca="false">IFERROR(INDEX(L:N,MATCH(AA15,L:L,0),3),IF(INDEX(B:C,MATCH(AB15,C:C,0),1)="",0,IFERROR(INDEX(B:N,MATCH(AB15,C:C,0),8),0)))</f>
        <v>0</v>
      </c>
      <c r="AE15" s="0" t="s">
        <v>94</v>
      </c>
      <c r="AF15" s="0" t="s">
        <v>61</v>
      </c>
      <c r="AG15" s="0" t="str">
        <f aca="false">RIGHT(AF15,2)</f>
        <v>05</v>
      </c>
      <c r="AI15" s="0" t="s">
        <v>64</v>
      </c>
      <c r="AJ15" s="0" t="s">
        <v>62</v>
      </c>
      <c r="AK15" s="0" t="str">
        <f aca="false">RIGHT(AJ15,2)</f>
        <v>01</v>
      </c>
    </row>
    <row r="16" customFormat="false" ht="14.25" hidden="false" customHeight="false" outlineLevel="0" collapsed="false">
      <c r="B16" s="9"/>
      <c r="C16" s="0" t="str">
        <f aca="false">IF($E$1="Row",R16,IF($E$1="Column",S16,""))</f>
        <v>G02</v>
      </c>
      <c r="F16" s="0" t="str">
        <f aca="false">IF(B16="","",VLOOKUP(C16,V:Y,2,0))</f>
        <v/>
      </c>
      <c r="G16" s="0" t="str">
        <f aca="false">IF(B16="","",VLOOKUP(C16,V:Y,3,0))</f>
        <v/>
      </c>
      <c r="H16" s="0" t="str">
        <f aca="false">IF(B16="","",VLOOKUP(C16,V:Y,4,0))</f>
        <v/>
      </c>
      <c r="I16" s="0" t="str">
        <f aca="false">IF(B16="","",3)</f>
        <v/>
      </c>
      <c r="J16" s="0" t="str">
        <f aca="false">IF(B16="","",38)</f>
        <v/>
      </c>
      <c r="L16" s="0" t="s">
        <v>124</v>
      </c>
      <c r="M16" s="0" t="s">
        <v>35</v>
      </c>
      <c r="N16" s="0" t="n">
        <v>3</v>
      </c>
      <c r="R16" s="0" t="s">
        <v>125</v>
      </c>
      <c r="S16" s="0" t="s">
        <v>126</v>
      </c>
      <c r="V16" s="0" t="s">
        <v>126</v>
      </c>
      <c r="W16" s="0" t="s">
        <v>127</v>
      </c>
      <c r="X16" s="0" t="s">
        <v>128</v>
      </c>
      <c r="Y16" s="0" t="s">
        <v>129</v>
      </c>
      <c r="AA16" s="0" t="s">
        <v>130</v>
      </c>
      <c r="AB16" s="0" t="str">
        <f aca="false">IFERROR(INDEX(V:Y,MATCH(AA16,W:W,0),1),IFERROR(INDEX(V:Y,MATCH(AA16,X:X,0),1),IFERROR(INDEX(V:Y,MATCH(AA16,Y:Y,0),1),IFERROR(INDEX(L:M,MATCH(AA16,L:L,0),2),"NA"))))</f>
        <v>A08</v>
      </c>
      <c r="AC16" s="0" t="n">
        <f aca="false">IFERROR(INDEX(L:N,MATCH(AA16,L:L,0),3),IF(INDEX(B:C,MATCH(AB16,C:C,0),1)="",0,IFERROR(INDEX(B:N,MATCH(AB16,C:C,0),8),0)))</f>
        <v>0</v>
      </c>
      <c r="AE16" s="0" t="s">
        <v>131</v>
      </c>
      <c r="AF16" s="0" t="s">
        <v>61</v>
      </c>
      <c r="AG16" s="0" t="str">
        <f aca="false">RIGHT(AF16,2)</f>
        <v>05</v>
      </c>
      <c r="AI16" s="0" t="s">
        <v>65</v>
      </c>
      <c r="AJ16" s="0" t="s">
        <v>62</v>
      </c>
      <c r="AK16" s="0" t="str">
        <f aca="false">RIGHT(AJ16,2)</f>
        <v>01</v>
      </c>
    </row>
    <row r="17" customFormat="false" ht="14.25" hidden="false" customHeight="false" outlineLevel="0" collapsed="false">
      <c r="B17" s="9"/>
      <c r="C17" s="0" t="str">
        <f aca="false">IF($E$1="Row",R17,IF($E$1="Column",S17,""))</f>
        <v>H02</v>
      </c>
      <c r="F17" s="0" t="str">
        <f aca="false">IF(B17="","",VLOOKUP(C17,V:Y,2,0))</f>
        <v/>
      </c>
      <c r="G17" s="0" t="str">
        <f aca="false">IF(B17="","",VLOOKUP(C17,V:Y,3,0))</f>
        <v/>
      </c>
      <c r="H17" s="0" t="str">
        <f aca="false">IF(B17="","",VLOOKUP(C17,V:Y,4,0))</f>
        <v/>
      </c>
      <c r="I17" s="0" t="str">
        <f aca="false">IF(B17="","",3)</f>
        <v/>
      </c>
      <c r="J17" s="0" t="str">
        <f aca="false">IF(B17="","",38)</f>
        <v/>
      </c>
      <c r="L17" s="0" t="s">
        <v>132</v>
      </c>
      <c r="M17" s="0" t="s">
        <v>35</v>
      </c>
      <c r="N17" s="0" t="n">
        <v>3</v>
      </c>
      <c r="R17" s="0" t="s">
        <v>133</v>
      </c>
      <c r="S17" s="0" t="s">
        <v>134</v>
      </c>
      <c r="V17" s="0" t="s">
        <v>134</v>
      </c>
      <c r="W17" s="0" t="s">
        <v>135</v>
      </c>
      <c r="X17" s="0" t="s">
        <v>136</v>
      </c>
      <c r="Y17" s="0" t="s">
        <v>137</v>
      </c>
      <c r="AA17" s="0" t="s">
        <v>138</v>
      </c>
      <c r="AB17" s="0" t="str">
        <f aca="false">IFERROR(INDEX(V:Y,MATCH(AA17,W:W,0),1),IFERROR(INDEX(V:Y,MATCH(AA17,X:X,0),1),IFERROR(INDEX(V:Y,MATCH(AA17,Y:Y,0),1),IFERROR(INDEX(L:M,MATCH(AA17,L:L,0),2),"NA"))))</f>
        <v>A08</v>
      </c>
      <c r="AC17" s="0" t="n">
        <f aca="false">IFERROR(INDEX(L:N,MATCH(AA17,L:L,0),3),IF(INDEX(B:C,MATCH(AB17,C:C,0),1)="",0,IFERROR(INDEX(B:N,MATCH(AB17,C:C,0),8),0)))</f>
        <v>0</v>
      </c>
      <c r="AE17" s="0" t="s">
        <v>100</v>
      </c>
      <c r="AF17" s="0" t="s">
        <v>68</v>
      </c>
      <c r="AG17" s="0" t="str">
        <f aca="false">RIGHT(AF17,2)</f>
        <v>06</v>
      </c>
      <c r="AI17" s="0" t="s">
        <v>70</v>
      </c>
      <c r="AJ17" s="0" t="s">
        <v>69</v>
      </c>
      <c r="AK17" s="0" t="str">
        <f aca="false">RIGHT(AJ17,2)</f>
        <v>01</v>
      </c>
    </row>
    <row r="18" customFormat="false" ht="14.25" hidden="false" customHeight="false" outlineLevel="0" collapsed="false">
      <c r="B18" s="9"/>
      <c r="C18" s="0" t="str">
        <f aca="false">IF($E$1="Row",R18,IF($E$1="Column",S18,""))</f>
        <v>A03</v>
      </c>
      <c r="F18" s="0" t="str">
        <f aca="false">IF(B18="","",VLOOKUP(C18,V:Y,2,0))</f>
        <v/>
      </c>
      <c r="G18" s="0" t="str">
        <f aca="false">IF(B18="","",VLOOKUP(C18,V:Y,3,0))</f>
        <v/>
      </c>
      <c r="H18" s="0" t="str">
        <f aca="false">IF(B18="","",VLOOKUP(C18,V:Y,4,0))</f>
        <v/>
      </c>
      <c r="I18" s="0" t="str">
        <f aca="false">IF(B18="","",3)</f>
        <v/>
      </c>
      <c r="J18" s="0" t="str">
        <f aca="false">IF(B18="","",38)</f>
        <v/>
      </c>
      <c r="L18" s="0" t="s">
        <v>139</v>
      </c>
      <c r="M18" s="0" t="s">
        <v>35</v>
      </c>
      <c r="N18" s="0" t="n">
        <v>3</v>
      </c>
      <c r="R18" s="0" t="s">
        <v>140</v>
      </c>
      <c r="S18" s="0" t="s">
        <v>47</v>
      </c>
      <c r="V18" s="0" t="s">
        <v>47</v>
      </c>
      <c r="W18" s="0" t="s">
        <v>66</v>
      </c>
      <c r="X18" s="0" t="s">
        <v>73</v>
      </c>
      <c r="Y18" s="0" t="s">
        <v>92</v>
      </c>
      <c r="AA18" s="0" t="s">
        <v>141</v>
      </c>
      <c r="AB18" s="0" t="str">
        <f aca="false">IFERROR(INDEX(V:Y,MATCH(AA18,W:W,0),1),IFERROR(INDEX(V:Y,MATCH(AA18,X:X,0),1),IFERROR(INDEX(V:Y,MATCH(AA18,Y:Y,0),1),IFERROR(INDEX(L:M,MATCH(AA18,L:L,0),2),"NA"))))</f>
        <v>A09</v>
      </c>
      <c r="AC18" s="0" t="n">
        <f aca="false">IFERROR(INDEX(L:N,MATCH(AA18,L:L,0),3),IF(INDEX(B:C,MATCH(AB18,C:C,0),1)="",0,IFERROR(INDEX(B:N,MATCH(AB18,C:C,0),8),0)))</f>
        <v>0</v>
      </c>
      <c r="AE18" s="0" t="s">
        <v>106</v>
      </c>
      <c r="AF18" s="0" t="s">
        <v>68</v>
      </c>
      <c r="AG18" s="0" t="str">
        <f aca="false">RIGHT(AF18,2)</f>
        <v>06</v>
      </c>
      <c r="AI18" s="0" t="s">
        <v>71</v>
      </c>
      <c r="AJ18" s="0" t="s">
        <v>69</v>
      </c>
      <c r="AK18" s="0" t="str">
        <f aca="false">RIGHT(AJ18,2)</f>
        <v>01</v>
      </c>
    </row>
    <row r="19" customFormat="false" ht="14.25" hidden="false" customHeight="false" outlineLevel="0" collapsed="false">
      <c r="B19" s="9"/>
      <c r="C19" s="0" t="str">
        <f aca="false">IF($E$1="Row",R19,IF($E$1="Column",S19,""))</f>
        <v>B03</v>
      </c>
      <c r="F19" s="0" t="str">
        <f aca="false">IF(B19="","",VLOOKUP(C19,V:Y,2,0))</f>
        <v/>
      </c>
      <c r="G19" s="0" t="str">
        <f aca="false">IF(B19="","",VLOOKUP(C19,V:Y,3,0))</f>
        <v/>
      </c>
      <c r="H19" s="0" t="str">
        <f aca="false">IF(B19="","",VLOOKUP(C19,V:Y,4,0))</f>
        <v/>
      </c>
      <c r="I19" s="0" t="str">
        <f aca="false">IF(B19="","",3)</f>
        <v/>
      </c>
      <c r="J19" s="0" t="str">
        <f aca="false">IF(B19="","",38)</f>
        <v/>
      </c>
      <c r="L19" s="0" t="s">
        <v>142</v>
      </c>
      <c r="M19" s="0" t="s">
        <v>35</v>
      </c>
      <c r="N19" s="0" t="n">
        <v>3</v>
      </c>
      <c r="R19" s="0" t="s">
        <v>143</v>
      </c>
      <c r="S19" s="0" t="s">
        <v>125</v>
      </c>
      <c r="V19" s="0" t="s">
        <v>125</v>
      </c>
      <c r="W19" s="0" t="s">
        <v>144</v>
      </c>
      <c r="X19" s="0" t="s">
        <v>145</v>
      </c>
      <c r="Y19" s="0" t="s">
        <v>146</v>
      </c>
      <c r="AA19" s="0" t="s">
        <v>147</v>
      </c>
      <c r="AB19" s="0" t="str">
        <f aca="false">IFERROR(INDEX(V:Y,MATCH(AA19,W:W,0),1),IFERROR(INDEX(V:Y,MATCH(AA19,X:X,0),1),IFERROR(INDEX(V:Y,MATCH(AA19,Y:Y,0),1),IFERROR(INDEX(L:M,MATCH(AA19,L:L,0),2),"NA"))))</f>
        <v>A09</v>
      </c>
      <c r="AC19" s="0" t="n">
        <f aca="false">IFERROR(INDEX(L:N,MATCH(AA19,L:L,0),3),IF(INDEX(B:C,MATCH(AB19,C:C,0),1)="",0,IFERROR(INDEX(B:N,MATCH(AB19,C:C,0),8),0)))</f>
        <v>0</v>
      </c>
      <c r="AE19" s="0" t="s">
        <v>148</v>
      </c>
      <c r="AF19" s="0" t="s">
        <v>68</v>
      </c>
      <c r="AG19" s="0" t="str">
        <f aca="false">RIGHT(AF19,2)</f>
        <v>06</v>
      </c>
      <c r="AI19" s="0" t="s">
        <v>72</v>
      </c>
      <c r="AJ19" s="0" t="s">
        <v>69</v>
      </c>
      <c r="AK19" s="0" t="str">
        <f aca="false">RIGHT(AJ19,2)</f>
        <v>01</v>
      </c>
    </row>
    <row r="20" customFormat="false" ht="14.25" hidden="false" customHeight="false" outlineLevel="0" collapsed="false">
      <c r="B20" s="9"/>
      <c r="C20" s="0" t="str">
        <f aca="false">IF($E$1="Row",R20,IF($E$1="Column",S20,""))</f>
        <v>C03</v>
      </c>
      <c r="F20" s="0" t="str">
        <f aca="false">IF(B20="","",VLOOKUP(C20,V:Y,2,0))</f>
        <v/>
      </c>
      <c r="G20" s="0" t="str">
        <f aca="false">IF(B20="","",VLOOKUP(C20,V:Y,3,0))</f>
        <v/>
      </c>
      <c r="H20" s="0" t="str">
        <f aca="false">IF(B20="","",VLOOKUP(C20,V:Y,4,0))</f>
        <v/>
      </c>
      <c r="I20" s="0" t="str">
        <f aca="false">IF(B20="","",3)</f>
        <v/>
      </c>
      <c r="J20" s="0" t="str">
        <f aca="false">IF(B20="","",38)</f>
        <v/>
      </c>
      <c r="L20" s="0" t="s">
        <v>149</v>
      </c>
      <c r="M20" s="0" t="s">
        <v>150</v>
      </c>
      <c r="N20" s="0" t="n">
        <v>3</v>
      </c>
      <c r="R20" s="0" t="s">
        <v>151</v>
      </c>
      <c r="S20" s="0" t="s">
        <v>152</v>
      </c>
      <c r="V20" s="0" t="s">
        <v>152</v>
      </c>
      <c r="W20" s="0" t="s">
        <v>153</v>
      </c>
      <c r="X20" s="0" t="s">
        <v>154</v>
      </c>
      <c r="Y20" s="0" t="s">
        <v>155</v>
      </c>
      <c r="AA20" s="0" t="s">
        <v>156</v>
      </c>
      <c r="AB20" s="0" t="str">
        <f aca="false">IFERROR(INDEX(V:Y,MATCH(AA20,W:W,0),1),IFERROR(INDEX(V:Y,MATCH(AA20,X:X,0),1),IFERROR(INDEX(V:Y,MATCH(AA20,Y:Y,0),1),IFERROR(INDEX(L:M,MATCH(AA20,L:L,0),2),"NA"))))</f>
        <v>A10</v>
      </c>
      <c r="AC20" s="0" t="n">
        <f aca="false">IFERROR(INDEX(L:N,MATCH(AA20,L:L,0),3),IF(INDEX(B:C,MATCH(AB20,C:C,0),1)="",0,IFERROR(INDEX(B:N,MATCH(AB20,C:C,0),8),0)))</f>
        <v>0</v>
      </c>
      <c r="AE20" s="0" t="s">
        <v>117</v>
      </c>
      <c r="AF20" s="0" t="s">
        <v>76</v>
      </c>
      <c r="AG20" s="0" t="str">
        <f aca="false">RIGHT(AF20,2)</f>
        <v>07</v>
      </c>
      <c r="AI20" s="0" t="s">
        <v>78</v>
      </c>
      <c r="AJ20" s="0" t="s">
        <v>77</v>
      </c>
      <c r="AK20" s="0" t="str">
        <f aca="false">RIGHT(AJ20,2)</f>
        <v>01</v>
      </c>
    </row>
    <row r="21" customFormat="false" ht="14.25" hidden="false" customHeight="false" outlineLevel="0" collapsed="false">
      <c r="B21" s="9"/>
      <c r="C21" s="0" t="str">
        <f aca="false">IF($E$1="Row",R21,IF($E$1="Column",S21,""))</f>
        <v>D03</v>
      </c>
      <c r="F21" s="0" t="str">
        <f aca="false">IF(B21="","",VLOOKUP(C21,V:Y,2,0))</f>
        <v/>
      </c>
      <c r="G21" s="0" t="str">
        <f aca="false">IF(B21="","",VLOOKUP(C21,V:Y,3,0))</f>
        <v/>
      </c>
      <c r="H21" s="0" t="str">
        <f aca="false">IF(B21="","",VLOOKUP(C21,V:Y,4,0))</f>
        <v/>
      </c>
      <c r="I21" s="0" t="str">
        <f aca="false">IF(B21="","",3)</f>
        <v/>
      </c>
      <c r="J21" s="0" t="str">
        <f aca="false">IF(B21="","",38)</f>
        <v/>
      </c>
      <c r="L21" s="0" t="s">
        <v>157</v>
      </c>
      <c r="M21" s="0" t="s">
        <v>150</v>
      </c>
      <c r="N21" s="0" t="n">
        <v>3</v>
      </c>
      <c r="R21" s="0" t="s">
        <v>158</v>
      </c>
      <c r="S21" s="0" t="s">
        <v>159</v>
      </c>
      <c r="V21" s="0" t="s">
        <v>159</v>
      </c>
      <c r="W21" s="0" t="s">
        <v>160</v>
      </c>
      <c r="X21" s="0" t="s">
        <v>161</v>
      </c>
      <c r="Y21" s="0" t="s">
        <v>162</v>
      </c>
      <c r="AA21" s="0" t="s">
        <v>163</v>
      </c>
      <c r="AB21" s="0" t="str">
        <f aca="false">IFERROR(INDEX(V:Y,MATCH(AA21,W:W,0),1),IFERROR(INDEX(V:Y,MATCH(AA21,X:X,0),1),IFERROR(INDEX(V:Y,MATCH(AA21,Y:Y,0),1),IFERROR(INDEX(L:M,MATCH(AA21,L:L,0),2),"NA"))))</f>
        <v>A10</v>
      </c>
      <c r="AC21" s="0" t="n">
        <f aca="false">IFERROR(INDEX(L:N,MATCH(AA21,L:L,0),3),IF(INDEX(B:C,MATCH(AB21,C:C,0),1)="",0,IFERROR(INDEX(B:N,MATCH(AB21,C:C,0),8),0)))</f>
        <v>0</v>
      </c>
      <c r="AE21" s="0" t="s">
        <v>123</v>
      </c>
      <c r="AF21" s="0" t="s">
        <v>76</v>
      </c>
      <c r="AG21" s="0" t="str">
        <f aca="false">RIGHT(AF21,2)</f>
        <v>07</v>
      </c>
      <c r="AI21" s="0" t="s">
        <v>79</v>
      </c>
      <c r="AJ21" s="0" t="s">
        <v>77</v>
      </c>
      <c r="AK21" s="0" t="str">
        <f aca="false">RIGHT(AJ21,2)</f>
        <v>01</v>
      </c>
    </row>
    <row r="22" customFormat="false" ht="14.25" hidden="false" customHeight="false" outlineLevel="0" collapsed="false">
      <c r="B22" s="9"/>
      <c r="C22" s="0" t="str">
        <f aca="false">IF($E$1="Row",R22,IF($E$1="Column",S22,""))</f>
        <v>E03</v>
      </c>
      <c r="F22" s="0" t="str">
        <f aca="false">IF(B22="","",VLOOKUP(C22,V:Y,2,0))</f>
        <v/>
      </c>
      <c r="G22" s="0" t="str">
        <f aca="false">IF(B22="","",VLOOKUP(C22,V:Y,3,0))</f>
        <v/>
      </c>
      <c r="H22" s="0" t="str">
        <f aca="false">IF(B22="","",VLOOKUP(C22,V:Y,4,0))</f>
        <v/>
      </c>
      <c r="I22" s="0" t="str">
        <f aca="false">IF(B22="","",3)</f>
        <v/>
      </c>
      <c r="J22" s="0" t="str">
        <f aca="false">IF(B22="","",38)</f>
        <v/>
      </c>
      <c r="L22" s="0" t="s">
        <v>164</v>
      </c>
      <c r="M22" s="0" t="s">
        <v>150</v>
      </c>
      <c r="N22" s="0" t="n">
        <v>3</v>
      </c>
      <c r="R22" s="0" t="s">
        <v>165</v>
      </c>
      <c r="S22" s="0" t="s">
        <v>166</v>
      </c>
      <c r="V22" s="0" t="s">
        <v>166</v>
      </c>
      <c r="W22" s="0" t="s">
        <v>167</v>
      </c>
      <c r="X22" s="0" t="s">
        <v>168</v>
      </c>
      <c r="Y22" s="0" t="s">
        <v>169</v>
      </c>
      <c r="AA22" s="0" t="s">
        <v>170</v>
      </c>
      <c r="AB22" s="0" t="str">
        <f aca="false">IFERROR(INDEX(V:Y,MATCH(AA22,W:W,0),1),IFERROR(INDEX(V:Y,MATCH(AA22,X:X,0),1),IFERROR(INDEX(V:Y,MATCH(AA22,Y:Y,0),1),IFERROR(INDEX(L:M,MATCH(AA22,L:L,0),2),"NA"))))</f>
        <v>A11</v>
      </c>
      <c r="AC22" s="0" t="n">
        <f aca="false">IFERROR(INDEX(L:N,MATCH(AA22,L:L,0),3),IF(INDEX(B:C,MATCH(AB22,C:C,0),1)="",0,IFERROR(INDEX(B:N,MATCH(AB22,C:C,0),8),0)))</f>
        <v>0</v>
      </c>
      <c r="AE22" s="0" t="s">
        <v>171</v>
      </c>
      <c r="AF22" s="0" t="s">
        <v>76</v>
      </c>
      <c r="AG22" s="0" t="str">
        <f aca="false">RIGHT(AF22,2)</f>
        <v>07</v>
      </c>
      <c r="AI22" s="0" t="s">
        <v>80</v>
      </c>
      <c r="AJ22" s="0" t="s">
        <v>77</v>
      </c>
      <c r="AK22" s="0" t="str">
        <f aca="false">RIGHT(AJ22,2)</f>
        <v>01</v>
      </c>
    </row>
    <row r="23" customFormat="false" ht="14.25" hidden="false" customHeight="false" outlineLevel="0" collapsed="false">
      <c r="B23" s="9"/>
      <c r="C23" s="0" t="str">
        <f aca="false">IF($E$1="Row",R23,IF($E$1="Column",S23,""))</f>
        <v>F03</v>
      </c>
      <c r="F23" s="0" t="str">
        <f aca="false">IF(B23="","",VLOOKUP(C23,V:Y,2,0))</f>
        <v/>
      </c>
      <c r="G23" s="0" t="str">
        <f aca="false">IF(B23="","",VLOOKUP(C23,V:Y,3,0))</f>
        <v/>
      </c>
      <c r="H23" s="0" t="str">
        <f aca="false">IF(B23="","",VLOOKUP(C23,V:Y,4,0))</f>
        <v/>
      </c>
      <c r="I23" s="0" t="str">
        <f aca="false">IF(B23="","",3)</f>
        <v/>
      </c>
      <c r="J23" s="0" t="str">
        <f aca="false">IF(B23="","",38)</f>
        <v/>
      </c>
      <c r="L23" s="0" t="s">
        <v>172</v>
      </c>
      <c r="M23" s="0" t="s">
        <v>150</v>
      </c>
      <c r="N23" s="0" t="n">
        <v>3</v>
      </c>
      <c r="R23" s="0" t="s">
        <v>173</v>
      </c>
      <c r="S23" s="0" t="s">
        <v>174</v>
      </c>
      <c r="V23" s="0" t="s">
        <v>174</v>
      </c>
      <c r="W23" s="0" t="s">
        <v>175</v>
      </c>
      <c r="X23" s="0" t="s">
        <v>176</v>
      </c>
      <c r="Y23" s="0" t="s">
        <v>177</v>
      </c>
      <c r="AA23" s="0" t="s">
        <v>178</v>
      </c>
      <c r="AB23" s="0" t="str">
        <f aca="false">IFERROR(INDEX(V:Y,MATCH(AA23,W:W,0),1),IFERROR(INDEX(V:Y,MATCH(AA23,X:X,0),1),IFERROR(INDEX(V:Y,MATCH(AA23,Y:Y,0),1),IFERROR(INDEX(L:M,MATCH(AA23,L:L,0),2),"NA"))))</f>
        <v>A11</v>
      </c>
      <c r="AC23" s="0" t="n">
        <f aca="false">IFERROR(INDEX(L:N,MATCH(AA23,L:L,0),3),IF(INDEX(B:C,MATCH(AB23,C:C,0),1)="",0,IFERROR(INDEX(B:N,MATCH(AB23,C:C,0),8),0)))</f>
        <v>0</v>
      </c>
      <c r="AE23" s="0" t="s">
        <v>130</v>
      </c>
      <c r="AF23" s="0" t="s">
        <v>83</v>
      </c>
      <c r="AG23" s="0" t="str">
        <f aca="false">RIGHT(AF23,2)</f>
        <v>08</v>
      </c>
      <c r="AI23" s="0" t="s">
        <v>85</v>
      </c>
      <c r="AJ23" s="0" t="s">
        <v>84</v>
      </c>
      <c r="AK23" s="0" t="str">
        <f aca="false">RIGHT(AJ23,2)</f>
        <v>01</v>
      </c>
    </row>
    <row r="24" customFormat="false" ht="14.25" hidden="false" customHeight="false" outlineLevel="0" collapsed="false">
      <c r="B24" s="9"/>
      <c r="C24" s="0" t="str">
        <f aca="false">IF($E$1="Row",R24,IF($E$1="Column",S24,""))</f>
        <v>G03</v>
      </c>
      <c r="F24" s="0" t="str">
        <f aca="false">IF(B24="","",VLOOKUP(C24,V:Y,2,0))</f>
        <v/>
      </c>
      <c r="G24" s="0" t="str">
        <f aca="false">IF(B24="","",VLOOKUP(C24,V:Y,3,0))</f>
        <v/>
      </c>
      <c r="H24" s="0" t="str">
        <f aca="false">IF(B24="","",VLOOKUP(C24,V:Y,4,0))</f>
        <v/>
      </c>
      <c r="I24" s="0" t="str">
        <f aca="false">IF(B24="","",3)</f>
        <v/>
      </c>
      <c r="J24" s="0" t="str">
        <f aca="false">IF(B24="","",38)</f>
        <v/>
      </c>
      <c r="L24" s="0" t="s">
        <v>179</v>
      </c>
      <c r="M24" s="0" t="s">
        <v>150</v>
      </c>
      <c r="N24" s="0" t="n">
        <v>3</v>
      </c>
      <c r="R24" s="0" t="s">
        <v>148</v>
      </c>
      <c r="S24" s="0" t="s">
        <v>180</v>
      </c>
      <c r="V24" s="0" t="s">
        <v>180</v>
      </c>
      <c r="W24" s="0" t="s">
        <v>181</v>
      </c>
      <c r="X24" s="0" t="s">
        <v>182</v>
      </c>
      <c r="Y24" s="0" t="s">
        <v>183</v>
      </c>
      <c r="AA24" s="0" t="s">
        <v>184</v>
      </c>
      <c r="AB24" s="0" t="str">
        <f aca="false">IFERROR(INDEX(V:Y,MATCH(AA24,W:W,0),1),IFERROR(INDEX(V:Y,MATCH(AA24,X:X,0),1),IFERROR(INDEX(V:Y,MATCH(AA24,Y:Y,0),1),IFERROR(INDEX(L:M,MATCH(AA24,L:L,0),2),"NA"))))</f>
        <v>A12</v>
      </c>
      <c r="AC24" s="0" t="n">
        <f aca="false">IFERROR(INDEX(L:N,MATCH(AA24,L:L,0),3),IF(INDEX(B:C,MATCH(AB24,C:C,0),1)="",0,IFERROR(INDEX(B:N,MATCH(AB24,C:C,0),8),0)))</f>
        <v>0</v>
      </c>
      <c r="AE24" s="0" t="s">
        <v>138</v>
      </c>
      <c r="AF24" s="0" t="s">
        <v>83</v>
      </c>
      <c r="AG24" s="0" t="str">
        <f aca="false">RIGHT(AF24,2)</f>
        <v>08</v>
      </c>
      <c r="AI24" s="0" t="s">
        <v>86</v>
      </c>
      <c r="AJ24" s="0" t="s">
        <v>84</v>
      </c>
      <c r="AK24" s="0" t="str">
        <f aca="false">RIGHT(AJ24,2)</f>
        <v>01</v>
      </c>
    </row>
    <row r="25" customFormat="false" ht="14.25" hidden="false" customHeight="false" outlineLevel="0" collapsed="false">
      <c r="B25" s="9"/>
      <c r="C25" s="0" t="str">
        <f aca="false">IF($E$1="Row",R25,IF($E$1="Column",S25,""))</f>
        <v>H03</v>
      </c>
      <c r="F25" s="0" t="str">
        <f aca="false">IF(B25="","",VLOOKUP(C25,V:Y,2,0))</f>
        <v/>
      </c>
      <c r="G25" s="0" t="str">
        <f aca="false">IF(B25="","",VLOOKUP(C25,V:Y,3,0))</f>
        <v/>
      </c>
      <c r="H25" s="0" t="str">
        <f aca="false">IF(B25="","",VLOOKUP(C25,V:Y,4,0))</f>
        <v/>
      </c>
      <c r="I25" s="0" t="str">
        <f aca="false">IF(B25="","",3)</f>
        <v/>
      </c>
      <c r="J25" s="0" t="str">
        <f aca="false">IF(B25="","",38)</f>
        <v/>
      </c>
      <c r="L25" s="0" t="s">
        <v>185</v>
      </c>
      <c r="M25" s="0" t="s">
        <v>150</v>
      </c>
      <c r="N25" s="0" t="n">
        <v>3</v>
      </c>
      <c r="R25" s="0" t="s">
        <v>186</v>
      </c>
      <c r="S25" s="0" t="s">
        <v>187</v>
      </c>
      <c r="V25" s="0" t="s">
        <v>187</v>
      </c>
      <c r="W25" s="0" t="s">
        <v>188</v>
      </c>
      <c r="X25" s="0" t="s">
        <v>189</v>
      </c>
      <c r="Y25" s="0" t="s">
        <v>190</v>
      </c>
      <c r="AA25" s="0" t="s">
        <v>191</v>
      </c>
      <c r="AB25" s="0" t="str">
        <f aca="false">IFERROR(INDEX(V:Y,MATCH(AA25,W:W,0),1),IFERROR(INDEX(V:Y,MATCH(AA25,X:X,0),1),IFERROR(INDEX(V:Y,MATCH(AA25,Y:Y,0),1),IFERROR(INDEX(L:M,MATCH(AA25,L:L,0),2),"NA"))))</f>
        <v>A12</v>
      </c>
      <c r="AC25" s="0" t="n">
        <f aca="false">IFERROR(INDEX(L:N,MATCH(AA25,L:L,0),3),IF(INDEX(B:C,MATCH(AB25,C:C,0),1)="",0,IFERROR(INDEX(B:N,MATCH(AB25,C:C,0),8),0)))</f>
        <v>0</v>
      </c>
      <c r="AE25" s="0" t="s">
        <v>192</v>
      </c>
      <c r="AF25" s="0" t="s">
        <v>83</v>
      </c>
      <c r="AG25" s="0" t="str">
        <f aca="false">RIGHT(AF25,2)</f>
        <v>08</v>
      </c>
      <c r="AI25" s="0" t="s">
        <v>87</v>
      </c>
      <c r="AJ25" s="0" t="s">
        <v>84</v>
      </c>
      <c r="AK25" s="0" t="str">
        <f aca="false">RIGHT(AJ25,2)</f>
        <v>01</v>
      </c>
    </row>
    <row r="26" customFormat="false" ht="14.25" hidden="false" customHeight="false" outlineLevel="0" collapsed="false">
      <c r="B26" s="9"/>
      <c r="C26" s="0" t="str">
        <f aca="false">IF($E$1="Row",R26,IF($E$1="Column",S26,""))</f>
        <v>A04</v>
      </c>
      <c r="F26" s="0" t="str">
        <f aca="false">IF(B26="","",VLOOKUP(C26,V:Y,2,0))</f>
        <v/>
      </c>
      <c r="G26" s="0" t="str">
        <f aca="false">IF(B26="","",VLOOKUP(C26,V:Y,3,0))</f>
        <v/>
      </c>
      <c r="H26" s="0" t="str">
        <f aca="false">IF(B26="","",VLOOKUP(C26,V:Y,4,0))</f>
        <v/>
      </c>
      <c r="I26" s="0" t="str">
        <f aca="false">IF(B26="","",3)</f>
        <v/>
      </c>
      <c r="J26" s="0" t="str">
        <f aca="false">IF(B26="","",38)</f>
        <v/>
      </c>
      <c r="L26" s="0" t="s">
        <v>193</v>
      </c>
      <c r="M26" s="0" t="s">
        <v>194</v>
      </c>
      <c r="N26" s="0" t="n">
        <v>0</v>
      </c>
      <c r="R26" s="0" t="s">
        <v>48</v>
      </c>
      <c r="S26" s="0" t="s">
        <v>54</v>
      </c>
      <c r="V26" s="0" t="s">
        <v>54</v>
      </c>
      <c r="W26" s="0" t="s">
        <v>81</v>
      </c>
      <c r="X26" s="0" t="s">
        <v>88</v>
      </c>
      <c r="Y26" s="0" t="s">
        <v>111</v>
      </c>
      <c r="AA26" s="0" t="s">
        <v>39</v>
      </c>
      <c r="AB26" s="0" t="str">
        <f aca="false">IFERROR(INDEX(V:Y,MATCH(AA26,W:W,0),1),IFERROR(INDEX(V:Y,MATCH(AA26,X:X,0),1),IFERROR(INDEX(V:Y,MATCH(AA26,Y:Y,0),1),IFERROR(INDEX(L:M,MATCH(AA26,L:L,0),2),"NA"))))</f>
        <v>A01</v>
      </c>
      <c r="AC26" s="0" t="n">
        <f aca="false">IFERROR(INDEX(L:N,MATCH(AA26,L:L,0),3),IF(INDEX(B:C,MATCH(AB26,C:C,0),1)="",0,IFERROR(INDEX(B:N,MATCH(AB26,C:C,0),8),0)))</f>
        <v>0</v>
      </c>
      <c r="AE26" s="0" t="s">
        <v>141</v>
      </c>
      <c r="AF26" s="0" t="s">
        <v>90</v>
      </c>
      <c r="AG26" s="0" t="str">
        <f aca="false">RIGHT(AF26,2)</f>
        <v>09</v>
      </c>
      <c r="AI26" s="0" t="s">
        <v>52</v>
      </c>
      <c r="AJ26" s="0" t="s">
        <v>41</v>
      </c>
      <c r="AK26" s="0" t="str">
        <f aca="false">RIGHT(AJ26,2)</f>
        <v>02</v>
      </c>
    </row>
    <row r="27" customFormat="false" ht="14.25" hidden="false" customHeight="false" outlineLevel="0" collapsed="false">
      <c r="B27" s="9"/>
      <c r="C27" s="0" t="str">
        <f aca="false">IF($E$1="Row",R27,IF($E$1="Column",S27,""))</f>
        <v>B04</v>
      </c>
      <c r="F27" s="0" t="str">
        <f aca="false">IF(B27="","",VLOOKUP(C27,V:Y,2,0))</f>
        <v/>
      </c>
      <c r="G27" s="0" t="str">
        <f aca="false">IF(B27="","",VLOOKUP(C27,V:Y,3,0))</f>
        <v/>
      </c>
      <c r="H27" s="0" t="str">
        <f aca="false">IF(B27="","",VLOOKUP(C27,V:Y,4,0))</f>
        <v/>
      </c>
      <c r="I27" s="0" t="str">
        <f aca="false">IF(B27="","",3)</f>
        <v/>
      </c>
      <c r="J27" s="0" t="str">
        <f aca="false">IF(B27="","",38)</f>
        <v/>
      </c>
      <c r="L27" s="0" t="s">
        <v>173</v>
      </c>
      <c r="M27" s="0" t="s">
        <v>194</v>
      </c>
      <c r="N27" s="0" t="n">
        <v>0</v>
      </c>
      <c r="R27" s="0" t="s">
        <v>101</v>
      </c>
      <c r="S27" s="0" t="s">
        <v>133</v>
      </c>
      <c r="V27" s="0" t="s">
        <v>133</v>
      </c>
      <c r="W27" s="0" t="s">
        <v>195</v>
      </c>
      <c r="X27" s="0" t="s">
        <v>196</v>
      </c>
      <c r="Y27" s="0" t="s">
        <v>197</v>
      </c>
      <c r="AA27" s="0" t="s">
        <v>34</v>
      </c>
      <c r="AB27" s="0" t="str">
        <f aca="false">IFERROR(INDEX(V:Y,MATCH(AA27,W:W,0),1),IFERROR(INDEX(V:Y,MATCH(AA27,X:X,0),1),IFERROR(INDEX(V:Y,MATCH(AA27,Y:Y,0),1),IFERROR(INDEX(L:M,MATCH(AA27,L:L,0),2),"NA"))))</f>
        <v>STD</v>
      </c>
      <c r="AC27" s="0" t="n">
        <f aca="false">IFERROR(INDEX(L:N,MATCH(AA27,L:L,0),3),IF(INDEX(B:C,MATCH(AB27,C:C,0),1)="",0,IFERROR(INDEX(B:N,MATCH(AB27,C:C,0),8),0)))</f>
        <v>3</v>
      </c>
      <c r="AE27" s="0" t="s">
        <v>147</v>
      </c>
      <c r="AF27" s="0" t="s">
        <v>90</v>
      </c>
      <c r="AG27" s="0" t="str">
        <f aca="false">RIGHT(AF27,2)</f>
        <v>09</v>
      </c>
      <c r="AI27" s="0" t="s">
        <v>59</v>
      </c>
      <c r="AJ27" s="0" t="s">
        <v>41</v>
      </c>
      <c r="AK27" s="0" t="str">
        <f aca="false">RIGHT(AJ27,2)</f>
        <v>02</v>
      </c>
    </row>
    <row r="28" customFormat="false" ht="14.25" hidden="false" customHeight="false" outlineLevel="0" collapsed="false">
      <c r="B28" s="9"/>
      <c r="C28" s="0" t="str">
        <f aca="false">IF($E$1="Row",R28,IF($E$1="Column",S28,""))</f>
        <v>C04</v>
      </c>
      <c r="F28" s="0" t="str">
        <f aca="false">IF(B28="","",VLOOKUP(C28,V:Y,2,0))</f>
        <v/>
      </c>
      <c r="G28" s="0" t="str">
        <f aca="false">IF(B28="","",VLOOKUP(C28,V:Y,3,0))</f>
        <v/>
      </c>
      <c r="H28" s="0" t="str">
        <f aca="false">IF(B28="","",VLOOKUP(C28,V:Y,4,0))</f>
        <v/>
      </c>
      <c r="I28" s="0" t="str">
        <f aca="false">IF(B28="","",3)</f>
        <v/>
      </c>
      <c r="J28" s="0" t="str">
        <f aca="false">IF(B28="","",38)</f>
        <v/>
      </c>
      <c r="L28" s="0" t="s">
        <v>186</v>
      </c>
      <c r="M28" s="0" t="s">
        <v>194</v>
      </c>
      <c r="N28" s="0" t="n">
        <v>0</v>
      </c>
      <c r="R28" s="0" t="s">
        <v>152</v>
      </c>
      <c r="S28" s="0" t="s">
        <v>198</v>
      </c>
      <c r="V28" s="0" t="s">
        <v>198</v>
      </c>
      <c r="W28" s="0" t="s">
        <v>199</v>
      </c>
      <c r="X28" s="0" t="s">
        <v>200</v>
      </c>
      <c r="Y28" s="0" t="s">
        <v>201</v>
      </c>
      <c r="AA28" s="0" t="s">
        <v>74</v>
      </c>
      <c r="AB28" s="0" t="str">
        <f aca="false">IFERROR(INDEX(V:Y,MATCH(AA28,W:W,0),1),IFERROR(INDEX(V:Y,MATCH(AA28,X:X,0),1),IFERROR(INDEX(V:Y,MATCH(AA28,Y:Y,0),1),IFERROR(INDEX(L:M,MATCH(AA28,L:L,0),2),"NA"))))</f>
        <v>A02</v>
      </c>
      <c r="AC28" s="0" t="n">
        <f aca="false">IFERROR(INDEX(L:N,MATCH(AA28,L:L,0),3),IF(INDEX(B:C,MATCH(AB28,C:C,0),1)="",0,IFERROR(INDEX(B:N,MATCH(AB28,C:C,0),8),0)))</f>
        <v>0</v>
      </c>
      <c r="AE28" s="0" t="s">
        <v>202</v>
      </c>
      <c r="AF28" s="0" t="s">
        <v>90</v>
      </c>
      <c r="AG28" s="0" t="str">
        <f aca="false">RIGHT(AF28,2)</f>
        <v>09</v>
      </c>
      <c r="AI28" s="0" t="s">
        <v>74</v>
      </c>
      <c r="AJ28" s="0" t="s">
        <v>41</v>
      </c>
      <c r="AK28" s="0" t="str">
        <f aca="false">RIGHT(AJ28,2)</f>
        <v>02</v>
      </c>
    </row>
    <row r="29" customFormat="false" ht="14.25" hidden="false" customHeight="false" outlineLevel="0" collapsed="false">
      <c r="B29" s="9"/>
      <c r="C29" s="0" t="str">
        <f aca="false">IF($E$1="Row",R29,IF($E$1="Column",S29,""))</f>
        <v>D04</v>
      </c>
      <c r="F29" s="0" t="str">
        <f aca="false">IF(B29="","",VLOOKUP(C29,V:Y,2,0))</f>
        <v/>
      </c>
      <c r="G29" s="0" t="str">
        <f aca="false">IF(B29="","",VLOOKUP(C29,V:Y,3,0))</f>
        <v/>
      </c>
      <c r="H29" s="0" t="str">
        <f aca="false">IF(B29="","",VLOOKUP(C29,V:Y,4,0))</f>
        <v/>
      </c>
      <c r="I29" s="0" t="str">
        <f aca="false">IF(B29="","",3)</f>
        <v/>
      </c>
      <c r="J29" s="0" t="str">
        <f aca="false">IF(B29="","",38)</f>
        <v/>
      </c>
      <c r="L29" s="0" t="s">
        <v>203</v>
      </c>
      <c r="M29" s="0" t="s">
        <v>194</v>
      </c>
      <c r="N29" s="0" t="n">
        <v>0</v>
      </c>
      <c r="R29" s="0" t="s">
        <v>198</v>
      </c>
      <c r="S29" s="0" t="s">
        <v>204</v>
      </c>
      <c r="V29" s="0" t="s">
        <v>204</v>
      </c>
      <c r="W29" s="0" t="s">
        <v>205</v>
      </c>
      <c r="X29" s="0" t="s">
        <v>206</v>
      </c>
      <c r="Y29" s="0" t="s">
        <v>207</v>
      </c>
      <c r="AA29" s="0" t="s">
        <v>40</v>
      </c>
      <c r="AB29" s="0" t="str">
        <f aca="false">IFERROR(INDEX(V:Y,MATCH(AA29,W:W,0),1),IFERROR(INDEX(V:Y,MATCH(AA29,X:X,0),1),IFERROR(INDEX(V:Y,MATCH(AA29,Y:Y,0),1),IFERROR(INDEX(L:M,MATCH(AA29,L:L,0),2),"NA"))))</f>
        <v>STD</v>
      </c>
      <c r="AC29" s="0" t="n">
        <f aca="false">IFERROR(INDEX(L:N,MATCH(AA29,L:L,0),3),IF(INDEX(B:C,MATCH(AB29,C:C,0),1)="",0,IFERROR(INDEX(B:N,MATCH(AB29,C:C,0),8),0)))</f>
        <v>3</v>
      </c>
      <c r="AE29" s="0" t="s">
        <v>156</v>
      </c>
      <c r="AF29" s="0" t="s">
        <v>94</v>
      </c>
      <c r="AG29" s="0" t="str">
        <f aca="false">RIGHT(AF29,2)</f>
        <v>10</v>
      </c>
      <c r="AI29" s="0" t="s">
        <v>96</v>
      </c>
      <c r="AJ29" s="0" t="s">
        <v>95</v>
      </c>
      <c r="AK29" s="0" t="str">
        <f aca="false">RIGHT(AJ29,2)</f>
        <v>02</v>
      </c>
    </row>
    <row r="30" customFormat="false" ht="14.25" hidden="false" customHeight="false" outlineLevel="0" collapsed="false">
      <c r="B30" s="9"/>
      <c r="C30" s="0" t="str">
        <f aca="false">IF($E$1="Row",R30,IF($E$1="Column",S30,""))</f>
        <v>E04</v>
      </c>
      <c r="F30" s="0" t="str">
        <f aca="false">IF(B30="","",VLOOKUP(C30,V:Y,2,0))</f>
        <v/>
      </c>
      <c r="G30" s="0" t="str">
        <f aca="false">IF(B30="","",VLOOKUP(C30,V:Y,3,0))</f>
        <v/>
      </c>
      <c r="H30" s="0" t="str">
        <f aca="false">IF(B30="","",VLOOKUP(C30,V:Y,4,0))</f>
        <v/>
      </c>
      <c r="I30" s="0" t="str">
        <f aca="false">IF(B30="","",3)</f>
        <v/>
      </c>
      <c r="J30" s="0" t="str">
        <f aca="false">IF(B30="","",38)</f>
        <v/>
      </c>
      <c r="L30" s="0" t="s">
        <v>208</v>
      </c>
      <c r="M30" s="0" t="s">
        <v>194</v>
      </c>
      <c r="N30" s="0" t="n">
        <v>0</v>
      </c>
      <c r="R30" s="0" t="s">
        <v>209</v>
      </c>
      <c r="S30" s="0" t="s">
        <v>210</v>
      </c>
      <c r="V30" s="0" t="s">
        <v>210</v>
      </c>
      <c r="W30" s="0" t="s">
        <v>211</v>
      </c>
      <c r="X30" s="0" t="s">
        <v>212</v>
      </c>
      <c r="Y30" s="0" t="s">
        <v>213</v>
      </c>
      <c r="AA30" s="0" t="s">
        <v>92</v>
      </c>
      <c r="AB30" s="0" t="str">
        <f aca="false">IFERROR(INDEX(V:Y,MATCH(AA30,W:W,0),1),IFERROR(INDEX(V:Y,MATCH(AA30,X:X,0),1),IFERROR(INDEX(V:Y,MATCH(AA30,Y:Y,0),1),IFERROR(INDEX(L:M,MATCH(AA30,L:L,0),2),"NA"))))</f>
        <v>A03</v>
      </c>
      <c r="AC30" s="0" t="n">
        <f aca="false">IFERROR(INDEX(L:N,MATCH(AA30,L:L,0),3),IF(INDEX(B:C,MATCH(AB30,C:C,0),1)="",0,IFERROR(INDEX(B:N,MATCH(AB30,C:C,0),8),0)))</f>
        <v>0</v>
      </c>
      <c r="AE30" s="0" t="s">
        <v>163</v>
      </c>
      <c r="AF30" s="0" t="s">
        <v>94</v>
      </c>
      <c r="AG30" s="0" t="str">
        <f aca="false">RIGHT(AF30,2)</f>
        <v>10</v>
      </c>
      <c r="AI30" s="0" t="s">
        <v>97</v>
      </c>
      <c r="AJ30" s="0" t="s">
        <v>95</v>
      </c>
      <c r="AK30" s="0" t="str">
        <f aca="false">RIGHT(AJ30,2)</f>
        <v>02</v>
      </c>
    </row>
    <row r="31" customFormat="false" ht="14.25" hidden="false" customHeight="false" outlineLevel="0" collapsed="false">
      <c r="B31" s="9"/>
      <c r="C31" s="0" t="str">
        <f aca="false">IF($E$1="Row",R31,IF($E$1="Column",S31,""))</f>
        <v>F04</v>
      </c>
      <c r="F31" s="0" t="str">
        <f aca="false">IF(B31="","",VLOOKUP(C31,V:Y,2,0))</f>
        <v/>
      </c>
      <c r="G31" s="0" t="str">
        <f aca="false">IF(B31="","",VLOOKUP(C31,V:Y,3,0))</f>
        <v/>
      </c>
      <c r="H31" s="0" t="str">
        <f aca="false">IF(B31="","",VLOOKUP(C31,V:Y,4,0))</f>
        <v/>
      </c>
      <c r="I31" s="0" t="str">
        <f aca="false">IF(B31="","",3)</f>
        <v/>
      </c>
      <c r="J31" s="0" t="str">
        <f aca="false">IF(B31="","",38)</f>
        <v/>
      </c>
      <c r="L31" s="0" t="s">
        <v>214</v>
      </c>
      <c r="M31" s="0" t="s">
        <v>194</v>
      </c>
      <c r="N31" s="0" t="n">
        <v>0</v>
      </c>
      <c r="R31" s="0" t="s">
        <v>215</v>
      </c>
      <c r="S31" s="0" t="s">
        <v>216</v>
      </c>
      <c r="V31" s="0" t="s">
        <v>216</v>
      </c>
      <c r="W31" s="0" t="s">
        <v>217</v>
      </c>
      <c r="X31" s="0" t="s">
        <v>218</v>
      </c>
      <c r="Y31" s="0" t="s">
        <v>219</v>
      </c>
      <c r="AA31" s="0" t="s">
        <v>46</v>
      </c>
      <c r="AB31" s="0" t="str">
        <f aca="false">IFERROR(INDEX(V:Y,MATCH(AA31,W:W,0),1),IFERROR(INDEX(V:Y,MATCH(AA31,X:X,0),1),IFERROR(INDEX(V:Y,MATCH(AA31,Y:Y,0),1),IFERROR(INDEX(L:M,MATCH(AA31,L:L,0),2),"NA"))))</f>
        <v>STD</v>
      </c>
      <c r="AC31" s="0" t="n">
        <f aca="false">IFERROR(INDEX(L:N,MATCH(AA31,L:L,0),3),IF(INDEX(B:C,MATCH(AB31,C:C,0),1)="",0,IFERROR(INDEX(B:N,MATCH(AB31,C:C,0),8),0)))</f>
        <v>3</v>
      </c>
      <c r="AE31" s="0" t="s">
        <v>220</v>
      </c>
      <c r="AF31" s="0" t="s">
        <v>94</v>
      </c>
      <c r="AG31" s="0" t="str">
        <f aca="false">RIGHT(AF31,2)</f>
        <v>10</v>
      </c>
      <c r="AI31" s="0" t="s">
        <v>98</v>
      </c>
      <c r="AJ31" s="0" t="s">
        <v>95</v>
      </c>
      <c r="AK31" s="0" t="str">
        <f aca="false">RIGHT(AJ31,2)</f>
        <v>02</v>
      </c>
    </row>
    <row r="32" customFormat="false" ht="14.25" hidden="false" customHeight="false" outlineLevel="0" collapsed="false">
      <c r="B32" s="9"/>
      <c r="C32" s="0" t="str">
        <f aca="false">IF($E$1="Row",R32,IF($E$1="Column",S32,""))</f>
        <v>G04</v>
      </c>
      <c r="F32" s="0" t="str">
        <f aca="false">IF(B32="","",VLOOKUP(C32,V:Y,2,0))</f>
        <v/>
      </c>
      <c r="G32" s="0" t="str">
        <f aca="false">IF(B32="","",VLOOKUP(C32,V:Y,3,0))</f>
        <v/>
      </c>
      <c r="H32" s="0" t="str">
        <f aca="false">IF(B32="","",VLOOKUP(C32,V:Y,4,0))</f>
        <v/>
      </c>
      <c r="I32" s="0" t="str">
        <f aca="false">IF(B32="","",3)</f>
        <v/>
      </c>
      <c r="J32" s="0" t="str">
        <f aca="false">IF(B32="","",38)</f>
        <v/>
      </c>
      <c r="L32" s="0" t="s">
        <v>221</v>
      </c>
      <c r="M32" s="0" t="s">
        <v>194</v>
      </c>
      <c r="N32" s="0" t="n">
        <v>0</v>
      </c>
      <c r="R32" s="0" t="s">
        <v>222</v>
      </c>
      <c r="S32" s="0" t="s">
        <v>223</v>
      </c>
      <c r="V32" s="0" t="s">
        <v>223</v>
      </c>
      <c r="W32" s="0" t="s">
        <v>224</v>
      </c>
      <c r="X32" s="0" t="s">
        <v>225</v>
      </c>
      <c r="Y32" s="0" t="s">
        <v>226</v>
      </c>
      <c r="AA32" s="0" t="s">
        <v>111</v>
      </c>
      <c r="AB32" s="0" t="str">
        <f aca="false">IFERROR(INDEX(V:Y,MATCH(AA32,W:W,0),1),IFERROR(INDEX(V:Y,MATCH(AA32,X:X,0),1),IFERROR(INDEX(V:Y,MATCH(AA32,Y:Y,0),1),IFERROR(INDEX(L:M,MATCH(AA32,L:L,0),2),"NA"))))</f>
        <v>A04</v>
      </c>
      <c r="AC32" s="0" t="n">
        <f aca="false">IFERROR(INDEX(L:N,MATCH(AA32,L:L,0),3),IF(INDEX(B:C,MATCH(AB32,C:C,0),1)="",0,IFERROR(INDEX(B:N,MATCH(AB32,C:C,0),8),0)))</f>
        <v>0</v>
      </c>
      <c r="AE32" s="0" t="s">
        <v>170</v>
      </c>
      <c r="AF32" s="0" t="s">
        <v>100</v>
      </c>
      <c r="AG32" s="0" t="str">
        <f aca="false">RIGHT(AF32,2)</f>
        <v>11</v>
      </c>
      <c r="AI32" s="0" t="s">
        <v>102</v>
      </c>
      <c r="AJ32" s="0" t="s">
        <v>101</v>
      </c>
      <c r="AK32" s="0" t="str">
        <f aca="false">RIGHT(AJ32,2)</f>
        <v>02</v>
      </c>
    </row>
    <row r="33" customFormat="false" ht="14.25" hidden="false" customHeight="false" outlineLevel="0" collapsed="false">
      <c r="B33" s="9"/>
      <c r="C33" s="0" t="str">
        <f aca="false">IF($E$1="Row",R33,IF($E$1="Column",S33,""))</f>
        <v>H04</v>
      </c>
      <c r="F33" s="0" t="str">
        <f aca="false">IF(B33="","",VLOOKUP(C33,V:Y,2,0))</f>
        <v/>
      </c>
      <c r="G33" s="0" t="str">
        <f aca="false">IF(B33="","",VLOOKUP(C33,V:Y,3,0))</f>
        <v/>
      </c>
      <c r="H33" s="0" t="str">
        <f aca="false">IF(B33="","",VLOOKUP(C33,V:Y,4,0))</f>
        <v/>
      </c>
      <c r="I33" s="0" t="str">
        <f aca="false">IF(B33="","",3)</f>
        <v/>
      </c>
      <c r="J33" s="0" t="str">
        <f aca="false">IF(B33="","",38)</f>
        <v/>
      </c>
      <c r="L33" s="0" t="s">
        <v>227</v>
      </c>
      <c r="M33" s="0" t="s">
        <v>194</v>
      </c>
      <c r="N33" s="0" t="n">
        <v>0</v>
      </c>
      <c r="R33" s="0" t="s">
        <v>228</v>
      </c>
      <c r="S33" s="0" t="s">
        <v>229</v>
      </c>
      <c r="V33" s="0" t="s">
        <v>229</v>
      </c>
      <c r="W33" s="0" t="s">
        <v>230</v>
      </c>
      <c r="X33" s="0" t="s">
        <v>231</v>
      </c>
      <c r="Y33" s="0" t="s">
        <v>232</v>
      </c>
      <c r="AA33" s="0" t="s">
        <v>193</v>
      </c>
      <c r="AB33" s="0" t="str">
        <f aca="false">IFERROR(INDEX(V:Y,MATCH(AA33,W:W,0),1),IFERROR(INDEX(V:Y,MATCH(AA33,X:X,0),1),IFERROR(INDEX(V:Y,MATCH(AA33,Y:Y,0),1),IFERROR(INDEX(L:M,MATCH(AA33,L:L,0),2),"NA"))))</f>
        <v>NA</v>
      </c>
      <c r="AC33" s="0" t="n">
        <f aca="false">IFERROR(INDEX(L:N,MATCH(AA33,L:L,0),3),IF(INDEX(B:C,MATCH(AB33,C:C,0),1)="",0,IFERROR(INDEX(B:N,MATCH(AB33,C:C,0),8),0)))</f>
        <v>0</v>
      </c>
      <c r="AE33" s="0" t="s">
        <v>178</v>
      </c>
      <c r="AF33" s="0" t="s">
        <v>100</v>
      </c>
      <c r="AG33" s="0" t="str">
        <f aca="false">RIGHT(AF33,2)</f>
        <v>11</v>
      </c>
      <c r="AI33" s="0" t="s">
        <v>103</v>
      </c>
      <c r="AJ33" s="0" t="s">
        <v>101</v>
      </c>
      <c r="AK33" s="0" t="str">
        <f aca="false">RIGHT(AJ33,2)</f>
        <v>02</v>
      </c>
    </row>
    <row r="34" customFormat="false" ht="14.25" hidden="false" customHeight="false" outlineLevel="0" collapsed="false">
      <c r="B34" s="9"/>
      <c r="C34" s="0" t="str">
        <f aca="false">IF($E$1="Row",R34,IF($E$1="Column",S34,""))</f>
        <v>A05</v>
      </c>
      <c r="F34" s="0" t="str">
        <f aca="false">IF(B34="","",VLOOKUP(C34,V:Y,2,0))</f>
        <v/>
      </c>
      <c r="G34" s="0" t="str">
        <f aca="false">IF(B34="","",VLOOKUP(C34,V:Y,3,0))</f>
        <v/>
      </c>
      <c r="H34" s="0" t="str">
        <f aca="false">IF(B34="","",VLOOKUP(C34,V:Y,4,0))</f>
        <v/>
      </c>
      <c r="I34" s="0" t="str">
        <f aca="false">IF(B34="","",3)</f>
        <v/>
      </c>
      <c r="J34" s="0" t="str">
        <f aca="false">IF(B34="","",38)</f>
        <v/>
      </c>
      <c r="L34" s="0" t="s">
        <v>233</v>
      </c>
      <c r="M34" s="0" t="s">
        <v>194</v>
      </c>
      <c r="N34" s="0" t="n">
        <v>0</v>
      </c>
      <c r="R34" s="0" t="s">
        <v>234</v>
      </c>
      <c r="S34" s="0" t="s">
        <v>61</v>
      </c>
      <c r="V34" s="0" t="s">
        <v>61</v>
      </c>
      <c r="W34" s="0" t="s">
        <v>91</v>
      </c>
      <c r="X34" s="0" t="s">
        <v>94</v>
      </c>
      <c r="Y34" s="0" t="s">
        <v>131</v>
      </c>
      <c r="AA34" s="0" t="s">
        <v>131</v>
      </c>
      <c r="AB34" s="0" t="str">
        <f aca="false">IFERROR(INDEX(V:Y,MATCH(AA34,W:W,0),1),IFERROR(INDEX(V:Y,MATCH(AA34,X:X,0),1),IFERROR(INDEX(V:Y,MATCH(AA34,Y:Y,0),1),IFERROR(INDEX(L:M,MATCH(AA34,L:L,0),2),"NA"))))</f>
        <v>A05</v>
      </c>
      <c r="AC34" s="0" t="n">
        <f aca="false">IFERROR(INDEX(L:N,MATCH(AA34,L:L,0),3),IF(INDEX(B:C,MATCH(AB34,C:C,0),1)="",0,IFERROR(INDEX(B:N,MATCH(AB34,C:C,0),8),0)))</f>
        <v>0</v>
      </c>
      <c r="AE34" s="0" t="s">
        <v>235</v>
      </c>
      <c r="AF34" s="0" t="s">
        <v>100</v>
      </c>
      <c r="AG34" s="0" t="str">
        <f aca="false">RIGHT(AF34,2)</f>
        <v>11</v>
      </c>
      <c r="AI34" s="0" t="s">
        <v>104</v>
      </c>
      <c r="AJ34" s="0" t="s">
        <v>101</v>
      </c>
      <c r="AK34" s="0" t="str">
        <f aca="false">RIGHT(AJ34,2)</f>
        <v>02</v>
      </c>
    </row>
    <row r="35" customFormat="false" ht="14.25" hidden="false" customHeight="false" outlineLevel="0" collapsed="false">
      <c r="B35" s="9"/>
      <c r="C35" s="0" t="str">
        <f aca="false">IF($E$1="Row",R35,IF($E$1="Column",S35,""))</f>
        <v>B05</v>
      </c>
      <c r="F35" s="0" t="str">
        <f aca="false">IF(B35="","",VLOOKUP(C35,V:Y,2,0))</f>
        <v/>
      </c>
      <c r="G35" s="0" t="str">
        <f aca="false">IF(B35="","",VLOOKUP(C35,V:Y,3,0))</f>
        <v/>
      </c>
      <c r="H35" s="0" t="str">
        <f aca="false">IF(B35="","",VLOOKUP(C35,V:Y,4,0))</f>
        <v/>
      </c>
      <c r="I35" s="0" t="str">
        <f aca="false">IF(B35="","",3)</f>
        <v/>
      </c>
      <c r="J35" s="0" t="str">
        <f aca="false">IF(B35="","",38)</f>
        <v/>
      </c>
      <c r="L35" s="0" t="s">
        <v>236</v>
      </c>
      <c r="M35" s="0" t="s">
        <v>194</v>
      </c>
      <c r="N35" s="0" t="n">
        <v>0</v>
      </c>
      <c r="R35" s="0" t="s">
        <v>237</v>
      </c>
      <c r="S35" s="0" t="s">
        <v>140</v>
      </c>
      <c r="V35" s="0" t="s">
        <v>140</v>
      </c>
      <c r="W35" s="0" t="s">
        <v>238</v>
      </c>
      <c r="X35" s="0" t="s">
        <v>237</v>
      </c>
      <c r="Y35" s="0" t="s">
        <v>239</v>
      </c>
      <c r="AA35" s="0" t="s">
        <v>173</v>
      </c>
      <c r="AB35" s="0" t="str">
        <f aca="false">IFERROR(INDEX(V:Y,MATCH(AA35,W:W,0),1),IFERROR(INDEX(V:Y,MATCH(AA35,X:X,0),1),IFERROR(INDEX(V:Y,MATCH(AA35,Y:Y,0),1),IFERROR(INDEX(L:M,MATCH(AA35,L:L,0),2),"NA"))))</f>
        <v>NA</v>
      </c>
      <c r="AC35" s="0" t="n">
        <f aca="false">IFERROR(INDEX(L:N,MATCH(AA35,L:L,0),3),IF(INDEX(B:C,MATCH(AB35,C:C,0),1)="",0,IFERROR(INDEX(B:N,MATCH(AB35,C:C,0),8),0)))</f>
        <v>0</v>
      </c>
      <c r="AE35" s="0" t="s">
        <v>184</v>
      </c>
      <c r="AF35" s="0" t="s">
        <v>106</v>
      </c>
      <c r="AG35" s="0" t="str">
        <f aca="false">RIGHT(AF35,2)</f>
        <v>12</v>
      </c>
      <c r="AI35" s="0" t="s">
        <v>108</v>
      </c>
      <c r="AJ35" s="0" t="s">
        <v>107</v>
      </c>
      <c r="AK35" s="0" t="str">
        <f aca="false">RIGHT(AJ35,2)</f>
        <v>02</v>
      </c>
    </row>
    <row r="36" customFormat="false" ht="14.25" hidden="false" customHeight="false" outlineLevel="0" collapsed="false">
      <c r="B36" s="9"/>
      <c r="C36" s="0" t="str">
        <f aca="false">IF($E$1="Row",R36,IF($E$1="Column",S36,""))</f>
        <v>C05</v>
      </c>
      <c r="F36" s="0" t="str">
        <f aca="false">IF(B36="","",VLOOKUP(C36,V:Y,2,0))</f>
        <v/>
      </c>
      <c r="G36" s="0" t="str">
        <f aca="false">IF(B36="","",VLOOKUP(C36,V:Y,3,0))</f>
        <v/>
      </c>
      <c r="H36" s="0" t="str">
        <f aca="false">IF(B36="","",VLOOKUP(C36,V:Y,4,0))</f>
        <v/>
      </c>
      <c r="I36" s="0" t="str">
        <f aca="false">IF(B36="","",3)</f>
        <v/>
      </c>
      <c r="J36" s="0" t="str">
        <f aca="false">IF(B36="","",38)</f>
        <v/>
      </c>
      <c r="L36" s="0" t="s">
        <v>240</v>
      </c>
      <c r="M36" s="0" t="s">
        <v>194</v>
      </c>
      <c r="N36" s="0" t="n">
        <v>0</v>
      </c>
      <c r="R36" s="0" t="s">
        <v>241</v>
      </c>
      <c r="S36" s="0" t="s">
        <v>209</v>
      </c>
      <c r="V36" s="0" t="s">
        <v>209</v>
      </c>
      <c r="W36" s="0" t="s">
        <v>242</v>
      </c>
      <c r="X36" s="0" t="s">
        <v>243</v>
      </c>
      <c r="Y36" s="0" t="s">
        <v>244</v>
      </c>
      <c r="AA36" s="0" t="s">
        <v>148</v>
      </c>
      <c r="AB36" s="0" t="str">
        <f aca="false">IFERROR(INDEX(V:Y,MATCH(AA36,W:W,0),1),IFERROR(INDEX(V:Y,MATCH(AA36,X:X,0),1),IFERROR(INDEX(V:Y,MATCH(AA36,Y:Y,0),1),IFERROR(INDEX(L:M,MATCH(AA36,L:L,0),2),"NA"))))</f>
        <v>A06</v>
      </c>
      <c r="AC36" s="0" t="n">
        <f aca="false">IFERROR(INDEX(L:N,MATCH(AA36,L:L,0),3),IF(INDEX(B:C,MATCH(AB36,C:C,0),1)="",0,IFERROR(INDEX(B:N,MATCH(AB36,C:C,0),8),0)))</f>
        <v>0</v>
      </c>
      <c r="AE36" s="0" t="s">
        <v>191</v>
      </c>
      <c r="AF36" s="0" t="s">
        <v>106</v>
      </c>
      <c r="AG36" s="0" t="str">
        <f aca="false">RIGHT(AF36,2)</f>
        <v>12</v>
      </c>
      <c r="AI36" s="0" t="s">
        <v>109</v>
      </c>
      <c r="AJ36" s="0" t="s">
        <v>107</v>
      </c>
      <c r="AK36" s="0" t="str">
        <f aca="false">RIGHT(AJ36,2)</f>
        <v>02</v>
      </c>
    </row>
    <row r="37" customFormat="false" ht="14.25" hidden="false" customHeight="false" outlineLevel="0" collapsed="false">
      <c r="B37" s="9"/>
      <c r="C37" s="0" t="str">
        <f aca="false">IF($E$1="Row",R37,IF($E$1="Column",S37,""))</f>
        <v>D05</v>
      </c>
      <c r="F37" s="0" t="str">
        <f aca="false">IF(B37="","",VLOOKUP(C37,V:Y,2,0))</f>
        <v/>
      </c>
      <c r="G37" s="0" t="str">
        <f aca="false">IF(B37="","",VLOOKUP(C37,V:Y,3,0))</f>
        <v/>
      </c>
      <c r="H37" s="0" t="str">
        <f aca="false">IF(B37="","",VLOOKUP(C37,V:Y,4,0))</f>
        <v/>
      </c>
      <c r="I37" s="0" t="str">
        <f aca="false">IF(B37="","",3)</f>
        <v/>
      </c>
      <c r="J37" s="0" t="str">
        <f aca="false">IF(B37="","",38)</f>
        <v/>
      </c>
      <c r="L37" s="0" t="s">
        <v>245</v>
      </c>
      <c r="M37" s="0" t="s">
        <v>194</v>
      </c>
      <c r="N37" s="0" t="n">
        <v>0</v>
      </c>
      <c r="R37" s="0" t="s">
        <v>246</v>
      </c>
      <c r="S37" s="0" t="s">
        <v>247</v>
      </c>
      <c r="V37" s="0" t="s">
        <v>247</v>
      </c>
      <c r="W37" s="0" t="s">
        <v>248</v>
      </c>
      <c r="X37" s="0" t="s">
        <v>249</v>
      </c>
      <c r="Y37" s="0" t="s">
        <v>250</v>
      </c>
      <c r="AA37" s="0" t="s">
        <v>186</v>
      </c>
      <c r="AB37" s="0" t="str">
        <f aca="false">IFERROR(INDEX(V:Y,MATCH(AA37,W:W,0),1),IFERROR(INDEX(V:Y,MATCH(AA37,X:X,0),1),IFERROR(INDEX(V:Y,MATCH(AA37,Y:Y,0),1),IFERROR(INDEX(L:M,MATCH(AA37,L:L,0),2),"NA"))))</f>
        <v>NA</v>
      </c>
      <c r="AC37" s="0" t="n">
        <f aca="false">IFERROR(INDEX(L:N,MATCH(AA37,L:L,0),3),IF(INDEX(B:C,MATCH(AB37,C:C,0),1)="",0,IFERROR(INDEX(B:N,MATCH(AB37,C:C,0),8),0)))</f>
        <v>0</v>
      </c>
      <c r="AE37" s="0" t="s">
        <v>251</v>
      </c>
      <c r="AF37" s="0" t="s">
        <v>106</v>
      </c>
      <c r="AG37" s="0" t="str">
        <f aca="false">RIGHT(AF37,2)</f>
        <v>12</v>
      </c>
      <c r="AI37" s="0" t="s">
        <v>110</v>
      </c>
      <c r="AJ37" s="0" t="s">
        <v>107</v>
      </c>
      <c r="AK37" s="0" t="str">
        <f aca="false">RIGHT(AJ37,2)</f>
        <v>02</v>
      </c>
    </row>
    <row r="38" customFormat="false" ht="14.25" hidden="false" customHeight="false" outlineLevel="0" collapsed="false">
      <c r="B38" s="9"/>
      <c r="C38" s="0" t="str">
        <f aca="false">IF($E$1="Row",R38,IF($E$1="Column",S38,""))</f>
        <v>E05</v>
      </c>
      <c r="F38" s="0" t="str">
        <f aca="false">IF(B38="","",VLOOKUP(C38,V:Y,2,0))</f>
        <v/>
      </c>
      <c r="G38" s="0" t="str">
        <f aca="false">IF(B38="","",VLOOKUP(C38,V:Y,3,0))</f>
        <v/>
      </c>
      <c r="H38" s="0" t="str">
        <f aca="false">IF(B38="","",VLOOKUP(C38,V:Y,4,0))</f>
        <v/>
      </c>
      <c r="I38" s="0" t="str">
        <f aca="false">IF(B38="","",3)</f>
        <v/>
      </c>
      <c r="J38" s="0" t="str">
        <f aca="false">IF(B38="","",38)</f>
        <v/>
      </c>
      <c r="L38" s="0" t="s">
        <v>252</v>
      </c>
      <c r="M38" s="0" t="s">
        <v>194</v>
      </c>
      <c r="N38" s="0" t="n">
        <v>0</v>
      </c>
      <c r="R38" s="0" t="s">
        <v>55</v>
      </c>
      <c r="S38" s="0" t="s">
        <v>253</v>
      </c>
      <c r="V38" s="0" t="s">
        <v>253</v>
      </c>
      <c r="W38" s="0" t="s">
        <v>254</v>
      </c>
      <c r="X38" s="0" t="s">
        <v>255</v>
      </c>
      <c r="Y38" s="0" t="s">
        <v>256</v>
      </c>
      <c r="AA38" s="0" t="s">
        <v>171</v>
      </c>
      <c r="AB38" s="0" t="str">
        <f aca="false">IFERROR(INDEX(V:Y,MATCH(AA38,W:W,0),1),IFERROR(INDEX(V:Y,MATCH(AA38,X:X,0),1),IFERROR(INDEX(V:Y,MATCH(AA38,Y:Y,0),1),IFERROR(INDEX(L:M,MATCH(AA38,L:L,0),2),"NA"))))</f>
        <v>A07</v>
      </c>
      <c r="AC38" s="0" t="n">
        <f aca="false">IFERROR(INDEX(L:N,MATCH(AA38,L:L,0),3),IF(INDEX(B:C,MATCH(AB38,C:C,0),1)="",0,IFERROR(INDEX(B:N,MATCH(AB38,C:C,0),8),0)))</f>
        <v>0</v>
      </c>
      <c r="AE38" s="0" t="s">
        <v>43</v>
      </c>
      <c r="AF38" s="0" t="s">
        <v>42</v>
      </c>
      <c r="AG38" s="0" t="str">
        <f aca="false">RIGHT(AF38,2)</f>
        <v>01</v>
      </c>
      <c r="AI38" s="0" t="s">
        <v>114</v>
      </c>
      <c r="AJ38" s="0" t="s">
        <v>113</v>
      </c>
      <c r="AK38" s="0" t="str">
        <f aca="false">RIGHT(AJ38,2)</f>
        <v>02</v>
      </c>
    </row>
    <row r="39" customFormat="false" ht="14.25" hidden="false" customHeight="false" outlineLevel="0" collapsed="false">
      <c r="B39" s="9"/>
      <c r="C39" s="0" t="str">
        <f aca="false">IF($E$1="Row",R39,IF($E$1="Column",S39,""))</f>
        <v>F05</v>
      </c>
      <c r="F39" s="0" t="str">
        <f aca="false">IF(B39="","",VLOOKUP(C39,V:Y,2,0))</f>
        <v/>
      </c>
      <c r="G39" s="0" t="str">
        <f aca="false">IF(B39="","",VLOOKUP(C39,V:Y,3,0))</f>
        <v/>
      </c>
      <c r="H39" s="0" t="str">
        <f aca="false">IF(B39="","",VLOOKUP(C39,V:Y,4,0))</f>
        <v/>
      </c>
      <c r="I39" s="0" t="str">
        <f aca="false">IF(B39="","",3)</f>
        <v/>
      </c>
      <c r="J39" s="0" t="str">
        <f aca="false">IF(B39="","",38)</f>
        <v/>
      </c>
      <c r="L39" s="0" t="s">
        <v>257</v>
      </c>
      <c r="M39" s="0" t="s">
        <v>194</v>
      </c>
      <c r="N39" s="0" t="n">
        <v>0</v>
      </c>
      <c r="R39" s="0" t="s">
        <v>107</v>
      </c>
      <c r="S39" s="0" t="s">
        <v>258</v>
      </c>
      <c r="V39" s="0" t="s">
        <v>258</v>
      </c>
      <c r="W39" s="0" t="s">
        <v>259</v>
      </c>
      <c r="X39" s="0" t="s">
        <v>260</v>
      </c>
      <c r="Y39" s="0" t="s">
        <v>261</v>
      </c>
      <c r="AA39" s="0" t="s">
        <v>203</v>
      </c>
      <c r="AB39" s="0" t="str">
        <f aca="false">IFERROR(INDEX(V:Y,MATCH(AA39,W:W,0),1),IFERROR(INDEX(V:Y,MATCH(AA39,X:X,0),1),IFERROR(INDEX(V:Y,MATCH(AA39,Y:Y,0),1),IFERROR(INDEX(L:M,MATCH(AA39,L:L,0),2),"NA"))))</f>
        <v>NA</v>
      </c>
      <c r="AC39" s="0" t="n">
        <f aca="false">IFERROR(INDEX(L:N,MATCH(AA39,L:L,0),3),IF(INDEX(B:C,MATCH(AB39,C:C,0),1)="",0,IFERROR(INDEX(B:N,MATCH(AB39,C:C,0),8),0)))</f>
        <v>0</v>
      </c>
      <c r="AE39" s="0" t="s">
        <v>44</v>
      </c>
      <c r="AF39" s="0" t="s">
        <v>42</v>
      </c>
      <c r="AG39" s="0" t="str">
        <f aca="false">RIGHT(AF39,2)</f>
        <v>01</v>
      </c>
      <c r="AI39" s="0" t="s">
        <v>115</v>
      </c>
      <c r="AJ39" s="0" t="s">
        <v>113</v>
      </c>
      <c r="AK39" s="0" t="str">
        <f aca="false">RIGHT(AJ39,2)</f>
        <v>02</v>
      </c>
    </row>
    <row r="40" customFormat="false" ht="14.25" hidden="false" customHeight="false" outlineLevel="0" collapsed="false">
      <c r="B40" s="9"/>
      <c r="C40" s="0" t="str">
        <f aca="false">IF($E$1="Row",R40,IF($E$1="Column",S40,""))</f>
        <v>G05</v>
      </c>
      <c r="F40" s="0" t="str">
        <f aca="false">IF(B40="","",VLOOKUP(C40,V:Y,2,0))</f>
        <v/>
      </c>
      <c r="G40" s="0" t="str">
        <f aca="false">IF(B40="","",VLOOKUP(C40,V:Y,3,0))</f>
        <v/>
      </c>
      <c r="H40" s="0" t="str">
        <f aca="false">IF(B40="","",VLOOKUP(C40,V:Y,4,0))</f>
        <v/>
      </c>
      <c r="I40" s="0" t="str">
        <f aca="false">IF(B40="","",3)</f>
        <v/>
      </c>
      <c r="J40" s="0" t="str">
        <f aca="false">IF(B40="","",38)</f>
        <v/>
      </c>
      <c r="L40" s="0" t="s">
        <v>262</v>
      </c>
      <c r="M40" s="0" t="s">
        <v>194</v>
      </c>
      <c r="N40" s="0" t="n">
        <v>0</v>
      </c>
      <c r="R40" s="0" t="s">
        <v>159</v>
      </c>
      <c r="S40" s="0" t="s">
        <v>263</v>
      </c>
      <c r="V40" s="0" t="s">
        <v>263</v>
      </c>
      <c r="W40" s="0" t="s">
        <v>264</v>
      </c>
      <c r="X40" s="0" t="s">
        <v>265</v>
      </c>
      <c r="Y40" s="0" t="s">
        <v>266</v>
      </c>
      <c r="AA40" s="0" t="s">
        <v>192</v>
      </c>
      <c r="AB40" s="0" t="str">
        <f aca="false">IFERROR(INDEX(V:Y,MATCH(AA40,W:W,0),1),IFERROR(INDEX(V:Y,MATCH(AA40,X:X,0),1),IFERROR(INDEX(V:Y,MATCH(AA40,Y:Y,0),1),IFERROR(INDEX(L:M,MATCH(AA40,L:L,0),2),"NA"))))</f>
        <v>A08</v>
      </c>
      <c r="AC40" s="0" t="n">
        <f aca="false">IFERROR(INDEX(L:N,MATCH(AA40,L:L,0),3),IF(INDEX(B:C,MATCH(AB40,C:C,0),1)="",0,IFERROR(INDEX(B:N,MATCH(AB40,C:C,0),8),0)))</f>
        <v>0</v>
      </c>
      <c r="AE40" s="0" t="s">
        <v>45</v>
      </c>
      <c r="AF40" s="0" t="s">
        <v>42</v>
      </c>
      <c r="AG40" s="0" t="str">
        <f aca="false">RIGHT(AF40,2)</f>
        <v>01</v>
      </c>
      <c r="AI40" s="0" t="s">
        <v>116</v>
      </c>
      <c r="AJ40" s="0" t="s">
        <v>113</v>
      </c>
      <c r="AK40" s="0" t="str">
        <f aca="false">RIGHT(AJ40,2)</f>
        <v>02</v>
      </c>
    </row>
    <row r="41" customFormat="false" ht="14.25" hidden="false" customHeight="false" outlineLevel="0" collapsed="false">
      <c r="B41" s="9"/>
      <c r="C41" s="0" t="str">
        <f aca="false">IF($E$1="Row",R41,IF($E$1="Column",S41,""))</f>
        <v>H05</v>
      </c>
      <c r="F41" s="0" t="str">
        <f aca="false">IF(B41="","",VLOOKUP(C41,V:Y,2,0))</f>
        <v/>
      </c>
      <c r="G41" s="0" t="str">
        <f aca="false">IF(B41="","",VLOOKUP(C41,V:Y,3,0))</f>
        <v/>
      </c>
      <c r="H41" s="0" t="str">
        <f aca="false">IF(B41="","",VLOOKUP(C41,V:Y,4,0))</f>
        <v/>
      </c>
      <c r="I41" s="0" t="str">
        <f aca="false">IF(B41="","",3)</f>
        <v/>
      </c>
      <c r="J41" s="0" t="str">
        <f aca="false">IF(B41="","",38)</f>
        <v/>
      </c>
      <c r="L41" s="0" t="s">
        <v>267</v>
      </c>
      <c r="M41" s="0" t="s">
        <v>194</v>
      </c>
      <c r="N41" s="0" t="n">
        <v>0</v>
      </c>
      <c r="R41" s="0" t="s">
        <v>204</v>
      </c>
      <c r="S41" s="0" t="s">
        <v>268</v>
      </c>
      <c r="V41" s="0" t="s">
        <v>268</v>
      </c>
      <c r="W41" s="0" t="s">
        <v>269</v>
      </c>
      <c r="X41" s="0" t="s">
        <v>270</v>
      </c>
      <c r="Y41" s="0" t="s">
        <v>271</v>
      </c>
      <c r="AA41" s="0" t="s">
        <v>208</v>
      </c>
      <c r="AB41" s="0" t="str">
        <f aca="false">IFERROR(INDEX(V:Y,MATCH(AA41,W:W,0),1),IFERROR(INDEX(V:Y,MATCH(AA41,X:X,0),1),IFERROR(INDEX(V:Y,MATCH(AA41,Y:Y,0),1),IFERROR(INDEX(L:M,MATCH(AA41,L:L,0),2),"NA"))))</f>
        <v>NA</v>
      </c>
      <c r="AC41" s="0" t="n">
        <f aca="false">IFERROR(INDEX(L:N,MATCH(AA41,L:L,0),3),IF(INDEX(B:C,MATCH(AB41,C:C,0),1)="",0,IFERROR(INDEX(B:N,MATCH(AB41,C:C,0),8),0)))</f>
        <v>0</v>
      </c>
      <c r="AE41" s="0" t="s">
        <v>96</v>
      </c>
      <c r="AF41" s="0" t="s">
        <v>95</v>
      </c>
      <c r="AG41" s="0" t="str">
        <f aca="false">RIGHT(AF41,2)</f>
        <v>02</v>
      </c>
      <c r="AI41" s="0" t="s">
        <v>120</v>
      </c>
      <c r="AJ41" s="0" t="s">
        <v>119</v>
      </c>
      <c r="AK41" s="0" t="str">
        <f aca="false">RIGHT(AJ41,2)</f>
        <v>02</v>
      </c>
    </row>
    <row r="42" customFormat="false" ht="14.25" hidden="false" customHeight="false" outlineLevel="0" collapsed="false">
      <c r="B42" s="9"/>
      <c r="C42" s="0" t="str">
        <f aca="false">IF($E$1="Row",R42,IF($E$1="Column",S42,""))</f>
        <v>A06</v>
      </c>
      <c r="F42" s="0" t="str">
        <f aca="false">IF(B42="","",VLOOKUP(C42,V:Y,2,0))</f>
        <v/>
      </c>
      <c r="G42" s="0" t="str">
        <f aca="false">IF(B42="","",VLOOKUP(C42,V:Y,3,0))</f>
        <v/>
      </c>
      <c r="H42" s="0" t="str">
        <f aca="false">IF(B42="","",VLOOKUP(C42,V:Y,4,0))</f>
        <v/>
      </c>
      <c r="I42" s="0" t="str">
        <f aca="false">IF(B42="","",3)</f>
        <v/>
      </c>
      <c r="J42" s="0" t="str">
        <f aca="false">IF(B42="","",38)</f>
        <v/>
      </c>
      <c r="L42" s="0" t="s">
        <v>272</v>
      </c>
      <c r="M42" s="0" t="s">
        <v>194</v>
      </c>
      <c r="N42" s="0" t="n">
        <v>0</v>
      </c>
      <c r="R42" s="0" t="s">
        <v>247</v>
      </c>
      <c r="S42" s="0" t="s">
        <v>68</v>
      </c>
      <c r="V42" s="0" t="s">
        <v>68</v>
      </c>
      <c r="W42" s="0" t="s">
        <v>100</v>
      </c>
      <c r="X42" s="0" t="s">
        <v>106</v>
      </c>
      <c r="Y42" s="0" t="s">
        <v>148</v>
      </c>
      <c r="AA42" s="0" t="s">
        <v>202</v>
      </c>
      <c r="AB42" s="0" t="str">
        <f aca="false">IFERROR(INDEX(V:Y,MATCH(AA42,W:W,0),1),IFERROR(INDEX(V:Y,MATCH(AA42,X:X,0),1),IFERROR(INDEX(V:Y,MATCH(AA42,Y:Y,0),1),IFERROR(INDEX(L:M,MATCH(AA42,L:L,0),2),"NA"))))</f>
        <v>A09</v>
      </c>
      <c r="AC42" s="0" t="n">
        <f aca="false">IFERROR(INDEX(L:N,MATCH(AA42,L:L,0),3),IF(INDEX(B:C,MATCH(AB42,C:C,0),1)="",0,IFERROR(INDEX(B:N,MATCH(AB42,C:C,0),8),0)))</f>
        <v>0</v>
      </c>
      <c r="AE42" s="0" t="s">
        <v>97</v>
      </c>
      <c r="AF42" s="0" t="s">
        <v>95</v>
      </c>
      <c r="AG42" s="0" t="str">
        <f aca="false">RIGHT(AF42,2)</f>
        <v>02</v>
      </c>
      <c r="AI42" s="0" t="s">
        <v>121</v>
      </c>
      <c r="AJ42" s="0" t="s">
        <v>119</v>
      </c>
      <c r="AK42" s="0" t="str">
        <f aca="false">RIGHT(AJ42,2)</f>
        <v>02</v>
      </c>
    </row>
    <row r="43" customFormat="false" ht="14.25" hidden="false" customHeight="false" outlineLevel="0" collapsed="false">
      <c r="B43" s="9"/>
      <c r="C43" s="0" t="str">
        <f aca="false">IF($E$1="Row",R43,IF($E$1="Column",S43,""))</f>
        <v>B06</v>
      </c>
      <c r="F43" s="0" t="str">
        <f aca="false">IF(B43="","",VLOOKUP(C43,V:Y,2,0))</f>
        <v/>
      </c>
      <c r="G43" s="0" t="str">
        <f aca="false">IF(B43="","",VLOOKUP(C43,V:Y,3,0))</f>
        <v/>
      </c>
      <c r="H43" s="0" t="str">
        <f aca="false">IF(B43="","",VLOOKUP(C43,V:Y,4,0))</f>
        <v/>
      </c>
      <c r="I43" s="0" t="str">
        <f aca="false">IF(B43="","",3)</f>
        <v/>
      </c>
      <c r="J43" s="0" t="str">
        <f aca="false">IF(B43="","",38)</f>
        <v/>
      </c>
      <c r="L43" s="0" t="s">
        <v>273</v>
      </c>
      <c r="M43" s="0" t="s">
        <v>194</v>
      </c>
      <c r="N43" s="0" t="n">
        <v>0</v>
      </c>
      <c r="R43" s="0" t="s">
        <v>274</v>
      </c>
      <c r="S43" s="0" t="s">
        <v>143</v>
      </c>
      <c r="V43" s="0" t="s">
        <v>143</v>
      </c>
      <c r="W43" s="0" t="s">
        <v>241</v>
      </c>
      <c r="X43" s="0" t="s">
        <v>246</v>
      </c>
      <c r="Y43" s="0" t="s">
        <v>275</v>
      </c>
      <c r="AA43" s="0" t="s">
        <v>214</v>
      </c>
      <c r="AB43" s="0" t="str">
        <f aca="false">IFERROR(INDEX(V:Y,MATCH(AA43,W:W,0),1),IFERROR(INDEX(V:Y,MATCH(AA43,X:X,0),1),IFERROR(INDEX(V:Y,MATCH(AA43,Y:Y,0),1),IFERROR(INDEX(L:M,MATCH(AA43,L:L,0),2),"NA"))))</f>
        <v>NA</v>
      </c>
      <c r="AC43" s="0" t="n">
        <f aca="false">IFERROR(INDEX(L:N,MATCH(AA43,L:L,0),3),IF(INDEX(B:C,MATCH(AB43,C:C,0),1)="",0,IFERROR(INDEX(B:N,MATCH(AB43,C:C,0),8),0)))</f>
        <v>0</v>
      </c>
      <c r="AE43" s="0" t="s">
        <v>98</v>
      </c>
      <c r="AF43" s="0" t="s">
        <v>95</v>
      </c>
      <c r="AG43" s="0" t="str">
        <f aca="false">RIGHT(AF43,2)</f>
        <v>02</v>
      </c>
      <c r="AI43" s="0" t="s">
        <v>122</v>
      </c>
      <c r="AJ43" s="0" t="s">
        <v>119</v>
      </c>
      <c r="AK43" s="0" t="str">
        <f aca="false">RIGHT(AJ43,2)</f>
        <v>02</v>
      </c>
    </row>
    <row r="44" customFormat="false" ht="14.25" hidden="false" customHeight="false" outlineLevel="0" collapsed="false">
      <c r="B44" s="9"/>
      <c r="C44" s="0" t="str">
        <f aca="false">IF($E$1="Row",R44,IF($E$1="Column",S44,""))</f>
        <v>C06</v>
      </c>
      <c r="F44" s="0" t="str">
        <f aca="false">IF(B44="","",VLOOKUP(C44,V:Y,2,0))</f>
        <v/>
      </c>
      <c r="G44" s="0" t="str">
        <f aca="false">IF(B44="","",VLOOKUP(C44,V:Y,3,0))</f>
        <v/>
      </c>
      <c r="H44" s="0" t="str">
        <f aca="false">IF(B44="","",VLOOKUP(C44,V:Y,4,0))</f>
        <v/>
      </c>
      <c r="I44" s="0" t="str">
        <f aca="false">IF(B44="","",3)</f>
        <v/>
      </c>
      <c r="J44" s="0" t="str">
        <f aca="false">IF(B44="","",38)</f>
        <v/>
      </c>
      <c r="L44" s="0" t="s">
        <v>276</v>
      </c>
      <c r="M44" s="0" t="s">
        <v>194</v>
      </c>
      <c r="N44" s="0" t="n">
        <v>0</v>
      </c>
      <c r="R44" s="0" t="s">
        <v>277</v>
      </c>
      <c r="S44" s="0" t="s">
        <v>215</v>
      </c>
      <c r="V44" s="0" t="s">
        <v>215</v>
      </c>
      <c r="W44" s="0" t="s">
        <v>278</v>
      </c>
      <c r="X44" s="0" t="s">
        <v>279</v>
      </c>
      <c r="Y44" s="0" t="s">
        <v>280</v>
      </c>
      <c r="AA44" s="0" t="s">
        <v>220</v>
      </c>
      <c r="AB44" s="0" t="str">
        <f aca="false">IFERROR(INDEX(V:Y,MATCH(AA44,W:W,0),1),IFERROR(INDEX(V:Y,MATCH(AA44,X:X,0),1),IFERROR(INDEX(V:Y,MATCH(AA44,Y:Y,0),1),IFERROR(INDEX(L:M,MATCH(AA44,L:L,0),2),"NA"))))</f>
        <v>A10</v>
      </c>
      <c r="AC44" s="0" t="n">
        <f aca="false">IFERROR(INDEX(L:N,MATCH(AA44,L:L,0),3),IF(INDEX(B:C,MATCH(AB44,C:C,0),1)="",0,IFERROR(INDEX(B:N,MATCH(AB44,C:C,0),8),0)))</f>
        <v>0</v>
      </c>
      <c r="AE44" s="0" t="s">
        <v>144</v>
      </c>
      <c r="AF44" s="0" t="s">
        <v>125</v>
      </c>
      <c r="AG44" s="0" t="str">
        <f aca="false">RIGHT(AF44,2)</f>
        <v>03</v>
      </c>
      <c r="AI44" s="0" t="s">
        <v>127</v>
      </c>
      <c r="AJ44" s="0" t="s">
        <v>126</v>
      </c>
      <c r="AK44" s="0" t="str">
        <f aca="false">RIGHT(AJ44,2)</f>
        <v>02</v>
      </c>
    </row>
    <row r="45" customFormat="false" ht="14.25" hidden="false" customHeight="false" outlineLevel="0" collapsed="false">
      <c r="B45" s="9"/>
      <c r="C45" s="0" t="str">
        <f aca="false">IF($E$1="Row",R45,IF($E$1="Column",S45,""))</f>
        <v>D06</v>
      </c>
      <c r="F45" s="0" t="str">
        <f aca="false">IF(B45="","",VLOOKUP(C45,V:Y,2,0))</f>
        <v/>
      </c>
      <c r="G45" s="0" t="str">
        <f aca="false">IF(B45="","",VLOOKUP(C45,V:Y,3,0))</f>
        <v/>
      </c>
      <c r="H45" s="0" t="str">
        <f aca="false">IF(B45="","",VLOOKUP(C45,V:Y,4,0))</f>
        <v/>
      </c>
      <c r="I45" s="0" t="str">
        <f aca="false">IF(B45="","",3)</f>
        <v/>
      </c>
      <c r="J45" s="0" t="str">
        <f aca="false">IF(B45="","",38)</f>
        <v/>
      </c>
      <c r="L45" s="0" t="s">
        <v>281</v>
      </c>
      <c r="M45" s="0" t="s">
        <v>194</v>
      </c>
      <c r="N45" s="0" t="n">
        <v>0</v>
      </c>
      <c r="R45" s="0" t="s">
        <v>282</v>
      </c>
      <c r="S45" s="0" t="s">
        <v>274</v>
      </c>
      <c r="V45" s="0" t="s">
        <v>274</v>
      </c>
      <c r="W45" s="0" t="s">
        <v>283</v>
      </c>
      <c r="X45" s="0" t="s">
        <v>284</v>
      </c>
      <c r="Y45" s="0" t="s">
        <v>285</v>
      </c>
      <c r="AA45" s="0" t="s">
        <v>221</v>
      </c>
      <c r="AB45" s="0" t="str">
        <f aca="false">IFERROR(INDEX(V:Y,MATCH(AA45,W:W,0),1),IFERROR(INDEX(V:Y,MATCH(AA45,X:X,0),1),IFERROR(INDEX(V:Y,MATCH(AA45,Y:Y,0),1),IFERROR(INDEX(L:M,MATCH(AA45,L:L,0),2),"NA"))))</f>
        <v>NA</v>
      </c>
      <c r="AC45" s="0" t="n">
        <f aca="false">IFERROR(INDEX(L:N,MATCH(AA45,L:L,0),3),IF(INDEX(B:C,MATCH(AB45,C:C,0),1)="",0,IFERROR(INDEX(B:N,MATCH(AB45,C:C,0),8),0)))</f>
        <v>0</v>
      </c>
      <c r="AE45" s="0" t="s">
        <v>145</v>
      </c>
      <c r="AF45" s="0" t="s">
        <v>125</v>
      </c>
      <c r="AG45" s="0" t="str">
        <f aca="false">RIGHT(AF45,2)</f>
        <v>03</v>
      </c>
      <c r="AI45" s="0" t="s">
        <v>128</v>
      </c>
      <c r="AJ45" s="0" t="s">
        <v>126</v>
      </c>
      <c r="AK45" s="0" t="str">
        <f aca="false">RIGHT(AJ45,2)</f>
        <v>02</v>
      </c>
    </row>
    <row r="46" customFormat="false" ht="14.25" hidden="false" customHeight="false" outlineLevel="0" collapsed="false">
      <c r="B46" s="9"/>
      <c r="C46" s="0" t="str">
        <f aca="false">IF($E$1="Row",R46,IF($E$1="Column",S46,""))</f>
        <v>E06</v>
      </c>
      <c r="F46" s="0" t="str">
        <f aca="false">IF(B46="","",VLOOKUP(C46,V:Y,2,0))</f>
        <v/>
      </c>
      <c r="G46" s="0" t="str">
        <f aca="false">IF(B46="","",VLOOKUP(C46,V:Y,3,0))</f>
        <v/>
      </c>
      <c r="H46" s="0" t="str">
        <f aca="false">IF(B46="","",VLOOKUP(C46,V:Y,4,0))</f>
        <v/>
      </c>
      <c r="I46" s="0" t="str">
        <f aca="false">IF(B46="","",3)</f>
        <v/>
      </c>
      <c r="J46" s="0" t="str">
        <f aca="false">IF(B46="","",38)</f>
        <v/>
      </c>
      <c r="L46" s="0" t="s">
        <v>286</v>
      </c>
      <c r="M46" s="0" t="s">
        <v>194</v>
      </c>
      <c r="N46" s="0" t="n">
        <v>0</v>
      </c>
      <c r="R46" s="0" t="s">
        <v>287</v>
      </c>
      <c r="S46" s="0" t="s">
        <v>288</v>
      </c>
      <c r="V46" s="0" t="s">
        <v>288</v>
      </c>
      <c r="W46" s="0" t="s">
        <v>289</v>
      </c>
      <c r="X46" s="0" t="s">
        <v>290</v>
      </c>
      <c r="Y46" s="0" t="s">
        <v>291</v>
      </c>
      <c r="AA46" s="0" t="s">
        <v>235</v>
      </c>
      <c r="AB46" s="0" t="str">
        <f aca="false">IFERROR(INDEX(V:Y,MATCH(AA46,W:W,0),1),IFERROR(INDEX(V:Y,MATCH(AA46,X:X,0),1),IFERROR(INDEX(V:Y,MATCH(AA46,Y:Y,0),1),IFERROR(INDEX(L:M,MATCH(AA46,L:L,0),2),"NA"))))</f>
        <v>A11</v>
      </c>
      <c r="AC46" s="0" t="n">
        <f aca="false">IFERROR(INDEX(L:N,MATCH(AA46,L:L,0),3),IF(INDEX(B:C,MATCH(AB46,C:C,0),1)="",0,IFERROR(INDEX(B:N,MATCH(AB46,C:C,0),8),0)))</f>
        <v>0</v>
      </c>
      <c r="AE46" s="0" t="s">
        <v>146</v>
      </c>
      <c r="AF46" s="0" t="s">
        <v>125</v>
      </c>
      <c r="AG46" s="0" t="str">
        <f aca="false">RIGHT(AF46,2)</f>
        <v>03</v>
      </c>
      <c r="AI46" s="0" t="s">
        <v>129</v>
      </c>
      <c r="AJ46" s="0" t="s">
        <v>126</v>
      </c>
      <c r="AK46" s="0" t="str">
        <f aca="false">RIGHT(AJ46,2)</f>
        <v>02</v>
      </c>
    </row>
    <row r="47" customFormat="false" ht="14.25" hidden="false" customHeight="false" outlineLevel="0" collapsed="false">
      <c r="B47" s="9"/>
      <c r="C47" s="0" t="str">
        <f aca="false">IF($E$1="Row",R47,IF($E$1="Column",S47,""))</f>
        <v>F06</v>
      </c>
      <c r="F47" s="0" t="str">
        <f aca="false">IF(B47="","",VLOOKUP(C47,V:Y,2,0))</f>
        <v/>
      </c>
      <c r="G47" s="0" t="str">
        <f aca="false">IF(B47="","",VLOOKUP(C47,V:Y,3,0))</f>
        <v/>
      </c>
      <c r="H47" s="0" t="str">
        <f aca="false">IF(B47="","",VLOOKUP(C47,V:Y,4,0))</f>
        <v/>
      </c>
      <c r="I47" s="0" t="str">
        <f aca="false">IF(B47="","",3)</f>
        <v/>
      </c>
      <c r="J47" s="0" t="str">
        <f aca="false">IF(B47="","",38)</f>
        <v/>
      </c>
      <c r="L47" s="0" t="s">
        <v>292</v>
      </c>
      <c r="M47" s="0" t="s">
        <v>194</v>
      </c>
      <c r="N47" s="0" t="n">
        <v>0</v>
      </c>
      <c r="R47" s="0" t="s">
        <v>240</v>
      </c>
      <c r="S47" s="0" t="s">
        <v>293</v>
      </c>
      <c r="V47" s="0" t="s">
        <v>293</v>
      </c>
      <c r="W47" s="0" t="s">
        <v>294</v>
      </c>
      <c r="X47" s="0" t="s">
        <v>295</v>
      </c>
      <c r="Y47" s="0" t="s">
        <v>296</v>
      </c>
      <c r="AA47" s="0" t="s">
        <v>227</v>
      </c>
      <c r="AB47" s="0" t="str">
        <f aca="false">IFERROR(INDEX(V:Y,MATCH(AA47,W:W,0),1),IFERROR(INDEX(V:Y,MATCH(AA47,X:X,0),1),IFERROR(INDEX(V:Y,MATCH(AA47,Y:Y,0),1),IFERROR(INDEX(L:M,MATCH(AA47,L:L,0),2),"NA"))))</f>
        <v>NA</v>
      </c>
      <c r="AC47" s="0" t="n">
        <f aca="false">IFERROR(INDEX(L:N,MATCH(AA47,L:L,0),3),IF(INDEX(B:C,MATCH(AB47,C:C,0),1)="",0,IFERROR(INDEX(B:N,MATCH(AB47,C:C,0),8),0)))</f>
        <v>0</v>
      </c>
      <c r="AE47" s="0" t="s">
        <v>195</v>
      </c>
      <c r="AF47" s="0" t="s">
        <v>133</v>
      </c>
      <c r="AG47" s="0" t="str">
        <f aca="false">RIGHT(AF47,2)</f>
        <v>04</v>
      </c>
      <c r="AI47" s="0" t="s">
        <v>135</v>
      </c>
      <c r="AJ47" s="0" t="s">
        <v>134</v>
      </c>
      <c r="AK47" s="0" t="str">
        <f aca="false">RIGHT(AJ47,2)</f>
        <v>02</v>
      </c>
    </row>
    <row r="48" customFormat="false" ht="14.25" hidden="false" customHeight="false" outlineLevel="0" collapsed="false">
      <c r="B48" s="9"/>
      <c r="C48" s="0" t="str">
        <f aca="false">IF($E$1="Row",R48,IF($E$1="Column",S48,""))</f>
        <v>G06</v>
      </c>
      <c r="F48" s="0" t="str">
        <f aca="false">IF(B48="","",VLOOKUP(C48,V:Y,2,0))</f>
        <v/>
      </c>
      <c r="G48" s="0" t="str">
        <f aca="false">IF(B48="","",VLOOKUP(C48,V:Y,3,0))</f>
        <v/>
      </c>
      <c r="H48" s="0" t="str">
        <f aca="false">IF(B48="","",VLOOKUP(C48,V:Y,4,0))</f>
        <v/>
      </c>
      <c r="I48" s="0" t="str">
        <f aca="false">IF(B48="","",3)</f>
        <v/>
      </c>
      <c r="J48" s="0" t="str">
        <f aca="false">IF(B48="","",38)</f>
        <v/>
      </c>
      <c r="L48" s="0" t="s">
        <v>297</v>
      </c>
      <c r="M48" s="0" t="s">
        <v>194</v>
      </c>
      <c r="N48" s="0" t="n">
        <v>0</v>
      </c>
      <c r="R48" s="0" t="s">
        <v>275</v>
      </c>
      <c r="S48" s="0" t="s">
        <v>298</v>
      </c>
      <c r="V48" s="0" t="s">
        <v>298</v>
      </c>
      <c r="W48" s="0" t="s">
        <v>299</v>
      </c>
      <c r="X48" s="0" t="s">
        <v>300</v>
      </c>
      <c r="Y48" s="0" t="s">
        <v>301</v>
      </c>
      <c r="AA48" s="0" t="s">
        <v>251</v>
      </c>
      <c r="AB48" s="0" t="str">
        <f aca="false">IFERROR(INDEX(V:Y,MATCH(AA48,W:W,0),1),IFERROR(INDEX(V:Y,MATCH(AA48,X:X,0),1),IFERROR(INDEX(V:Y,MATCH(AA48,Y:Y,0),1),IFERROR(INDEX(L:M,MATCH(AA48,L:L,0),2),"NA"))))</f>
        <v>A12</v>
      </c>
      <c r="AC48" s="0" t="n">
        <f aca="false">IFERROR(INDEX(L:N,MATCH(AA48,L:L,0),3),IF(INDEX(B:C,MATCH(AB48,C:C,0),1)="",0,IFERROR(INDEX(B:N,MATCH(AB48,C:C,0),8),0)))</f>
        <v>0</v>
      </c>
      <c r="AE48" s="0" t="s">
        <v>196</v>
      </c>
      <c r="AF48" s="0" t="s">
        <v>133</v>
      </c>
      <c r="AG48" s="0" t="str">
        <f aca="false">RIGHT(AF48,2)</f>
        <v>04</v>
      </c>
      <c r="AI48" s="0" t="s">
        <v>136</v>
      </c>
      <c r="AJ48" s="0" t="s">
        <v>134</v>
      </c>
      <c r="AK48" s="0" t="str">
        <f aca="false">RIGHT(AJ48,2)</f>
        <v>02</v>
      </c>
    </row>
    <row r="49" customFormat="false" ht="14.25" hidden="false" customHeight="false" outlineLevel="0" collapsed="false">
      <c r="B49" s="9"/>
      <c r="C49" s="0" t="str">
        <f aca="false">IF($E$1="Row",R49,IF($E$1="Column",S49,""))</f>
        <v>H06</v>
      </c>
      <c r="F49" s="0" t="str">
        <f aca="false">IF(B49="","",VLOOKUP(C49,V:Y,2,0))</f>
        <v/>
      </c>
      <c r="G49" s="0" t="str">
        <f aca="false">IF(B49="","",VLOOKUP(C49,V:Y,3,0))</f>
        <v/>
      </c>
      <c r="H49" s="0" t="str">
        <f aca="false">IF(B49="","",VLOOKUP(C49,V:Y,4,0))</f>
        <v/>
      </c>
      <c r="I49" s="0" t="str">
        <f aca="false">IF(B49="","",3)</f>
        <v/>
      </c>
      <c r="J49" s="0" t="str">
        <f aca="false">IF(B49="","",38)</f>
        <v/>
      </c>
      <c r="L49" s="0" t="s">
        <v>302</v>
      </c>
      <c r="M49" s="0" t="s">
        <v>194</v>
      </c>
      <c r="N49" s="0" t="n">
        <v>0</v>
      </c>
      <c r="R49" s="0" t="s">
        <v>245</v>
      </c>
      <c r="S49" s="0" t="s">
        <v>303</v>
      </c>
      <c r="V49" s="0" t="s">
        <v>303</v>
      </c>
      <c r="W49" s="0" t="s">
        <v>304</v>
      </c>
      <c r="X49" s="0" t="s">
        <v>305</v>
      </c>
      <c r="Y49" s="0" t="s">
        <v>306</v>
      </c>
      <c r="AA49" s="0" t="s">
        <v>233</v>
      </c>
      <c r="AB49" s="0" t="str">
        <f aca="false">IFERROR(INDEX(V:Y,MATCH(AA49,W:W,0),1),IFERROR(INDEX(V:Y,MATCH(AA49,X:X,0),1),IFERROR(INDEX(V:Y,MATCH(AA49,Y:Y,0),1),IFERROR(INDEX(L:M,MATCH(AA49,L:L,0),2),"NA"))))</f>
        <v>NA</v>
      </c>
      <c r="AC49" s="0" t="n">
        <f aca="false">IFERROR(INDEX(L:N,MATCH(AA49,L:L,0),3),IF(INDEX(B:C,MATCH(AB49,C:C,0),1)="",0,IFERROR(INDEX(B:N,MATCH(AB49,C:C,0),8),0)))</f>
        <v>0</v>
      </c>
      <c r="AE49" s="0" t="s">
        <v>197</v>
      </c>
      <c r="AF49" s="0" t="s">
        <v>133</v>
      </c>
      <c r="AG49" s="0" t="str">
        <f aca="false">RIGHT(AF49,2)</f>
        <v>04</v>
      </c>
      <c r="AI49" s="0" t="s">
        <v>137</v>
      </c>
      <c r="AJ49" s="0" t="s">
        <v>134</v>
      </c>
      <c r="AK49" s="0" t="str">
        <f aca="false">RIGHT(AJ49,2)</f>
        <v>02</v>
      </c>
    </row>
    <row r="50" customFormat="false" ht="14.25" hidden="false" customHeight="false" outlineLevel="0" collapsed="false">
      <c r="B50" s="9"/>
      <c r="C50" s="0" t="str">
        <f aca="false">IF($E$1="Row",R50,IF($E$1="Column",S50,""))</f>
        <v>A07</v>
      </c>
      <c r="F50" s="0" t="str">
        <f aca="false">IF(B50="","",VLOOKUP(C50,V:Y,2,0))</f>
        <v/>
      </c>
      <c r="G50" s="0" t="str">
        <f aca="false">IF(B50="","",VLOOKUP(C50,V:Y,3,0))</f>
        <v/>
      </c>
      <c r="H50" s="0" t="str">
        <f aca="false">IF(B50="","",VLOOKUP(C50,V:Y,4,0))</f>
        <v/>
      </c>
      <c r="I50" s="0" t="str">
        <f aca="false">IF(B50="","",3)</f>
        <v/>
      </c>
      <c r="J50" s="0" t="str">
        <f aca="false">IF(B50="","",38)</f>
        <v/>
      </c>
      <c r="L50" s="0" t="s">
        <v>307</v>
      </c>
      <c r="M50" s="0" t="s">
        <v>194</v>
      </c>
      <c r="N50" s="0" t="n">
        <v>0</v>
      </c>
      <c r="R50" s="0" t="s">
        <v>62</v>
      </c>
      <c r="S50" s="0" t="s">
        <v>76</v>
      </c>
      <c r="V50" s="0" t="s">
        <v>76</v>
      </c>
      <c r="W50" s="0" t="s">
        <v>117</v>
      </c>
      <c r="X50" s="0" t="s">
        <v>123</v>
      </c>
      <c r="Y50" s="0" t="s">
        <v>171</v>
      </c>
      <c r="AA50" s="0" t="s">
        <v>43</v>
      </c>
      <c r="AB50" s="0" t="str">
        <f aca="false">IFERROR(INDEX(V:Y,MATCH(AA50,W:W,0),1),IFERROR(INDEX(V:Y,MATCH(AA50,X:X,0),1),IFERROR(INDEX(V:Y,MATCH(AA50,Y:Y,0),1),IFERROR(INDEX(L:M,MATCH(AA50,L:L,0),2),"NA"))))</f>
        <v>B01</v>
      </c>
      <c r="AC50" s="0" t="n">
        <f aca="false">IFERROR(INDEX(L:N,MATCH(AA50,L:L,0),3),IF(INDEX(B:C,MATCH(AB50,C:C,0),1)="",0,IFERROR(INDEX(B:N,MATCH(AB50,C:C,0),8),0)))</f>
        <v>0</v>
      </c>
      <c r="AE50" s="0" t="s">
        <v>238</v>
      </c>
      <c r="AF50" s="0" t="s">
        <v>140</v>
      </c>
      <c r="AG50" s="0" t="str">
        <f aca="false">RIGHT(AF50,2)</f>
        <v>05</v>
      </c>
      <c r="AI50" s="0" t="s">
        <v>66</v>
      </c>
      <c r="AJ50" s="0" t="s">
        <v>47</v>
      </c>
      <c r="AK50" s="0" t="str">
        <f aca="false">RIGHT(AJ50,2)</f>
        <v>03</v>
      </c>
    </row>
    <row r="51" customFormat="false" ht="14.25" hidden="false" customHeight="false" outlineLevel="0" collapsed="false">
      <c r="B51" s="9"/>
      <c r="C51" s="0" t="str">
        <f aca="false">IF($E$1="Row",R51,IF($E$1="Column",S51,""))</f>
        <v>B07</v>
      </c>
      <c r="F51" s="0" t="str">
        <f aca="false">IF(B51="","",VLOOKUP(C51,V:Y,2,0))</f>
        <v/>
      </c>
      <c r="G51" s="0" t="str">
        <f aca="false">IF(B51="","",VLOOKUP(C51,V:Y,3,0))</f>
        <v/>
      </c>
      <c r="H51" s="0" t="str">
        <f aca="false">IF(B51="","",VLOOKUP(C51,V:Y,4,0))</f>
        <v/>
      </c>
      <c r="I51" s="0" t="str">
        <f aca="false">IF(B51="","",3)</f>
        <v/>
      </c>
      <c r="J51" s="0" t="str">
        <f aca="false">IF(B51="","",38)</f>
        <v/>
      </c>
      <c r="L51" s="0" t="s">
        <v>308</v>
      </c>
      <c r="M51" s="0" t="s">
        <v>194</v>
      </c>
      <c r="N51" s="0" t="n">
        <v>0</v>
      </c>
      <c r="R51" s="0" t="s">
        <v>113</v>
      </c>
      <c r="S51" s="0" t="s">
        <v>151</v>
      </c>
      <c r="V51" s="0" t="s">
        <v>151</v>
      </c>
      <c r="W51" s="0" t="s">
        <v>309</v>
      </c>
      <c r="X51" s="0" t="s">
        <v>310</v>
      </c>
      <c r="Y51" s="0" t="s">
        <v>311</v>
      </c>
      <c r="AA51" s="0" t="s">
        <v>44</v>
      </c>
      <c r="AB51" s="0" t="str">
        <f aca="false">IFERROR(INDEX(V:Y,MATCH(AA51,W:W,0),1),IFERROR(INDEX(V:Y,MATCH(AA51,X:X,0),1),IFERROR(INDEX(V:Y,MATCH(AA51,Y:Y,0),1),IFERROR(INDEX(L:M,MATCH(AA51,L:L,0),2),"NA"))))</f>
        <v>B01</v>
      </c>
      <c r="AC51" s="0" t="n">
        <f aca="false">IFERROR(INDEX(L:N,MATCH(AA51,L:L,0),3),IF(INDEX(B:C,MATCH(AB51,C:C,0),1)="",0,IFERROR(INDEX(B:N,MATCH(AB51,C:C,0),8),0)))</f>
        <v>0</v>
      </c>
      <c r="AE51" s="0" t="s">
        <v>237</v>
      </c>
      <c r="AF51" s="0" t="s">
        <v>140</v>
      </c>
      <c r="AG51" s="0" t="str">
        <f aca="false">RIGHT(AF51,2)</f>
        <v>05</v>
      </c>
      <c r="AI51" s="0" t="s">
        <v>73</v>
      </c>
      <c r="AJ51" s="0" t="s">
        <v>47</v>
      </c>
      <c r="AK51" s="0" t="str">
        <f aca="false">RIGHT(AJ51,2)</f>
        <v>03</v>
      </c>
    </row>
    <row r="52" customFormat="false" ht="14.25" hidden="false" customHeight="false" outlineLevel="0" collapsed="false">
      <c r="B52" s="9"/>
      <c r="C52" s="0" t="str">
        <f aca="false">IF($E$1="Row",R52,IF($E$1="Column",S52,""))</f>
        <v>C07</v>
      </c>
      <c r="F52" s="0" t="str">
        <f aca="false">IF(B52="","",VLOOKUP(C52,V:Y,2,0))</f>
        <v/>
      </c>
      <c r="G52" s="0" t="str">
        <f aca="false">IF(B52="","",VLOOKUP(C52,V:Y,3,0))</f>
        <v/>
      </c>
      <c r="H52" s="0" t="str">
        <f aca="false">IF(B52="","",VLOOKUP(C52,V:Y,4,0))</f>
        <v/>
      </c>
      <c r="I52" s="0" t="str">
        <f aca="false">IF(B52="","",3)</f>
        <v/>
      </c>
      <c r="J52" s="0" t="str">
        <f aca="false">IF(B52="","",38)</f>
        <v/>
      </c>
      <c r="L52" s="0" t="s">
        <v>312</v>
      </c>
      <c r="M52" s="0" t="s">
        <v>194</v>
      </c>
      <c r="N52" s="0" t="n">
        <v>0</v>
      </c>
      <c r="R52" s="0" t="s">
        <v>166</v>
      </c>
      <c r="S52" s="0" t="s">
        <v>222</v>
      </c>
      <c r="V52" s="0" t="s">
        <v>222</v>
      </c>
      <c r="W52" s="0" t="s">
        <v>313</v>
      </c>
      <c r="X52" s="0" t="s">
        <v>314</v>
      </c>
      <c r="Y52" s="0" t="s">
        <v>315</v>
      </c>
      <c r="AA52" s="0" t="s">
        <v>96</v>
      </c>
      <c r="AB52" s="0" t="str">
        <f aca="false">IFERROR(INDEX(V:Y,MATCH(AA52,W:W,0),1),IFERROR(INDEX(V:Y,MATCH(AA52,X:X,0),1),IFERROR(INDEX(V:Y,MATCH(AA52,Y:Y,0),1),IFERROR(INDEX(L:M,MATCH(AA52,L:L,0),2),"NA"))))</f>
        <v>B02</v>
      </c>
      <c r="AC52" s="0" t="n">
        <f aca="false">IFERROR(INDEX(L:N,MATCH(AA52,L:L,0),3),IF(INDEX(B:C,MATCH(AB52,C:C,0),1)="",0,IFERROR(INDEX(B:N,MATCH(AB52,C:C,0),8),0)))</f>
        <v>0</v>
      </c>
      <c r="AE52" s="0" t="s">
        <v>239</v>
      </c>
      <c r="AF52" s="0" t="s">
        <v>140</v>
      </c>
      <c r="AG52" s="0" t="str">
        <f aca="false">RIGHT(AF52,2)</f>
        <v>05</v>
      </c>
      <c r="AI52" s="0" t="s">
        <v>92</v>
      </c>
      <c r="AJ52" s="0" t="s">
        <v>47</v>
      </c>
      <c r="AK52" s="0" t="str">
        <f aca="false">RIGHT(AJ52,2)</f>
        <v>03</v>
      </c>
    </row>
    <row r="53" customFormat="false" ht="14.25" hidden="false" customHeight="false" outlineLevel="0" collapsed="false">
      <c r="B53" s="9"/>
      <c r="C53" s="0" t="str">
        <f aca="false">IF($E$1="Row",R53,IF($E$1="Column",S53,""))</f>
        <v>D07</v>
      </c>
      <c r="F53" s="0" t="str">
        <f aca="false">IF(B53="","",VLOOKUP(C53,V:Y,2,0))</f>
        <v/>
      </c>
      <c r="G53" s="0" t="str">
        <f aca="false">IF(B53="","",VLOOKUP(C53,V:Y,3,0))</f>
        <v/>
      </c>
      <c r="H53" s="0" t="str">
        <f aca="false">IF(B53="","",VLOOKUP(C53,V:Y,4,0))</f>
        <v/>
      </c>
      <c r="I53" s="0" t="str">
        <f aca="false">IF(B53="","",3)</f>
        <v/>
      </c>
      <c r="J53" s="0" t="str">
        <f aca="false">IF(B53="","",38)</f>
        <v/>
      </c>
      <c r="L53" s="0" t="s">
        <v>316</v>
      </c>
      <c r="M53" s="0" t="s">
        <v>194</v>
      </c>
      <c r="N53" s="0" t="n">
        <v>0</v>
      </c>
      <c r="R53" s="0" t="s">
        <v>210</v>
      </c>
      <c r="S53" s="0" t="s">
        <v>277</v>
      </c>
      <c r="V53" s="0" t="s">
        <v>277</v>
      </c>
      <c r="W53" s="0" t="s">
        <v>317</v>
      </c>
      <c r="X53" s="0" t="s">
        <v>318</v>
      </c>
      <c r="Y53" s="0" t="s">
        <v>319</v>
      </c>
      <c r="AA53" s="0" t="s">
        <v>97</v>
      </c>
      <c r="AB53" s="0" t="str">
        <f aca="false">IFERROR(INDEX(V:Y,MATCH(AA53,W:W,0),1),IFERROR(INDEX(V:Y,MATCH(AA53,X:X,0),1),IFERROR(INDEX(V:Y,MATCH(AA53,Y:Y,0),1),IFERROR(INDEX(L:M,MATCH(AA53,L:L,0),2),"NA"))))</f>
        <v>B02</v>
      </c>
      <c r="AC53" s="0" t="n">
        <f aca="false">IFERROR(INDEX(L:N,MATCH(AA53,L:L,0),3),IF(INDEX(B:C,MATCH(AB53,C:C,0),1)="",0,IFERROR(INDEX(B:N,MATCH(AB53,C:C,0),8),0)))</f>
        <v>0</v>
      </c>
      <c r="AE53" s="0" t="s">
        <v>241</v>
      </c>
      <c r="AF53" s="0" t="s">
        <v>143</v>
      </c>
      <c r="AG53" s="0" t="str">
        <f aca="false">RIGHT(AF53,2)</f>
        <v>06</v>
      </c>
      <c r="AI53" s="0" t="s">
        <v>144</v>
      </c>
      <c r="AJ53" s="0" t="s">
        <v>125</v>
      </c>
      <c r="AK53" s="0" t="str">
        <f aca="false">RIGHT(AJ53,2)</f>
        <v>03</v>
      </c>
    </row>
    <row r="54" customFormat="false" ht="14.25" hidden="false" customHeight="false" outlineLevel="0" collapsed="false">
      <c r="B54" s="9"/>
      <c r="C54" s="0" t="str">
        <f aca="false">IF($E$1="Row",R54,IF($E$1="Column",S54,""))</f>
        <v>E07</v>
      </c>
      <c r="F54" s="0" t="str">
        <f aca="false">IF(B54="","",VLOOKUP(C54,V:Y,2,0))</f>
        <v/>
      </c>
      <c r="G54" s="0" t="str">
        <f aca="false">IF(B54="","",VLOOKUP(C54,V:Y,3,0))</f>
        <v/>
      </c>
      <c r="H54" s="0" t="str">
        <f aca="false">IF(B54="","",VLOOKUP(C54,V:Y,4,0))</f>
        <v/>
      </c>
      <c r="I54" s="0" t="str">
        <f aca="false">IF(B54="","",3)</f>
        <v/>
      </c>
      <c r="J54" s="0" t="str">
        <f aca="false">IF(B54="","",38)</f>
        <v/>
      </c>
      <c r="L54" s="0" t="s">
        <v>320</v>
      </c>
      <c r="M54" s="0" t="s">
        <v>194</v>
      </c>
      <c r="N54" s="0" t="n">
        <v>0</v>
      </c>
      <c r="R54" s="0" t="s">
        <v>253</v>
      </c>
      <c r="S54" s="0" t="s">
        <v>321</v>
      </c>
      <c r="V54" s="0" t="s">
        <v>321</v>
      </c>
      <c r="W54" s="0" t="s">
        <v>322</v>
      </c>
      <c r="X54" s="0" t="s">
        <v>323</v>
      </c>
      <c r="Y54" s="0" t="s">
        <v>324</v>
      </c>
      <c r="AA54" s="0" t="s">
        <v>144</v>
      </c>
      <c r="AB54" s="0" t="str">
        <f aca="false">IFERROR(INDEX(V:Y,MATCH(AA54,W:W,0),1),IFERROR(INDEX(V:Y,MATCH(AA54,X:X,0),1),IFERROR(INDEX(V:Y,MATCH(AA54,Y:Y,0),1),IFERROR(INDEX(L:M,MATCH(AA54,L:L,0),2),"NA"))))</f>
        <v>B03</v>
      </c>
      <c r="AC54" s="0" t="n">
        <f aca="false">IFERROR(INDEX(L:N,MATCH(AA54,L:L,0),3),IF(INDEX(B:C,MATCH(AB54,C:C,0),1)="",0,IFERROR(INDEX(B:N,MATCH(AB54,C:C,0),8),0)))</f>
        <v>0</v>
      </c>
      <c r="AE54" s="0" t="s">
        <v>246</v>
      </c>
      <c r="AF54" s="0" t="s">
        <v>143</v>
      </c>
      <c r="AG54" s="0" t="str">
        <f aca="false">RIGHT(AF54,2)</f>
        <v>06</v>
      </c>
      <c r="AI54" s="0" t="s">
        <v>145</v>
      </c>
      <c r="AJ54" s="0" t="s">
        <v>125</v>
      </c>
      <c r="AK54" s="0" t="str">
        <f aca="false">RIGHT(AJ54,2)</f>
        <v>03</v>
      </c>
    </row>
    <row r="55" customFormat="false" ht="14.25" hidden="false" customHeight="false" outlineLevel="0" collapsed="false">
      <c r="B55" s="9"/>
      <c r="C55" s="0" t="str">
        <f aca="false">IF($E$1="Row",R55,IF($E$1="Column",S55,""))</f>
        <v>F07</v>
      </c>
      <c r="F55" s="0" t="str">
        <f aca="false">IF(B55="","",VLOOKUP(C55,V:Y,2,0))</f>
        <v/>
      </c>
      <c r="G55" s="0" t="str">
        <f aca="false">IF(B55="","",VLOOKUP(C55,V:Y,3,0))</f>
        <v/>
      </c>
      <c r="H55" s="0" t="str">
        <f aca="false">IF(B55="","",VLOOKUP(C55,V:Y,4,0))</f>
        <v/>
      </c>
      <c r="I55" s="0" t="str">
        <f aca="false">IF(B55="","",3)</f>
        <v/>
      </c>
      <c r="J55" s="0" t="str">
        <f aca="false">IF(B55="","",38)</f>
        <v/>
      </c>
      <c r="L55" s="0" t="s">
        <v>325</v>
      </c>
      <c r="M55" s="0" t="s">
        <v>194</v>
      </c>
      <c r="N55" s="0" t="n">
        <v>0</v>
      </c>
      <c r="R55" s="0" t="s">
        <v>288</v>
      </c>
      <c r="S55" s="0" t="s">
        <v>326</v>
      </c>
      <c r="V55" s="0" t="s">
        <v>326</v>
      </c>
      <c r="W55" s="0" t="s">
        <v>327</v>
      </c>
      <c r="X55" s="0" t="s">
        <v>328</v>
      </c>
      <c r="Y55" s="0" t="s">
        <v>329</v>
      </c>
      <c r="AA55" s="0" t="s">
        <v>145</v>
      </c>
      <c r="AB55" s="0" t="str">
        <f aca="false">IFERROR(INDEX(V:Y,MATCH(AA55,W:W,0),1),IFERROR(INDEX(V:Y,MATCH(AA55,X:X,0),1),IFERROR(INDEX(V:Y,MATCH(AA55,Y:Y,0),1),IFERROR(INDEX(L:M,MATCH(AA55,L:L,0),2),"NA"))))</f>
        <v>B03</v>
      </c>
      <c r="AC55" s="0" t="n">
        <f aca="false">IFERROR(INDEX(L:N,MATCH(AA55,L:L,0),3),IF(INDEX(B:C,MATCH(AB55,C:C,0),1)="",0,IFERROR(INDEX(B:N,MATCH(AB55,C:C,0),8),0)))</f>
        <v>0</v>
      </c>
      <c r="AE55" s="0" t="s">
        <v>275</v>
      </c>
      <c r="AF55" s="0" t="s">
        <v>143</v>
      </c>
      <c r="AG55" s="0" t="str">
        <f aca="false">RIGHT(AF55,2)</f>
        <v>06</v>
      </c>
      <c r="AI55" s="0" t="s">
        <v>146</v>
      </c>
      <c r="AJ55" s="0" t="s">
        <v>125</v>
      </c>
      <c r="AK55" s="0" t="str">
        <f aca="false">RIGHT(AJ55,2)</f>
        <v>03</v>
      </c>
    </row>
    <row r="56" customFormat="false" ht="14.25" hidden="false" customHeight="false" outlineLevel="0" collapsed="false">
      <c r="B56" s="9"/>
      <c r="C56" s="0" t="str">
        <f aca="false">IF($E$1="Row",R56,IF($E$1="Column",S56,""))</f>
        <v>G07</v>
      </c>
      <c r="F56" s="0" t="str">
        <f aca="false">IF(B56="","",VLOOKUP(C56,V:Y,2,0))</f>
        <v/>
      </c>
      <c r="G56" s="0" t="str">
        <f aca="false">IF(B56="","",VLOOKUP(C56,V:Y,3,0))</f>
        <v/>
      </c>
      <c r="H56" s="0" t="str">
        <f aca="false">IF(B56="","",VLOOKUP(C56,V:Y,4,0))</f>
        <v/>
      </c>
      <c r="I56" s="0" t="str">
        <f aca="false">IF(B56="","",3)</f>
        <v/>
      </c>
      <c r="J56" s="0" t="str">
        <f aca="false">IF(B56="","",38)</f>
        <v/>
      </c>
      <c r="L56" s="0" t="s">
        <v>330</v>
      </c>
      <c r="M56" s="0" t="s">
        <v>194</v>
      </c>
      <c r="N56" s="0" t="n">
        <v>0</v>
      </c>
      <c r="R56" s="0" t="s">
        <v>321</v>
      </c>
      <c r="S56" s="0" t="s">
        <v>331</v>
      </c>
      <c r="V56" s="0" t="s">
        <v>331</v>
      </c>
      <c r="W56" s="0" t="s">
        <v>332</v>
      </c>
      <c r="X56" s="0" t="s">
        <v>333</v>
      </c>
      <c r="Y56" s="0" t="s">
        <v>334</v>
      </c>
      <c r="AA56" s="0" t="s">
        <v>195</v>
      </c>
      <c r="AB56" s="0" t="str">
        <f aca="false">IFERROR(INDEX(V:Y,MATCH(AA56,W:W,0),1),IFERROR(INDEX(V:Y,MATCH(AA56,X:X,0),1),IFERROR(INDEX(V:Y,MATCH(AA56,Y:Y,0),1),IFERROR(INDEX(L:M,MATCH(AA56,L:L,0),2),"NA"))))</f>
        <v>B04</v>
      </c>
      <c r="AC56" s="0" t="n">
        <f aca="false">IFERROR(INDEX(L:N,MATCH(AA56,L:L,0),3),IF(INDEX(B:C,MATCH(AB56,C:C,0),1)="",0,IFERROR(INDEX(B:N,MATCH(AB56,C:C,0),8),0)))</f>
        <v>0</v>
      </c>
      <c r="AE56" s="0" t="s">
        <v>309</v>
      </c>
      <c r="AF56" s="0" t="s">
        <v>151</v>
      </c>
      <c r="AG56" s="0" t="str">
        <f aca="false">RIGHT(AF56,2)</f>
        <v>07</v>
      </c>
      <c r="AI56" s="0" t="s">
        <v>153</v>
      </c>
      <c r="AJ56" s="0" t="s">
        <v>152</v>
      </c>
      <c r="AK56" s="0" t="str">
        <f aca="false">RIGHT(AJ56,2)</f>
        <v>03</v>
      </c>
    </row>
    <row r="57" customFormat="false" ht="14.25" hidden="false" customHeight="false" outlineLevel="0" collapsed="false">
      <c r="B57" s="9"/>
      <c r="C57" s="0" t="str">
        <f aca="false">IF($E$1="Row",R57,IF($E$1="Column",S57,""))</f>
        <v>H07</v>
      </c>
      <c r="F57" s="0" t="str">
        <f aca="false">IF(B57="","",VLOOKUP(C57,V:Y,2,0))</f>
        <v/>
      </c>
      <c r="G57" s="0" t="str">
        <f aca="false">IF(B57="","",VLOOKUP(C57,V:Y,3,0))</f>
        <v/>
      </c>
      <c r="H57" s="0" t="str">
        <f aca="false">IF(B57="","",VLOOKUP(C57,V:Y,4,0))</f>
        <v/>
      </c>
      <c r="I57" s="0" t="str">
        <f aca="false">IF(B57="","",3)</f>
        <v/>
      </c>
      <c r="J57" s="0" t="str">
        <f aca="false">IF(B57="","",38)</f>
        <v/>
      </c>
      <c r="L57" s="0" t="s">
        <v>335</v>
      </c>
      <c r="M57" s="0" t="s">
        <v>194</v>
      </c>
      <c r="N57" s="0" t="n">
        <v>0</v>
      </c>
      <c r="R57" s="0" t="s">
        <v>336</v>
      </c>
      <c r="S57" s="0" t="s">
        <v>337</v>
      </c>
      <c r="V57" s="0" t="s">
        <v>337</v>
      </c>
      <c r="W57" s="0" t="s">
        <v>338</v>
      </c>
      <c r="X57" s="0" t="s">
        <v>339</v>
      </c>
      <c r="Y57" s="0" t="s">
        <v>340</v>
      </c>
      <c r="AA57" s="0" t="s">
        <v>196</v>
      </c>
      <c r="AB57" s="0" t="str">
        <f aca="false">IFERROR(INDEX(V:Y,MATCH(AA57,W:W,0),1),IFERROR(INDEX(V:Y,MATCH(AA57,X:X,0),1),IFERROR(INDEX(V:Y,MATCH(AA57,Y:Y,0),1),IFERROR(INDEX(L:M,MATCH(AA57,L:L,0),2),"NA"))))</f>
        <v>B04</v>
      </c>
      <c r="AC57" s="0" t="n">
        <f aca="false">IFERROR(INDEX(L:N,MATCH(AA57,L:L,0),3),IF(INDEX(B:C,MATCH(AB57,C:C,0),1)="",0,IFERROR(INDEX(B:N,MATCH(AB57,C:C,0),8),0)))</f>
        <v>0</v>
      </c>
      <c r="AE57" s="0" t="s">
        <v>310</v>
      </c>
      <c r="AF57" s="0" t="s">
        <v>151</v>
      </c>
      <c r="AG57" s="0" t="str">
        <f aca="false">RIGHT(AF57,2)</f>
        <v>07</v>
      </c>
      <c r="AI57" s="0" t="s">
        <v>154</v>
      </c>
      <c r="AJ57" s="0" t="s">
        <v>152</v>
      </c>
      <c r="AK57" s="0" t="str">
        <f aca="false">RIGHT(AJ57,2)</f>
        <v>03</v>
      </c>
    </row>
    <row r="58" customFormat="false" ht="14.25" hidden="false" customHeight="false" outlineLevel="0" collapsed="false">
      <c r="B58" s="9"/>
      <c r="C58" s="0" t="str">
        <f aca="false">IF($E$1="Row",R58,IF($E$1="Column",S58,""))</f>
        <v>A08</v>
      </c>
      <c r="F58" s="0" t="str">
        <f aca="false">IF(B58="","",VLOOKUP(C58,V:Y,2,0))</f>
        <v/>
      </c>
      <c r="G58" s="0" t="str">
        <f aca="false">IF(B58="","",VLOOKUP(C58,V:Y,3,0))</f>
        <v/>
      </c>
      <c r="H58" s="0" t="str">
        <f aca="false">IF(B58="","",VLOOKUP(C58,V:Y,4,0))</f>
        <v/>
      </c>
      <c r="I58" s="0" t="str">
        <f aca="false">IF(B58="","",3)</f>
        <v/>
      </c>
      <c r="J58" s="0" t="str">
        <f aca="false">IF(B58="","",38)</f>
        <v/>
      </c>
      <c r="L58" s="0" t="s">
        <v>341</v>
      </c>
      <c r="M58" s="0" t="s">
        <v>194</v>
      </c>
      <c r="N58" s="0" t="n">
        <v>0</v>
      </c>
      <c r="R58" s="0" t="s">
        <v>342</v>
      </c>
      <c r="S58" s="0" t="s">
        <v>83</v>
      </c>
      <c r="V58" s="0" t="s">
        <v>83</v>
      </c>
      <c r="W58" s="0" t="s">
        <v>130</v>
      </c>
      <c r="X58" s="0" t="s">
        <v>138</v>
      </c>
      <c r="Y58" s="0" t="s">
        <v>192</v>
      </c>
      <c r="AA58" s="0" t="s">
        <v>238</v>
      </c>
      <c r="AB58" s="0" t="str">
        <f aca="false">IFERROR(INDEX(V:Y,MATCH(AA58,W:W,0),1),IFERROR(INDEX(V:Y,MATCH(AA58,X:X,0),1),IFERROR(INDEX(V:Y,MATCH(AA58,Y:Y,0),1),IFERROR(INDEX(L:M,MATCH(AA58,L:L,0),2),"NA"))))</f>
        <v>B05</v>
      </c>
      <c r="AC58" s="0" t="n">
        <f aca="false">IFERROR(INDEX(L:N,MATCH(AA58,L:L,0),3),IF(INDEX(B:C,MATCH(AB58,C:C,0),1)="",0,IFERROR(INDEX(B:N,MATCH(AB58,C:C,0),8),0)))</f>
        <v>0</v>
      </c>
      <c r="AE58" s="0" t="s">
        <v>311</v>
      </c>
      <c r="AF58" s="0" t="s">
        <v>151</v>
      </c>
      <c r="AG58" s="0" t="str">
        <f aca="false">RIGHT(AF58,2)</f>
        <v>07</v>
      </c>
      <c r="AI58" s="0" t="s">
        <v>155</v>
      </c>
      <c r="AJ58" s="0" t="s">
        <v>152</v>
      </c>
      <c r="AK58" s="0" t="str">
        <f aca="false">RIGHT(AJ58,2)</f>
        <v>03</v>
      </c>
    </row>
    <row r="59" customFormat="false" ht="14.25" hidden="false" customHeight="false" outlineLevel="0" collapsed="false">
      <c r="B59" s="9"/>
      <c r="C59" s="0" t="str">
        <f aca="false">IF($E$1="Row",R59,IF($E$1="Column",S59,""))</f>
        <v>B08</v>
      </c>
      <c r="F59" s="0" t="str">
        <f aca="false">IF(B59="","",VLOOKUP(C59,V:Y,2,0))</f>
        <v/>
      </c>
      <c r="G59" s="0" t="str">
        <f aca="false">IF(B59="","",VLOOKUP(C59,V:Y,3,0))</f>
        <v/>
      </c>
      <c r="H59" s="0" t="str">
        <f aca="false">IF(B59="","",VLOOKUP(C59,V:Y,4,0))</f>
        <v/>
      </c>
      <c r="I59" s="0" t="str">
        <f aca="false">IF(B59="","",3)</f>
        <v/>
      </c>
      <c r="J59" s="0" t="str">
        <f aca="false">IF(B59="","",38)</f>
        <v/>
      </c>
      <c r="L59" s="0" t="s">
        <v>343</v>
      </c>
      <c r="M59" s="0" t="s">
        <v>194</v>
      </c>
      <c r="N59" s="0" t="n">
        <v>0</v>
      </c>
      <c r="R59" s="0" t="s">
        <v>243</v>
      </c>
      <c r="S59" s="0" t="s">
        <v>158</v>
      </c>
      <c r="V59" s="0" t="s">
        <v>158</v>
      </c>
      <c r="W59" s="0" t="s">
        <v>344</v>
      </c>
      <c r="X59" s="0" t="s">
        <v>345</v>
      </c>
      <c r="Y59" s="0" t="s">
        <v>346</v>
      </c>
      <c r="AA59" s="0" t="s">
        <v>237</v>
      </c>
      <c r="AB59" s="0" t="str">
        <f aca="false">IFERROR(INDEX(V:Y,MATCH(AA59,W:W,0),1),IFERROR(INDEX(V:Y,MATCH(AA59,X:X,0),1),IFERROR(INDEX(V:Y,MATCH(AA59,Y:Y,0),1),IFERROR(INDEX(L:M,MATCH(AA59,L:L,0),2),"NA"))))</f>
        <v>B05</v>
      </c>
      <c r="AC59" s="0" t="n">
        <f aca="false">IFERROR(INDEX(L:N,MATCH(AA59,L:L,0),3),IF(INDEX(B:C,MATCH(AB59,C:C,0),1)="",0,IFERROR(INDEX(B:N,MATCH(AB59,C:C,0),8),0)))</f>
        <v>0</v>
      </c>
      <c r="AE59" s="0" t="s">
        <v>344</v>
      </c>
      <c r="AF59" s="0" t="s">
        <v>158</v>
      </c>
      <c r="AG59" s="0" t="str">
        <f aca="false">RIGHT(AF59,2)</f>
        <v>08</v>
      </c>
      <c r="AI59" s="0" t="s">
        <v>160</v>
      </c>
      <c r="AJ59" s="0" t="s">
        <v>159</v>
      </c>
      <c r="AK59" s="0" t="str">
        <f aca="false">RIGHT(AJ59,2)</f>
        <v>03</v>
      </c>
    </row>
    <row r="60" customFormat="false" ht="14.25" hidden="false" customHeight="false" outlineLevel="0" collapsed="false">
      <c r="B60" s="9"/>
      <c r="C60" s="0" t="str">
        <f aca="false">IF($E$1="Row",R60,IF($E$1="Column",S60,""))</f>
        <v>C08</v>
      </c>
      <c r="F60" s="0" t="str">
        <f aca="false">IF(B60="","",VLOOKUP(C60,V:Y,2,0))</f>
        <v/>
      </c>
      <c r="G60" s="0" t="str">
        <f aca="false">IF(B60="","",VLOOKUP(C60,V:Y,3,0))</f>
        <v/>
      </c>
      <c r="H60" s="0" t="str">
        <f aca="false">IF(B60="","",VLOOKUP(C60,V:Y,4,0))</f>
        <v/>
      </c>
      <c r="I60" s="0" t="str">
        <f aca="false">IF(B60="","",3)</f>
        <v/>
      </c>
      <c r="J60" s="0" t="str">
        <f aca="false">IF(B60="","",38)</f>
        <v/>
      </c>
      <c r="L60" s="0" t="s">
        <v>347</v>
      </c>
      <c r="M60" s="0" t="s">
        <v>194</v>
      </c>
      <c r="N60" s="0" t="n">
        <v>0</v>
      </c>
      <c r="R60" s="0" t="s">
        <v>278</v>
      </c>
      <c r="S60" s="0" t="s">
        <v>228</v>
      </c>
      <c r="V60" s="0" t="s">
        <v>228</v>
      </c>
      <c r="W60" s="0" t="s">
        <v>348</v>
      </c>
      <c r="X60" s="0" t="s">
        <v>349</v>
      </c>
      <c r="Y60" s="0" t="s">
        <v>350</v>
      </c>
      <c r="AA60" s="0" t="s">
        <v>241</v>
      </c>
      <c r="AB60" s="0" t="str">
        <f aca="false">IFERROR(INDEX(V:Y,MATCH(AA60,W:W,0),1),IFERROR(INDEX(V:Y,MATCH(AA60,X:X,0),1),IFERROR(INDEX(V:Y,MATCH(AA60,Y:Y,0),1),IFERROR(INDEX(L:M,MATCH(AA60,L:L,0),2),"NA"))))</f>
        <v>B06</v>
      </c>
      <c r="AC60" s="0" t="n">
        <f aca="false">IFERROR(INDEX(L:N,MATCH(AA60,L:L,0),3),IF(INDEX(B:C,MATCH(AB60,C:C,0),1)="",0,IFERROR(INDEX(B:N,MATCH(AB60,C:C,0),8),0)))</f>
        <v>0</v>
      </c>
      <c r="AE60" s="0" t="s">
        <v>345</v>
      </c>
      <c r="AF60" s="0" t="s">
        <v>158</v>
      </c>
      <c r="AG60" s="0" t="str">
        <f aca="false">RIGHT(AF60,2)</f>
        <v>08</v>
      </c>
      <c r="AI60" s="0" t="s">
        <v>161</v>
      </c>
      <c r="AJ60" s="0" t="s">
        <v>159</v>
      </c>
      <c r="AK60" s="0" t="str">
        <f aca="false">RIGHT(AJ60,2)</f>
        <v>03</v>
      </c>
    </row>
    <row r="61" customFormat="false" ht="14.25" hidden="false" customHeight="false" outlineLevel="0" collapsed="false">
      <c r="B61" s="9"/>
      <c r="C61" s="0" t="str">
        <f aca="false">IF($E$1="Row",R61,IF($E$1="Column",S61,""))</f>
        <v>D08</v>
      </c>
      <c r="F61" s="0" t="str">
        <f aca="false">IF(B61="","",VLOOKUP(C61,V:Y,2,0))</f>
        <v/>
      </c>
      <c r="G61" s="0" t="str">
        <f aca="false">IF(B61="","",VLOOKUP(C61,V:Y,3,0))</f>
        <v/>
      </c>
      <c r="H61" s="0" t="str">
        <f aca="false">IF(B61="","",VLOOKUP(C61,V:Y,4,0))</f>
        <v/>
      </c>
      <c r="I61" s="0" t="str">
        <f aca="false">IF(B61="","",3)</f>
        <v/>
      </c>
      <c r="J61" s="0" t="str">
        <f aca="false">IF(B61="","",38)</f>
        <v/>
      </c>
      <c r="L61" s="0" t="s">
        <v>351</v>
      </c>
      <c r="M61" s="0" t="s">
        <v>194</v>
      </c>
      <c r="N61" s="0" t="n">
        <v>0</v>
      </c>
      <c r="R61" s="0" t="s">
        <v>279</v>
      </c>
      <c r="S61" s="0" t="s">
        <v>282</v>
      </c>
      <c r="V61" s="0" t="s">
        <v>282</v>
      </c>
      <c r="W61" s="0" t="s">
        <v>352</v>
      </c>
      <c r="X61" s="0" t="s">
        <v>353</v>
      </c>
      <c r="Y61" s="0" t="s">
        <v>354</v>
      </c>
      <c r="AA61" s="0" t="s">
        <v>246</v>
      </c>
      <c r="AB61" s="0" t="str">
        <f aca="false">IFERROR(INDEX(V:Y,MATCH(AA61,W:W,0),1),IFERROR(INDEX(V:Y,MATCH(AA61,X:X,0),1),IFERROR(INDEX(V:Y,MATCH(AA61,Y:Y,0),1),IFERROR(INDEX(L:M,MATCH(AA61,L:L,0),2),"NA"))))</f>
        <v>B06</v>
      </c>
      <c r="AC61" s="0" t="n">
        <f aca="false">IFERROR(INDEX(L:N,MATCH(AA61,L:L,0),3),IF(INDEX(B:C,MATCH(AB61,C:C,0),1)="",0,IFERROR(INDEX(B:N,MATCH(AB61,C:C,0),8),0)))</f>
        <v>0</v>
      </c>
      <c r="AE61" s="0" t="s">
        <v>346</v>
      </c>
      <c r="AF61" s="0" t="s">
        <v>158</v>
      </c>
      <c r="AG61" s="0" t="str">
        <f aca="false">RIGHT(AF61,2)</f>
        <v>08</v>
      </c>
      <c r="AI61" s="0" t="s">
        <v>162</v>
      </c>
      <c r="AJ61" s="0" t="s">
        <v>159</v>
      </c>
      <c r="AK61" s="0" t="str">
        <f aca="false">RIGHT(AJ61,2)</f>
        <v>03</v>
      </c>
    </row>
    <row r="62" customFormat="false" ht="14.25" hidden="false" customHeight="false" outlineLevel="0" collapsed="false">
      <c r="B62" s="9"/>
      <c r="C62" s="0" t="str">
        <f aca="false">IF($E$1="Row",R62,IF($E$1="Column",S62,""))</f>
        <v>E08</v>
      </c>
      <c r="F62" s="0" t="str">
        <f aca="false">IF(B62="","",VLOOKUP(C62,V:Y,2,0))</f>
        <v/>
      </c>
      <c r="G62" s="0" t="str">
        <f aca="false">IF(B62="","",VLOOKUP(C62,V:Y,3,0))</f>
        <v/>
      </c>
      <c r="H62" s="0" t="str">
        <f aca="false">IF(B62="","",VLOOKUP(C62,V:Y,4,0))</f>
        <v/>
      </c>
      <c r="I62" s="0" t="str">
        <f aca="false">IF(B62="","",3)</f>
        <v/>
      </c>
      <c r="J62" s="0" t="str">
        <f aca="false">IF(B62="","",38)</f>
        <v/>
      </c>
      <c r="L62" s="0" t="s">
        <v>355</v>
      </c>
      <c r="M62" s="0" t="s">
        <v>194</v>
      </c>
      <c r="N62" s="0" t="n">
        <v>0</v>
      </c>
      <c r="R62" s="0" t="s">
        <v>69</v>
      </c>
      <c r="S62" s="0" t="s">
        <v>336</v>
      </c>
      <c r="V62" s="0" t="s">
        <v>336</v>
      </c>
      <c r="W62" s="0" t="s">
        <v>356</v>
      </c>
      <c r="X62" s="0" t="s">
        <v>357</v>
      </c>
      <c r="Y62" s="0" t="s">
        <v>358</v>
      </c>
      <c r="AA62" s="0" t="s">
        <v>309</v>
      </c>
      <c r="AB62" s="0" t="str">
        <f aca="false">IFERROR(INDEX(V:Y,MATCH(AA62,W:W,0),1),IFERROR(INDEX(V:Y,MATCH(AA62,X:X,0),1),IFERROR(INDEX(V:Y,MATCH(AA62,Y:Y,0),1),IFERROR(INDEX(L:M,MATCH(AA62,L:L,0),2),"NA"))))</f>
        <v>B07</v>
      </c>
      <c r="AC62" s="0" t="n">
        <f aca="false">IFERROR(INDEX(L:N,MATCH(AA62,L:L,0),3),IF(INDEX(B:C,MATCH(AB62,C:C,0),1)="",0,IFERROR(INDEX(B:N,MATCH(AB62,C:C,0),8),0)))</f>
        <v>0</v>
      </c>
      <c r="AE62" s="0" t="s">
        <v>359</v>
      </c>
      <c r="AF62" s="0" t="s">
        <v>165</v>
      </c>
      <c r="AG62" s="0" t="str">
        <f aca="false">RIGHT(AF62,2)</f>
        <v>09</v>
      </c>
      <c r="AI62" s="0" t="s">
        <v>167</v>
      </c>
      <c r="AJ62" s="0" t="s">
        <v>166</v>
      </c>
      <c r="AK62" s="0" t="str">
        <f aca="false">RIGHT(AJ62,2)</f>
        <v>03</v>
      </c>
    </row>
    <row r="63" customFormat="false" ht="14.25" hidden="false" customHeight="false" outlineLevel="0" collapsed="false">
      <c r="B63" s="9"/>
      <c r="C63" s="0" t="str">
        <f aca="false">IF($E$1="Row",R63,IF($E$1="Column",S63,""))</f>
        <v>F08</v>
      </c>
      <c r="F63" s="0" t="str">
        <f aca="false">IF(B63="","",VLOOKUP(C63,V:Y,2,0))</f>
        <v/>
      </c>
      <c r="G63" s="0" t="str">
        <f aca="false">IF(B63="","",VLOOKUP(C63,V:Y,3,0))</f>
        <v/>
      </c>
      <c r="H63" s="0" t="str">
        <f aca="false">IF(B63="","",VLOOKUP(C63,V:Y,4,0))</f>
        <v/>
      </c>
      <c r="I63" s="0" t="str">
        <f aca="false">IF(B63="","",3)</f>
        <v/>
      </c>
      <c r="J63" s="0" t="str">
        <f aca="false">IF(B63="","",38)</f>
        <v/>
      </c>
      <c r="L63" s="0" t="s">
        <v>360</v>
      </c>
      <c r="M63" s="0" t="s">
        <v>194</v>
      </c>
      <c r="N63" s="0" t="n">
        <v>0</v>
      </c>
      <c r="R63" s="0" t="s">
        <v>119</v>
      </c>
      <c r="S63" s="0" t="s">
        <v>361</v>
      </c>
      <c r="V63" s="0" t="s">
        <v>361</v>
      </c>
      <c r="W63" s="0" t="s">
        <v>362</v>
      </c>
      <c r="X63" s="0" t="s">
        <v>363</v>
      </c>
      <c r="Y63" s="0" t="s">
        <v>364</v>
      </c>
      <c r="AA63" s="0" t="s">
        <v>310</v>
      </c>
      <c r="AB63" s="0" t="str">
        <f aca="false">IFERROR(INDEX(V:Y,MATCH(AA63,W:W,0),1),IFERROR(INDEX(V:Y,MATCH(AA63,X:X,0),1),IFERROR(INDEX(V:Y,MATCH(AA63,Y:Y,0),1),IFERROR(INDEX(L:M,MATCH(AA63,L:L,0),2),"NA"))))</f>
        <v>B07</v>
      </c>
      <c r="AC63" s="0" t="n">
        <f aca="false">IFERROR(INDEX(L:N,MATCH(AA63,L:L,0),3),IF(INDEX(B:C,MATCH(AB63,C:C,0),1)="",0,IFERROR(INDEX(B:N,MATCH(AB63,C:C,0),8),0)))</f>
        <v>0</v>
      </c>
      <c r="AE63" s="0" t="s">
        <v>365</v>
      </c>
      <c r="AF63" s="0" t="s">
        <v>165</v>
      </c>
      <c r="AG63" s="0" t="str">
        <f aca="false">RIGHT(AF63,2)</f>
        <v>09</v>
      </c>
      <c r="AI63" s="0" t="s">
        <v>168</v>
      </c>
      <c r="AJ63" s="0" t="s">
        <v>166</v>
      </c>
      <c r="AK63" s="0" t="str">
        <f aca="false">RIGHT(AJ63,2)</f>
        <v>03</v>
      </c>
    </row>
    <row r="64" customFormat="false" ht="14.25" hidden="false" customHeight="false" outlineLevel="0" collapsed="false">
      <c r="B64" s="9"/>
      <c r="C64" s="0" t="str">
        <f aca="false">IF($E$1="Row",R64,IF($E$1="Column",S64,""))</f>
        <v>G08</v>
      </c>
      <c r="F64" s="0" t="str">
        <f aca="false">IF(B64="","",VLOOKUP(C64,V:Y,2,0))</f>
        <v/>
      </c>
      <c r="G64" s="0" t="str">
        <f aca="false">IF(B64="","",VLOOKUP(C64,V:Y,3,0))</f>
        <v/>
      </c>
      <c r="H64" s="0" t="str">
        <f aca="false">IF(B64="","",VLOOKUP(C64,V:Y,4,0))</f>
        <v/>
      </c>
      <c r="I64" s="0" t="str">
        <f aca="false">IF(B64="","",3)</f>
        <v/>
      </c>
      <c r="J64" s="0" t="str">
        <f aca="false">IF(B64="","",38)</f>
        <v/>
      </c>
      <c r="L64" s="0" t="s">
        <v>366</v>
      </c>
      <c r="M64" s="0" t="s">
        <v>194</v>
      </c>
      <c r="N64" s="0" t="n">
        <v>0</v>
      </c>
      <c r="R64" s="0" t="s">
        <v>174</v>
      </c>
      <c r="S64" s="0" t="s">
        <v>367</v>
      </c>
      <c r="V64" s="0" t="s">
        <v>367</v>
      </c>
      <c r="W64" s="0" t="s">
        <v>368</v>
      </c>
      <c r="X64" s="0" t="s">
        <v>369</v>
      </c>
      <c r="Y64" s="0" t="s">
        <v>370</v>
      </c>
      <c r="AA64" s="0" t="s">
        <v>344</v>
      </c>
      <c r="AB64" s="0" t="str">
        <f aca="false">IFERROR(INDEX(V:Y,MATCH(AA64,W:W,0),1),IFERROR(INDEX(V:Y,MATCH(AA64,X:X,0),1),IFERROR(INDEX(V:Y,MATCH(AA64,Y:Y,0),1),IFERROR(INDEX(L:M,MATCH(AA64,L:L,0),2),"NA"))))</f>
        <v>B08</v>
      </c>
      <c r="AC64" s="0" t="n">
        <f aca="false">IFERROR(INDEX(L:N,MATCH(AA64,L:L,0),3),IF(INDEX(B:C,MATCH(AB64,C:C,0),1)="",0,IFERROR(INDEX(B:N,MATCH(AB64,C:C,0),8),0)))</f>
        <v>0</v>
      </c>
      <c r="AE64" s="0" t="s">
        <v>371</v>
      </c>
      <c r="AF64" s="0" t="s">
        <v>165</v>
      </c>
      <c r="AG64" s="0" t="str">
        <f aca="false">RIGHT(AF64,2)</f>
        <v>09</v>
      </c>
      <c r="AI64" s="0" t="s">
        <v>169</v>
      </c>
      <c r="AJ64" s="0" t="s">
        <v>166</v>
      </c>
      <c r="AK64" s="0" t="str">
        <f aca="false">RIGHT(AJ64,2)</f>
        <v>03</v>
      </c>
    </row>
    <row r="65" customFormat="false" ht="14.25" hidden="false" customHeight="false" outlineLevel="0" collapsed="false">
      <c r="B65" s="9"/>
      <c r="C65" s="0" t="str">
        <f aca="false">IF($E$1="Row",R65,IF($E$1="Column",S65,""))</f>
        <v>H08</v>
      </c>
      <c r="F65" s="0" t="str">
        <f aca="false">IF(B65="","",VLOOKUP(C65,V:Y,2,0))</f>
        <v/>
      </c>
      <c r="G65" s="0" t="str">
        <f aca="false">IF(B65="","",VLOOKUP(C65,V:Y,3,0))</f>
        <v/>
      </c>
      <c r="H65" s="0" t="str">
        <f aca="false">IF(B65="","",VLOOKUP(C65,V:Y,4,0))</f>
        <v/>
      </c>
      <c r="I65" s="0" t="str">
        <f aca="false">IF(B65="","",3)</f>
        <v/>
      </c>
      <c r="J65" s="0" t="str">
        <f aca="false">IF(B65="","",38)</f>
        <v/>
      </c>
      <c r="L65" s="0" t="s">
        <v>372</v>
      </c>
      <c r="M65" s="0" t="s">
        <v>194</v>
      </c>
      <c r="N65" s="0" t="n">
        <v>0</v>
      </c>
      <c r="R65" s="0" t="s">
        <v>216</v>
      </c>
      <c r="S65" s="0" t="s">
        <v>373</v>
      </c>
      <c r="V65" s="0" t="s">
        <v>373</v>
      </c>
      <c r="W65" s="0" t="s">
        <v>374</v>
      </c>
      <c r="X65" s="0" t="s">
        <v>375</v>
      </c>
      <c r="Y65" s="0" t="s">
        <v>376</v>
      </c>
      <c r="AA65" s="0" t="s">
        <v>345</v>
      </c>
      <c r="AB65" s="0" t="str">
        <f aca="false">IFERROR(INDEX(V:Y,MATCH(AA65,W:W,0),1),IFERROR(INDEX(V:Y,MATCH(AA65,X:X,0),1),IFERROR(INDEX(V:Y,MATCH(AA65,Y:Y,0),1),IFERROR(INDEX(L:M,MATCH(AA65,L:L,0),2),"NA"))))</f>
        <v>B08</v>
      </c>
      <c r="AC65" s="0" t="n">
        <f aca="false">IFERROR(INDEX(L:N,MATCH(AA65,L:L,0),3),IF(INDEX(B:C,MATCH(AB65,C:C,0),1)="",0,IFERROR(INDEX(B:N,MATCH(AB65,C:C,0),8),0)))</f>
        <v>0</v>
      </c>
      <c r="AE65" s="0" t="s">
        <v>377</v>
      </c>
      <c r="AF65" s="0" t="s">
        <v>173</v>
      </c>
      <c r="AG65" s="0" t="str">
        <f aca="false">RIGHT(AF65,2)</f>
        <v>10</v>
      </c>
      <c r="AI65" s="0" t="s">
        <v>175</v>
      </c>
      <c r="AJ65" s="0" t="s">
        <v>174</v>
      </c>
      <c r="AK65" s="0" t="str">
        <f aca="false">RIGHT(AJ65,2)</f>
        <v>03</v>
      </c>
    </row>
    <row r="66" customFormat="false" ht="14.25" hidden="false" customHeight="false" outlineLevel="0" collapsed="false">
      <c r="B66" s="9"/>
      <c r="C66" s="0" t="str">
        <f aca="false">IF($E$1="Row",R66,IF($E$1="Column",S66,""))</f>
        <v>A09</v>
      </c>
      <c r="F66" s="0" t="str">
        <f aca="false">IF(B66="","",VLOOKUP(C66,V:Y,2,0))</f>
        <v/>
      </c>
      <c r="G66" s="0" t="str">
        <f aca="false">IF(B66="","",VLOOKUP(C66,V:Y,3,0))</f>
        <v/>
      </c>
      <c r="H66" s="0" t="str">
        <f aca="false">IF(B66="","",VLOOKUP(C66,V:Y,4,0))</f>
        <v/>
      </c>
      <c r="I66" s="0" t="str">
        <f aca="false">IF(B66="","",3)</f>
        <v/>
      </c>
      <c r="J66" s="0" t="str">
        <f aca="false">IF(B66="","",38)</f>
        <v/>
      </c>
      <c r="L66" s="0" t="s">
        <v>378</v>
      </c>
      <c r="M66" s="0" t="s">
        <v>194</v>
      </c>
      <c r="N66" s="0" t="n">
        <v>0</v>
      </c>
      <c r="R66" s="0" t="s">
        <v>258</v>
      </c>
      <c r="S66" s="0" t="s">
        <v>90</v>
      </c>
      <c r="V66" s="0" t="s">
        <v>90</v>
      </c>
      <c r="W66" s="0" t="s">
        <v>141</v>
      </c>
      <c r="X66" s="0" t="s">
        <v>147</v>
      </c>
      <c r="Y66" s="0" t="s">
        <v>202</v>
      </c>
      <c r="AA66" s="0" t="s">
        <v>359</v>
      </c>
      <c r="AB66" s="0" t="str">
        <f aca="false">IFERROR(INDEX(V:Y,MATCH(AA66,W:W,0),1),IFERROR(INDEX(V:Y,MATCH(AA66,X:X,0),1),IFERROR(INDEX(V:Y,MATCH(AA66,Y:Y,0),1),IFERROR(INDEX(L:M,MATCH(AA66,L:L,0),2),"NA"))))</f>
        <v>B09</v>
      </c>
      <c r="AC66" s="0" t="n">
        <f aca="false">IFERROR(INDEX(L:N,MATCH(AA66,L:L,0),3),IF(INDEX(B:C,MATCH(AB66,C:C,0),1)="",0,IFERROR(INDEX(B:N,MATCH(AB66,C:C,0),8),0)))</f>
        <v>0</v>
      </c>
      <c r="AE66" s="0" t="s">
        <v>379</v>
      </c>
      <c r="AF66" s="0" t="s">
        <v>173</v>
      </c>
      <c r="AG66" s="0" t="str">
        <f aca="false">RIGHT(AF66,2)</f>
        <v>10</v>
      </c>
      <c r="AI66" s="0" t="s">
        <v>176</v>
      </c>
      <c r="AJ66" s="0" t="s">
        <v>174</v>
      </c>
      <c r="AK66" s="0" t="str">
        <f aca="false">RIGHT(AJ66,2)</f>
        <v>03</v>
      </c>
    </row>
    <row r="67" customFormat="false" ht="14.25" hidden="false" customHeight="false" outlineLevel="0" collapsed="false">
      <c r="B67" s="9"/>
      <c r="C67" s="0" t="str">
        <f aca="false">IF($E$1="Row",R67,IF($E$1="Column",S67,""))</f>
        <v>B09</v>
      </c>
      <c r="F67" s="0" t="str">
        <f aca="false">IF(B67="","",VLOOKUP(C67,V:Y,2,0))</f>
        <v/>
      </c>
      <c r="G67" s="0" t="str">
        <f aca="false">IF(B67="","",VLOOKUP(C67,V:Y,3,0))</f>
        <v/>
      </c>
      <c r="H67" s="0" t="str">
        <f aca="false">IF(B67="","",VLOOKUP(C67,V:Y,4,0))</f>
        <v/>
      </c>
      <c r="I67" s="0" t="str">
        <f aca="false">IF(B67="","",3)</f>
        <v/>
      </c>
      <c r="J67" s="0" t="str">
        <f aca="false">IF(B67="","",38)</f>
        <v/>
      </c>
      <c r="L67" s="0" t="s">
        <v>380</v>
      </c>
      <c r="M67" s="0" t="s">
        <v>194</v>
      </c>
      <c r="N67" s="0" t="n">
        <v>0</v>
      </c>
      <c r="R67" s="0" t="s">
        <v>293</v>
      </c>
      <c r="S67" s="0" t="s">
        <v>165</v>
      </c>
      <c r="V67" s="0" t="s">
        <v>165</v>
      </c>
      <c r="W67" s="0" t="s">
        <v>359</v>
      </c>
      <c r="X67" s="0" t="s">
        <v>365</v>
      </c>
      <c r="Y67" s="0" t="s">
        <v>371</v>
      </c>
      <c r="AA67" s="0" t="s">
        <v>365</v>
      </c>
      <c r="AB67" s="0" t="str">
        <f aca="false">IFERROR(INDEX(V:Y,MATCH(AA67,W:W,0),1),IFERROR(INDEX(V:Y,MATCH(AA67,X:X,0),1),IFERROR(INDEX(V:Y,MATCH(AA67,Y:Y,0),1),IFERROR(INDEX(L:M,MATCH(AA67,L:L,0),2),"NA"))))</f>
        <v>B09</v>
      </c>
      <c r="AC67" s="0" t="n">
        <f aca="false">IFERROR(INDEX(L:N,MATCH(AA67,L:L,0),3),IF(INDEX(B:C,MATCH(AB67,C:C,0),1)="",0,IFERROR(INDEX(B:N,MATCH(AB67,C:C,0),8),0)))</f>
        <v>0</v>
      </c>
      <c r="AE67" s="0" t="s">
        <v>381</v>
      </c>
      <c r="AF67" s="0" t="s">
        <v>173</v>
      </c>
      <c r="AG67" s="0" t="str">
        <f aca="false">RIGHT(AF67,2)</f>
        <v>10</v>
      </c>
      <c r="AI67" s="0" t="s">
        <v>177</v>
      </c>
      <c r="AJ67" s="0" t="s">
        <v>174</v>
      </c>
      <c r="AK67" s="0" t="str">
        <f aca="false">RIGHT(AJ67,2)</f>
        <v>03</v>
      </c>
    </row>
    <row r="68" customFormat="false" ht="14.25" hidden="false" customHeight="false" outlineLevel="0" collapsed="false">
      <c r="B68" s="10"/>
      <c r="C68" s="0" t="str">
        <f aca="false">IF($E$1="Row",R68,IF($E$1="Column",S68,""))</f>
        <v>C09</v>
      </c>
      <c r="F68" s="0" t="str">
        <f aca="false">IF(B68="","",VLOOKUP(C68,V:Y,2,0))</f>
        <v/>
      </c>
      <c r="G68" s="0" t="str">
        <f aca="false">IF(B68="","",VLOOKUP(C68,V:Y,3,0))</f>
        <v/>
      </c>
      <c r="H68" s="0" t="str">
        <f aca="false">IF(B68="","",VLOOKUP(C68,V:Y,4,0))</f>
        <v/>
      </c>
      <c r="I68" s="0" t="str">
        <f aca="false">IF(B68="","",3)</f>
        <v/>
      </c>
      <c r="J68" s="0" t="str">
        <f aca="false">IF(B68="","",38)</f>
        <v/>
      </c>
      <c r="L68" s="0" t="s">
        <v>382</v>
      </c>
      <c r="M68" s="0" t="s">
        <v>194</v>
      </c>
      <c r="N68" s="0" t="n">
        <v>0</v>
      </c>
      <c r="R68" s="0" t="s">
        <v>326</v>
      </c>
      <c r="S68" s="0" t="s">
        <v>234</v>
      </c>
      <c r="V68" s="0" t="s">
        <v>234</v>
      </c>
      <c r="W68" s="0" t="s">
        <v>383</v>
      </c>
      <c r="X68" s="0" t="s">
        <v>384</v>
      </c>
      <c r="Y68" s="0" t="s">
        <v>385</v>
      </c>
      <c r="AA68" s="0" t="s">
        <v>377</v>
      </c>
      <c r="AB68" s="0" t="str">
        <f aca="false">IFERROR(INDEX(V:Y,MATCH(AA68,W:W,0),1),IFERROR(INDEX(V:Y,MATCH(AA68,X:X,0),1),IFERROR(INDEX(V:Y,MATCH(AA68,Y:Y,0),1),IFERROR(INDEX(L:M,MATCH(AA68,L:L,0),2),"NA"))))</f>
        <v>B10</v>
      </c>
      <c r="AC68" s="0" t="n">
        <f aca="false">IFERROR(INDEX(L:N,MATCH(AA68,L:L,0),3),IF(INDEX(B:C,MATCH(AB68,C:C,0),1)="",0,IFERROR(INDEX(B:N,MATCH(AB68,C:C,0),8),0)))</f>
        <v>0</v>
      </c>
      <c r="AE68" s="0" t="s">
        <v>386</v>
      </c>
      <c r="AF68" s="0" t="s">
        <v>148</v>
      </c>
      <c r="AG68" s="0" t="str">
        <f aca="false">RIGHT(AF68,2)</f>
        <v>11</v>
      </c>
      <c r="AI68" s="0" t="s">
        <v>181</v>
      </c>
      <c r="AJ68" s="0" t="s">
        <v>180</v>
      </c>
      <c r="AK68" s="0" t="str">
        <f aca="false">RIGHT(AJ68,2)</f>
        <v>03</v>
      </c>
    </row>
    <row r="69" customFormat="false" ht="14.25" hidden="false" customHeight="false" outlineLevel="0" collapsed="false">
      <c r="B69" s="10"/>
      <c r="C69" s="0" t="str">
        <f aca="false">IF($E$1="Row",R69,IF($E$1="Column",S69,""))</f>
        <v>D09</v>
      </c>
      <c r="F69" s="0" t="str">
        <f aca="false">IF(B69="","",VLOOKUP(C69,V:Y,2,0))</f>
        <v/>
      </c>
      <c r="G69" s="0" t="str">
        <f aca="false">IF(B69="","",VLOOKUP(C69,V:Y,3,0))</f>
        <v/>
      </c>
      <c r="H69" s="0" t="str">
        <f aca="false">IF(B69="","",VLOOKUP(C69,V:Y,4,0))</f>
        <v/>
      </c>
      <c r="I69" s="0" t="str">
        <f aca="false">IF(B69="","",3)</f>
        <v/>
      </c>
      <c r="J69" s="0" t="str">
        <f aca="false">IF(B69="","",38)</f>
        <v/>
      </c>
      <c r="L69" s="0" t="s">
        <v>387</v>
      </c>
      <c r="M69" s="0" t="s">
        <v>194</v>
      </c>
      <c r="N69" s="0" t="n">
        <v>0</v>
      </c>
      <c r="R69" s="0" t="s">
        <v>361</v>
      </c>
      <c r="S69" s="0" t="s">
        <v>287</v>
      </c>
      <c r="V69" s="0" t="s">
        <v>287</v>
      </c>
      <c r="W69" s="0" t="s">
        <v>388</v>
      </c>
      <c r="X69" s="0" t="s">
        <v>389</v>
      </c>
      <c r="Y69" s="0" t="s">
        <v>390</v>
      </c>
      <c r="AA69" s="0" t="s">
        <v>379</v>
      </c>
      <c r="AB69" s="0" t="str">
        <f aca="false">IFERROR(INDEX(V:Y,MATCH(AA69,W:W,0),1),IFERROR(INDEX(V:Y,MATCH(AA69,X:X,0),1),IFERROR(INDEX(V:Y,MATCH(AA69,Y:Y,0),1),IFERROR(INDEX(L:M,MATCH(AA69,L:L,0),2),"NA"))))</f>
        <v>B10</v>
      </c>
      <c r="AC69" s="0" t="n">
        <f aca="false">IFERROR(INDEX(L:N,MATCH(AA69,L:L,0),3),IF(INDEX(B:C,MATCH(AB69,C:C,0),1)="",0,IFERROR(INDEX(B:N,MATCH(AB69,C:C,0),8),0)))</f>
        <v>0</v>
      </c>
      <c r="AE69" s="0" t="s">
        <v>391</v>
      </c>
      <c r="AF69" s="0" t="s">
        <v>148</v>
      </c>
      <c r="AG69" s="0" t="str">
        <f aca="false">RIGHT(AF69,2)</f>
        <v>11</v>
      </c>
      <c r="AI69" s="0" t="s">
        <v>182</v>
      </c>
      <c r="AJ69" s="0" t="s">
        <v>180</v>
      </c>
      <c r="AK69" s="0" t="str">
        <f aca="false">RIGHT(AJ69,2)</f>
        <v>03</v>
      </c>
    </row>
    <row r="70" customFormat="false" ht="14.25" hidden="false" customHeight="false" outlineLevel="0" collapsed="false">
      <c r="B70" s="10"/>
      <c r="C70" s="0" t="str">
        <f aca="false">IF($E$1="Row",R70,IF($E$1="Column",S70,""))</f>
        <v>E09</v>
      </c>
      <c r="F70" s="0" t="str">
        <f aca="false">IF(B70="","",VLOOKUP(C70,V:Y,2,0))</f>
        <v/>
      </c>
      <c r="G70" s="0" t="str">
        <f aca="false">IF(B70="","",VLOOKUP(C70,V:Y,3,0))</f>
        <v/>
      </c>
      <c r="H70" s="0" t="str">
        <f aca="false">IF(B70="","",VLOOKUP(C70,V:Y,4,0))</f>
        <v/>
      </c>
      <c r="I70" s="0" t="str">
        <f aca="false">IF(B70="","",3)</f>
        <v/>
      </c>
      <c r="J70" s="0" t="str">
        <f aca="false">IF(B70="","",38)</f>
        <v/>
      </c>
      <c r="L70" s="0" t="s">
        <v>392</v>
      </c>
      <c r="M70" s="0" t="s">
        <v>194</v>
      </c>
      <c r="N70" s="0" t="n">
        <v>0</v>
      </c>
      <c r="R70" s="0" t="s">
        <v>393</v>
      </c>
      <c r="S70" s="0" t="s">
        <v>342</v>
      </c>
      <c r="V70" s="0" t="s">
        <v>342</v>
      </c>
      <c r="W70" s="0" t="s">
        <v>394</v>
      </c>
      <c r="X70" s="0" t="s">
        <v>395</v>
      </c>
      <c r="Y70" s="0" t="s">
        <v>396</v>
      </c>
      <c r="AA70" s="0" t="s">
        <v>386</v>
      </c>
      <c r="AB70" s="0" t="str">
        <f aca="false">IFERROR(INDEX(V:Y,MATCH(AA70,W:W,0),1),IFERROR(INDEX(V:Y,MATCH(AA70,X:X,0),1),IFERROR(INDEX(V:Y,MATCH(AA70,Y:Y,0),1),IFERROR(INDEX(L:M,MATCH(AA70,L:L,0),2),"NA"))))</f>
        <v>B11</v>
      </c>
      <c r="AC70" s="0" t="n">
        <f aca="false">IFERROR(INDEX(L:N,MATCH(AA70,L:L,0),3),IF(INDEX(B:C,MATCH(AB70,C:C,0),1)="",0,IFERROR(INDEX(B:N,MATCH(AB70,C:C,0),8),0)))</f>
        <v>0</v>
      </c>
      <c r="AE70" s="0" t="s">
        <v>397</v>
      </c>
      <c r="AF70" s="0" t="s">
        <v>148</v>
      </c>
      <c r="AG70" s="0" t="str">
        <f aca="false">RIGHT(AF70,2)</f>
        <v>11</v>
      </c>
      <c r="AI70" s="0" t="s">
        <v>183</v>
      </c>
      <c r="AJ70" s="0" t="s">
        <v>180</v>
      </c>
      <c r="AK70" s="0" t="str">
        <f aca="false">RIGHT(AJ70,2)</f>
        <v>03</v>
      </c>
    </row>
    <row r="71" customFormat="false" ht="14.25" hidden="false" customHeight="false" outlineLevel="0" collapsed="false">
      <c r="B71" s="10"/>
      <c r="C71" s="0" t="str">
        <f aca="false">IF($E$1="Row",R71,IF($E$1="Column",S71,""))</f>
        <v>F09</v>
      </c>
      <c r="F71" s="0" t="str">
        <f aca="false">IF(B71="","",VLOOKUP(C71,V:Y,2,0))</f>
        <v/>
      </c>
      <c r="G71" s="0" t="str">
        <f aca="false">IF(B71="","",VLOOKUP(C71,V:Y,3,0))</f>
        <v/>
      </c>
      <c r="H71" s="0" t="str">
        <f aca="false">IF(B71="","",VLOOKUP(C71,V:Y,4,0))</f>
        <v/>
      </c>
      <c r="I71" s="0" t="str">
        <f aca="false">IF(B71="","",3)</f>
        <v/>
      </c>
      <c r="J71" s="0" t="str">
        <f aca="false">IF(B71="","",38)</f>
        <v/>
      </c>
      <c r="L71" s="0" t="s">
        <v>398</v>
      </c>
      <c r="M71" s="0" t="s">
        <v>194</v>
      </c>
      <c r="N71" s="0" t="n">
        <v>0</v>
      </c>
      <c r="R71" s="0" t="s">
        <v>281</v>
      </c>
      <c r="S71" s="0" t="s">
        <v>393</v>
      </c>
      <c r="V71" s="0" t="s">
        <v>393</v>
      </c>
      <c r="W71" s="0" t="s">
        <v>399</v>
      </c>
      <c r="X71" s="0" t="s">
        <v>400</v>
      </c>
      <c r="Y71" s="0" t="s">
        <v>401</v>
      </c>
      <c r="AA71" s="0" t="s">
        <v>391</v>
      </c>
      <c r="AB71" s="0" t="str">
        <f aca="false">IFERROR(INDEX(V:Y,MATCH(AA71,W:W,0),1),IFERROR(INDEX(V:Y,MATCH(AA71,X:X,0),1),IFERROR(INDEX(V:Y,MATCH(AA71,Y:Y,0),1),IFERROR(INDEX(L:M,MATCH(AA71,L:L,0),2),"NA"))))</f>
        <v>B11</v>
      </c>
      <c r="AC71" s="0" t="n">
        <f aca="false">IFERROR(INDEX(L:N,MATCH(AA71,L:L,0),3),IF(INDEX(B:C,MATCH(AB71,C:C,0),1)="",0,IFERROR(INDEX(B:N,MATCH(AB71,C:C,0),8),0)))</f>
        <v>0</v>
      </c>
      <c r="AE71" s="0" t="s">
        <v>402</v>
      </c>
      <c r="AF71" s="0" t="s">
        <v>186</v>
      </c>
      <c r="AG71" s="0" t="str">
        <f aca="false">RIGHT(AF71,2)</f>
        <v>12</v>
      </c>
      <c r="AI71" s="0" t="s">
        <v>188</v>
      </c>
      <c r="AJ71" s="0" t="s">
        <v>187</v>
      </c>
      <c r="AK71" s="0" t="str">
        <f aca="false">RIGHT(AJ71,2)</f>
        <v>03</v>
      </c>
    </row>
    <row r="72" customFormat="false" ht="14.25" hidden="false" customHeight="false" outlineLevel="0" collapsed="false">
      <c r="B72" s="10"/>
      <c r="C72" s="0" t="str">
        <f aca="false">IF($E$1="Row",R72,IF($E$1="Column",S72,""))</f>
        <v>G09</v>
      </c>
      <c r="F72" s="0" t="str">
        <f aca="false">IF(B72="","",VLOOKUP(C72,V:Y,2,0))</f>
        <v/>
      </c>
      <c r="G72" s="0" t="str">
        <f aca="false">IF(B72="","",VLOOKUP(C72,V:Y,3,0))</f>
        <v/>
      </c>
      <c r="H72" s="0" t="str">
        <f aca="false">IF(B72="","",VLOOKUP(C72,V:Y,4,0))</f>
        <v/>
      </c>
      <c r="I72" s="0" t="str">
        <f aca="false">IF(B72="","",3)</f>
        <v/>
      </c>
      <c r="J72" s="0" t="str">
        <f aca="false">IF(B72="","",38)</f>
        <v/>
      </c>
      <c r="L72" s="0" t="s">
        <v>403</v>
      </c>
      <c r="M72" s="0" t="s">
        <v>194</v>
      </c>
      <c r="N72" s="0" t="n">
        <v>0</v>
      </c>
      <c r="R72" s="0" t="s">
        <v>280</v>
      </c>
      <c r="S72" s="0" t="s">
        <v>404</v>
      </c>
      <c r="V72" s="0" t="s">
        <v>404</v>
      </c>
      <c r="W72" s="0" t="s">
        <v>405</v>
      </c>
      <c r="X72" s="0" t="s">
        <v>406</v>
      </c>
      <c r="Y72" s="0" t="s">
        <v>407</v>
      </c>
      <c r="AA72" s="0" t="s">
        <v>402</v>
      </c>
      <c r="AB72" s="0" t="str">
        <f aca="false">IFERROR(INDEX(V:Y,MATCH(AA72,W:W,0),1),IFERROR(INDEX(V:Y,MATCH(AA72,X:X,0),1),IFERROR(INDEX(V:Y,MATCH(AA72,Y:Y,0),1),IFERROR(INDEX(L:M,MATCH(AA72,L:L,0),2),"NA"))))</f>
        <v>B12</v>
      </c>
      <c r="AC72" s="0" t="n">
        <f aca="false">IFERROR(INDEX(L:N,MATCH(AA72,L:L,0),3),IF(INDEX(B:C,MATCH(AB72,C:C,0),1)="",0,IFERROR(INDEX(B:N,MATCH(AB72,C:C,0),8),0)))</f>
        <v>0</v>
      </c>
      <c r="AE72" s="0" t="s">
        <v>408</v>
      </c>
      <c r="AF72" s="0" t="s">
        <v>186</v>
      </c>
      <c r="AG72" s="0" t="str">
        <f aca="false">RIGHT(AF72,2)</f>
        <v>12</v>
      </c>
      <c r="AI72" s="0" t="s">
        <v>189</v>
      </c>
      <c r="AJ72" s="0" t="s">
        <v>187</v>
      </c>
      <c r="AK72" s="0" t="str">
        <f aca="false">RIGHT(AJ72,2)</f>
        <v>03</v>
      </c>
    </row>
    <row r="73" customFormat="false" ht="14.25" hidden="false" customHeight="false" outlineLevel="0" collapsed="false">
      <c r="B73" s="10"/>
      <c r="C73" s="0" t="str">
        <f aca="false">IF($E$1="Row",R73,IF($E$1="Column",S73,""))</f>
        <v>H09</v>
      </c>
      <c r="F73" s="0" t="str">
        <f aca="false">IF(B73="","",VLOOKUP(C73,V:Y,2,0))</f>
        <v/>
      </c>
      <c r="G73" s="0" t="str">
        <f aca="false">IF(B73="","",VLOOKUP(C73,V:Y,3,0))</f>
        <v/>
      </c>
      <c r="H73" s="0" t="str">
        <f aca="false">IF(B73="","",VLOOKUP(C73,V:Y,4,0))</f>
        <v/>
      </c>
      <c r="I73" s="0" t="str">
        <f aca="false">IF(B73="","",3)</f>
        <v/>
      </c>
      <c r="J73" s="0" t="str">
        <f aca="false">IF(B73="","",38)</f>
        <v/>
      </c>
      <c r="L73" s="0" t="s">
        <v>409</v>
      </c>
      <c r="M73" s="0" t="s">
        <v>194</v>
      </c>
      <c r="N73" s="0" t="n">
        <v>0</v>
      </c>
      <c r="R73" s="0" t="s">
        <v>286</v>
      </c>
      <c r="S73" s="0" t="s">
        <v>410</v>
      </c>
      <c r="V73" s="0" t="s">
        <v>410</v>
      </c>
      <c r="W73" s="0" t="s">
        <v>411</v>
      </c>
      <c r="X73" s="0" t="s">
        <v>412</v>
      </c>
      <c r="Y73" s="0" t="s">
        <v>413</v>
      </c>
      <c r="AA73" s="0" t="s">
        <v>408</v>
      </c>
      <c r="AB73" s="0" t="str">
        <f aca="false">IFERROR(INDEX(V:Y,MATCH(AA73,W:W,0),1),IFERROR(INDEX(V:Y,MATCH(AA73,X:X,0),1),IFERROR(INDEX(V:Y,MATCH(AA73,Y:Y,0),1),IFERROR(INDEX(L:M,MATCH(AA73,L:L,0),2),"NA"))))</f>
        <v>B12</v>
      </c>
      <c r="AC73" s="0" t="n">
        <f aca="false">IFERROR(INDEX(L:N,MATCH(AA73,L:L,0),3),IF(INDEX(B:C,MATCH(AB73,C:C,0),1)="",0,IFERROR(INDEX(B:N,MATCH(AB73,C:C,0),8),0)))</f>
        <v>0</v>
      </c>
      <c r="AE73" s="0" t="s">
        <v>414</v>
      </c>
      <c r="AF73" s="0" t="s">
        <v>186</v>
      </c>
      <c r="AG73" s="0" t="str">
        <f aca="false">RIGHT(AF73,2)</f>
        <v>12</v>
      </c>
      <c r="AI73" s="0" t="s">
        <v>190</v>
      </c>
      <c r="AJ73" s="0" t="s">
        <v>187</v>
      </c>
      <c r="AK73" s="0" t="str">
        <f aca="false">RIGHT(AJ73,2)</f>
        <v>03</v>
      </c>
    </row>
    <row r="74" customFormat="false" ht="14.25" hidden="false" customHeight="false" outlineLevel="0" collapsed="false">
      <c r="B74" s="10"/>
      <c r="C74" s="0" t="str">
        <f aca="false">IF($E$1="Row",R74,IF($E$1="Column",S74,""))</f>
        <v>A10</v>
      </c>
      <c r="F74" s="0" t="str">
        <f aca="false">IF(B74="","",VLOOKUP(C74,V:Y,2,0))</f>
        <v/>
      </c>
      <c r="G74" s="0" t="str">
        <f aca="false">IF(B74="","",VLOOKUP(C74,V:Y,3,0))</f>
        <v/>
      </c>
      <c r="H74" s="0" t="str">
        <f aca="false">IF(B74="","",VLOOKUP(C74,V:Y,4,0))</f>
        <v/>
      </c>
      <c r="I74" s="0" t="str">
        <f aca="false">IF(B74="","",3)</f>
        <v/>
      </c>
      <c r="J74" s="0" t="str">
        <f aca="false">IF(B74="","",38)</f>
        <v/>
      </c>
      <c r="L74" s="0" t="s">
        <v>415</v>
      </c>
      <c r="M74" s="0" t="s">
        <v>194</v>
      </c>
      <c r="N74" s="0" t="n">
        <v>0</v>
      </c>
      <c r="R74" s="0" t="s">
        <v>77</v>
      </c>
      <c r="S74" s="0" t="s">
        <v>94</v>
      </c>
      <c r="V74" s="0" t="s">
        <v>94</v>
      </c>
      <c r="W74" s="0" t="s">
        <v>156</v>
      </c>
      <c r="X74" s="0" t="s">
        <v>163</v>
      </c>
      <c r="Y74" s="0" t="s">
        <v>220</v>
      </c>
      <c r="AA74" s="0" t="s">
        <v>45</v>
      </c>
      <c r="AB74" s="0" t="str">
        <f aca="false">IFERROR(INDEX(V:Y,MATCH(AA74,W:W,0),1),IFERROR(INDEX(V:Y,MATCH(AA74,X:X,0),1),IFERROR(INDEX(V:Y,MATCH(AA74,Y:Y,0),1),IFERROR(INDEX(L:M,MATCH(AA74,L:L,0),2),"NA"))))</f>
        <v>B01</v>
      </c>
      <c r="AC74" s="0" t="n">
        <f aca="false">IFERROR(INDEX(L:N,MATCH(AA74,L:L,0),3),IF(INDEX(B:C,MATCH(AB74,C:C,0),1)="",0,IFERROR(INDEX(B:N,MATCH(AB74,C:C,0),8),0)))</f>
        <v>0</v>
      </c>
      <c r="AE74" s="0" t="s">
        <v>49</v>
      </c>
      <c r="AF74" s="0" t="s">
        <v>48</v>
      </c>
      <c r="AG74" s="0" t="str">
        <f aca="false">RIGHT(AF74,2)</f>
        <v>01</v>
      </c>
      <c r="AI74" s="0" t="s">
        <v>81</v>
      </c>
      <c r="AJ74" s="0" t="s">
        <v>54</v>
      </c>
      <c r="AK74" s="0" t="str">
        <f aca="false">RIGHT(AJ74,2)</f>
        <v>04</v>
      </c>
    </row>
    <row r="75" customFormat="false" ht="14.25" hidden="false" customHeight="false" outlineLevel="0" collapsed="false">
      <c r="B75" s="10"/>
      <c r="C75" s="0" t="str">
        <f aca="false">IF($E$1="Row",R75,IF($E$1="Column",S75,""))</f>
        <v>B10</v>
      </c>
      <c r="F75" s="0" t="str">
        <f aca="false">IF(B75="","",VLOOKUP(C75,V:Y,2,0))</f>
        <v/>
      </c>
      <c r="G75" s="0" t="str">
        <f aca="false">IF(B75="","",VLOOKUP(C75,V:Y,3,0))</f>
        <v/>
      </c>
      <c r="H75" s="0" t="str">
        <f aca="false">IF(B75="","",VLOOKUP(C75,V:Y,4,0))</f>
        <v/>
      </c>
      <c r="I75" s="0" t="str">
        <f aca="false">IF(B75="","",3)</f>
        <v/>
      </c>
      <c r="J75" s="0" t="str">
        <f aca="false">IF(B75="","",38)</f>
        <v/>
      </c>
      <c r="L75" s="0" t="s">
        <v>416</v>
      </c>
      <c r="M75" s="0" t="s">
        <v>194</v>
      </c>
      <c r="N75" s="0" t="n">
        <v>0</v>
      </c>
      <c r="R75" s="0" t="s">
        <v>126</v>
      </c>
      <c r="S75" s="0" t="s">
        <v>173</v>
      </c>
      <c r="V75" s="0" t="s">
        <v>173</v>
      </c>
      <c r="W75" s="0" t="s">
        <v>377</v>
      </c>
      <c r="X75" s="0" t="s">
        <v>379</v>
      </c>
      <c r="Y75" s="0" t="s">
        <v>381</v>
      </c>
      <c r="AA75" s="0" t="s">
        <v>53</v>
      </c>
      <c r="AB75" s="0" t="str">
        <f aca="false">IFERROR(INDEX(V:Y,MATCH(AA75,W:W,0),1),IFERROR(INDEX(V:Y,MATCH(AA75,X:X,0),1),IFERROR(INDEX(V:Y,MATCH(AA75,Y:Y,0),1),IFERROR(INDEX(L:M,MATCH(AA75,L:L,0),2),"NA"))))</f>
        <v>STD</v>
      </c>
      <c r="AC75" s="0" t="n">
        <f aca="false">IFERROR(INDEX(L:N,MATCH(AA75,L:L,0),3),IF(INDEX(B:C,MATCH(AB75,C:C,0),1)="",0,IFERROR(INDEX(B:N,MATCH(AB75,C:C,0),8),0)))</f>
        <v>3</v>
      </c>
      <c r="AE75" s="0" t="s">
        <v>50</v>
      </c>
      <c r="AF75" s="0" t="s">
        <v>48</v>
      </c>
      <c r="AG75" s="0" t="str">
        <f aca="false">RIGHT(AF75,2)</f>
        <v>01</v>
      </c>
      <c r="AI75" s="0" t="s">
        <v>88</v>
      </c>
      <c r="AJ75" s="0" t="s">
        <v>54</v>
      </c>
      <c r="AK75" s="0" t="str">
        <f aca="false">RIGHT(AJ75,2)</f>
        <v>04</v>
      </c>
    </row>
    <row r="76" customFormat="false" ht="14.25" hidden="false" customHeight="false" outlineLevel="0" collapsed="false">
      <c r="B76" s="10"/>
      <c r="C76" s="0" t="str">
        <f aca="false">IF($E$1="Row",R76,IF($E$1="Column",S76,""))</f>
        <v>C10</v>
      </c>
      <c r="F76" s="0" t="str">
        <f aca="false">IF(B76="","",VLOOKUP(C76,V:Y,2,0))</f>
        <v/>
      </c>
      <c r="G76" s="0" t="str">
        <f aca="false">IF(B76="","",VLOOKUP(C76,V:Y,3,0))</f>
        <v/>
      </c>
      <c r="H76" s="0" t="str">
        <f aca="false">IF(B76="","",VLOOKUP(C76,V:Y,4,0))</f>
        <v/>
      </c>
      <c r="I76" s="0" t="str">
        <f aca="false">IF(B76="","",3)</f>
        <v/>
      </c>
      <c r="J76" s="0" t="str">
        <f aca="false">IF(B76="","",38)</f>
        <v/>
      </c>
      <c r="L76" s="0" t="s">
        <v>417</v>
      </c>
      <c r="M76" s="0" t="s">
        <v>194</v>
      </c>
      <c r="N76" s="0" t="n">
        <v>0</v>
      </c>
      <c r="R76" s="0" t="s">
        <v>180</v>
      </c>
      <c r="S76" s="0" t="s">
        <v>237</v>
      </c>
      <c r="V76" s="0" t="s">
        <v>237</v>
      </c>
      <c r="W76" s="0" t="s">
        <v>418</v>
      </c>
      <c r="X76" s="0" t="s">
        <v>419</v>
      </c>
      <c r="Y76" s="0" t="s">
        <v>420</v>
      </c>
      <c r="AA76" s="0" t="s">
        <v>98</v>
      </c>
      <c r="AB76" s="0" t="str">
        <f aca="false">IFERROR(INDEX(V:Y,MATCH(AA76,W:W,0),1),IFERROR(INDEX(V:Y,MATCH(AA76,X:X,0),1),IFERROR(INDEX(V:Y,MATCH(AA76,Y:Y,0),1),IFERROR(INDEX(L:M,MATCH(AA76,L:L,0),2),"NA"))))</f>
        <v>B02</v>
      </c>
      <c r="AC76" s="0" t="n">
        <f aca="false">IFERROR(INDEX(L:N,MATCH(AA76,L:L,0),3),IF(INDEX(B:C,MATCH(AB76,C:C,0),1)="",0,IFERROR(INDEX(B:N,MATCH(AB76,C:C,0),8),0)))</f>
        <v>0</v>
      </c>
      <c r="AE76" s="0" t="s">
        <v>51</v>
      </c>
      <c r="AF76" s="0" t="s">
        <v>48</v>
      </c>
      <c r="AG76" s="0" t="str">
        <f aca="false">RIGHT(AF76,2)</f>
        <v>01</v>
      </c>
      <c r="AI76" s="0" t="s">
        <v>111</v>
      </c>
      <c r="AJ76" s="0" t="s">
        <v>54</v>
      </c>
      <c r="AK76" s="0" t="str">
        <f aca="false">RIGHT(AJ76,2)</f>
        <v>04</v>
      </c>
    </row>
    <row r="77" customFormat="false" ht="14.25" hidden="false" customHeight="false" outlineLevel="0" collapsed="false">
      <c r="B77" s="10"/>
      <c r="C77" s="0" t="str">
        <f aca="false">IF($E$1="Row",R77,IF($E$1="Column",S77,""))</f>
        <v>D10</v>
      </c>
      <c r="F77" s="0" t="str">
        <f aca="false">IF(B77="","",VLOOKUP(C77,V:Y,2,0))</f>
        <v/>
      </c>
      <c r="G77" s="0" t="str">
        <f aca="false">IF(B77="","",VLOOKUP(C77,V:Y,3,0))</f>
        <v/>
      </c>
      <c r="H77" s="0" t="str">
        <f aca="false">IF(B77="","",VLOOKUP(C77,V:Y,4,0))</f>
        <v/>
      </c>
      <c r="I77" s="0" t="str">
        <f aca="false">IF(B77="","",3)</f>
        <v/>
      </c>
      <c r="J77" s="0" t="str">
        <f aca="false">IF(B77="","",38)</f>
        <v/>
      </c>
      <c r="L77" s="0" t="s">
        <v>421</v>
      </c>
      <c r="M77" s="0" t="s">
        <v>194</v>
      </c>
      <c r="N77" s="0" t="n">
        <v>0</v>
      </c>
      <c r="R77" s="0" t="s">
        <v>223</v>
      </c>
      <c r="S77" s="0" t="s">
        <v>240</v>
      </c>
      <c r="V77" s="0" t="s">
        <v>240</v>
      </c>
      <c r="W77" s="0" t="s">
        <v>422</v>
      </c>
      <c r="X77" s="0" t="s">
        <v>423</v>
      </c>
      <c r="Y77" s="0" t="s">
        <v>424</v>
      </c>
      <c r="AA77" s="0" t="s">
        <v>60</v>
      </c>
      <c r="AB77" s="0" t="str">
        <f aca="false">IFERROR(INDEX(V:Y,MATCH(AA77,W:W,0),1),IFERROR(INDEX(V:Y,MATCH(AA77,X:X,0),1),IFERROR(INDEX(V:Y,MATCH(AA77,Y:Y,0),1),IFERROR(INDEX(L:M,MATCH(AA77,L:L,0),2),"NA"))))</f>
        <v>STD</v>
      </c>
      <c r="AC77" s="0" t="n">
        <f aca="false">IFERROR(INDEX(L:N,MATCH(AA77,L:L,0),3),IF(INDEX(B:C,MATCH(AB77,C:C,0),1)="",0,IFERROR(INDEX(B:N,MATCH(AB77,C:C,0),8),0)))</f>
        <v>3</v>
      </c>
      <c r="AE77" s="0" t="s">
        <v>102</v>
      </c>
      <c r="AF77" s="0" t="s">
        <v>101</v>
      </c>
      <c r="AG77" s="0" t="str">
        <f aca="false">RIGHT(AF77,2)</f>
        <v>02</v>
      </c>
      <c r="AI77" s="0" t="s">
        <v>195</v>
      </c>
      <c r="AJ77" s="0" t="s">
        <v>133</v>
      </c>
      <c r="AK77" s="0" t="str">
        <f aca="false">RIGHT(AJ77,2)</f>
        <v>04</v>
      </c>
    </row>
    <row r="78" customFormat="false" ht="14.25" hidden="false" customHeight="false" outlineLevel="0" collapsed="false">
      <c r="B78" s="10"/>
      <c r="C78" s="0" t="str">
        <f aca="false">IF($E$1="Row",R78,IF($E$1="Column",S78,""))</f>
        <v>E10</v>
      </c>
      <c r="F78" s="0" t="str">
        <f aca="false">IF(B78="","",VLOOKUP(C78,V:Y,2,0))</f>
        <v/>
      </c>
      <c r="G78" s="0" t="str">
        <f aca="false">IF(B78="","",VLOOKUP(C78,V:Y,3,0))</f>
        <v/>
      </c>
      <c r="H78" s="0" t="str">
        <f aca="false">IF(B78="","",VLOOKUP(C78,V:Y,4,0))</f>
        <v/>
      </c>
      <c r="I78" s="0" t="str">
        <f aca="false">IF(B78="","",3)</f>
        <v/>
      </c>
      <c r="J78" s="0" t="str">
        <f aca="false">IF(B78="","",38)</f>
        <v/>
      </c>
      <c r="L78" s="0" t="s">
        <v>425</v>
      </c>
      <c r="M78" s="0" t="s">
        <v>194</v>
      </c>
      <c r="N78" s="0" t="n">
        <v>0</v>
      </c>
      <c r="R78" s="0" t="s">
        <v>263</v>
      </c>
      <c r="S78" s="0" t="s">
        <v>243</v>
      </c>
      <c r="V78" s="0" t="s">
        <v>243</v>
      </c>
      <c r="W78" s="0" t="s">
        <v>426</v>
      </c>
      <c r="X78" s="0" t="s">
        <v>427</v>
      </c>
      <c r="Y78" s="0" t="s">
        <v>428</v>
      </c>
      <c r="AA78" s="0" t="s">
        <v>146</v>
      </c>
      <c r="AB78" s="0" t="str">
        <f aca="false">IFERROR(INDEX(V:Y,MATCH(AA78,W:W,0),1),IFERROR(INDEX(V:Y,MATCH(AA78,X:X,0),1),IFERROR(INDEX(V:Y,MATCH(AA78,Y:Y,0),1),IFERROR(INDEX(L:M,MATCH(AA78,L:L,0),2),"NA"))))</f>
        <v>B03</v>
      </c>
      <c r="AC78" s="0" t="n">
        <f aca="false">IFERROR(INDEX(L:N,MATCH(AA78,L:L,0),3),IF(INDEX(B:C,MATCH(AB78,C:C,0),1)="",0,IFERROR(INDEX(B:N,MATCH(AB78,C:C,0),8),0)))</f>
        <v>0</v>
      </c>
      <c r="AE78" s="0" t="s">
        <v>103</v>
      </c>
      <c r="AF78" s="0" t="s">
        <v>101</v>
      </c>
      <c r="AG78" s="0" t="str">
        <f aca="false">RIGHT(AF78,2)</f>
        <v>02</v>
      </c>
      <c r="AI78" s="0" t="s">
        <v>196</v>
      </c>
      <c r="AJ78" s="0" t="s">
        <v>133</v>
      </c>
      <c r="AK78" s="0" t="str">
        <f aca="false">RIGHT(AJ78,2)</f>
        <v>04</v>
      </c>
    </row>
    <row r="79" customFormat="false" ht="14.25" hidden="false" customHeight="false" outlineLevel="0" collapsed="false">
      <c r="B79" s="10"/>
      <c r="C79" s="0" t="str">
        <f aca="false">IF($E$1="Row",R79,IF($E$1="Column",S79,""))</f>
        <v>F10</v>
      </c>
      <c r="F79" s="0" t="str">
        <f aca="false">IF(B79="","",VLOOKUP(C79,V:Y,2,0))</f>
        <v/>
      </c>
      <c r="G79" s="0" t="str">
        <f aca="false">IF(B79="","",VLOOKUP(C79,V:Y,3,0))</f>
        <v/>
      </c>
      <c r="H79" s="0" t="str">
        <f aca="false">IF(B79="","",VLOOKUP(C79,V:Y,4,0))</f>
        <v/>
      </c>
      <c r="I79" s="0" t="str">
        <f aca="false">IF(B79="","",3)</f>
        <v/>
      </c>
      <c r="J79" s="0" t="str">
        <f aca="false">IF(B79="","",38)</f>
        <v/>
      </c>
      <c r="L79" s="0" t="s">
        <v>429</v>
      </c>
      <c r="M79" s="0" t="s">
        <v>194</v>
      </c>
      <c r="N79" s="0" t="n">
        <v>0</v>
      </c>
      <c r="R79" s="0" t="s">
        <v>298</v>
      </c>
      <c r="S79" s="0" t="s">
        <v>281</v>
      </c>
      <c r="V79" s="0" t="s">
        <v>281</v>
      </c>
      <c r="W79" s="0" t="s">
        <v>430</v>
      </c>
      <c r="X79" s="0" t="s">
        <v>431</v>
      </c>
      <c r="Y79" s="0" t="s">
        <v>432</v>
      </c>
      <c r="AA79" s="0" t="s">
        <v>67</v>
      </c>
      <c r="AB79" s="0" t="str">
        <f aca="false">IFERROR(INDEX(V:Y,MATCH(AA79,W:W,0),1),IFERROR(INDEX(V:Y,MATCH(AA79,X:X,0),1),IFERROR(INDEX(V:Y,MATCH(AA79,Y:Y,0),1),IFERROR(INDEX(L:M,MATCH(AA79,L:L,0),2),"NA"))))</f>
        <v>STD</v>
      </c>
      <c r="AC79" s="0" t="n">
        <f aca="false">IFERROR(INDEX(L:N,MATCH(AA79,L:L,0),3),IF(INDEX(B:C,MATCH(AB79,C:C,0),1)="",0,IFERROR(INDEX(B:N,MATCH(AB79,C:C,0),8),0)))</f>
        <v>3</v>
      </c>
      <c r="AE79" s="0" t="s">
        <v>104</v>
      </c>
      <c r="AF79" s="0" t="s">
        <v>101</v>
      </c>
      <c r="AG79" s="0" t="str">
        <f aca="false">RIGHT(AF79,2)</f>
        <v>02</v>
      </c>
      <c r="AI79" s="0" t="s">
        <v>197</v>
      </c>
      <c r="AJ79" s="0" t="s">
        <v>133</v>
      </c>
      <c r="AK79" s="0" t="str">
        <f aca="false">RIGHT(AJ79,2)</f>
        <v>04</v>
      </c>
    </row>
    <row r="80" customFormat="false" ht="14.25" hidden="false" customHeight="false" outlineLevel="0" collapsed="false">
      <c r="B80" s="10"/>
      <c r="C80" s="0" t="str">
        <f aca="false">IF($E$1="Row",R80,IF($E$1="Column",S80,""))</f>
        <v>G10</v>
      </c>
      <c r="F80" s="0" t="str">
        <f aca="false">IF(B80="","",VLOOKUP(C80,V:Y,2,0))</f>
        <v/>
      </c>
      <c r="G80" s="0" t="str">
        <f aca="false">IF(B80="","",VLOOKUP(C80,V:Y,3,0))</f>
        <v/>
      </c>
      <c r="H80" s="0" t="str">
        <f aca="false">IF(B80="","",VLOOKUP(C80,V:Y,4,0))</f>
        <v/>
      </c>
      <c r="I80" s="0" t="str">
        <f aca="false">IF(B80="","",3)</f>
        <v/>
      </c>
      <c r="J80" s="0" t="str">
        <f aca="false">IF(B80="","",38)</f>
        <v/>
      </c>
      <c r="L80" s="0" t="s">
        <v>433</v>
      </c>
      <c r="M80" s="0" t="s">
        <v>194</v>
      </c>
      <c r="N80" s="0" t="n">
        <v>0</v>
      </c>
      <c r="R80" s="0" t="s">
        <v>331</v>
      </c>
      <c r="S80" s="0" t="s">
        <v>249</v>
      </c>
      <c r="V80" s="0" t="s">
        <v>249</v>
      </c>
      <c r="W80" s="0" t="s">
        <v>434</v>
      </c>
      <c r="X80" s="0" t="s">
        <v>435</v>
      </c>
      <c r="Y80" s="0" t="s">
        <v>436</v>
      </c>
      <c r="AA80" s="0" t="s">
        <v>197</v>
      </c>
      <c r="AB80" s="0" t="str">
        <f aca="false">IFERROR(INDEX(V:Y,MATCH(AA80,W:W,0),1),IFERROR(INDEX(V:Y,MATCH(AA80,X:X,0),1),IFERROR(INDEX(V:Y,MATCH(AA80,Y:Y,0),1),IFERROR(INDEX(L:M,MATCH(AA80,L:L,0),2),"NA"))))</f>
        <v>B04</v>
      </c>
      <c r="AC80" s="0" t="n">
        <f aca="false">IFERROR(INDEX(L:N,MATCH(AA80,L:L,0),3),IF(INDEX(B:C,MATCH(AB80,C:C,0),1)="",0,IFERROR(INDEX(B:N,MATCH(AB80,C:C,0),8),0)))</f>
        <v>0</v>
      </c>
      <c r="AE80" s="0" t="s">
        <v>153</v>
      </c>
      <c r="AF80" s="0" t="s">
        <v>152</v>
      </c>
      <c r="AG80" s="0" t="str">
        <f aca="false">RIGHT(AF80,2)</f>
        <v>03</v>
      </c>
      <c r="AI80" s="0" t="s">
        <v>199</v>
      </c>
      <c r="AJ80" s="0" t="s">
        <v>198</v>
      </c>
      <c r="AK80" s="0" t="str">
        <f aca="false">RIGHT(AJ80,2)</f>
        <v>04</v>
      </c>
    </row>
    <row r="81" customFormat="false" ht="14.25" hidden="false" customHeight="false" outlineLevel="0" collapsed="false">
      <c r="B81" s="10"/>
      <c r="C81" s="0" t="str">
        <f aca="false">IF($E$1="Row",R81,IF($E$1="Column",S81,""))</f>
        <v>H10</v>
      </c>
      <c r="F81" s="0" t="str">
        <f aca="false">IF(B81="","",VLOOKUP(C81,V:Y,2,0))</f>
        <v/>
      </c>
      <c r="G81" s="0" t="str">
        <f aca="false">IF(B81="","",VLOOKUP(C81,V:Y,3,0))</f>
        <v/>
      </c>
      <c r="H81" s="0" t="str">
        <f aca="false">IF(B81="","",VLOOKUP(C81,V:Y,4,0))</f>
        <v/>
      </c>
      <c r="I81" s="0" t="str">
        <f aca="false">IF(B81="","",3)</f>
        <v/>
      </c>
      <c r="J81" s="0" t="str">
        <f aca="false">IF(B81="","",38)</f>
        <v/>
      </c>
      <c r="L81" s="0" t="s">
        <v>437</v>
      </c>
      <c r="M81" s="0" t="s">
        <v>194</v>
      </c>
      <c r="N81" s="0" t="n">
        <v>0</v>
      </c>
      <c r="R81" s="0" t="s">
        <v>367</v>
      </c>
      <c r="S81" s="0" t="s">
        <v>320</v>
      </c>
      <c r="V81" s="0" t="s">
        <v>320</v>
      </c>
      <c r="W81" s="0" t="s">
        <v>438</v>
      </c>
      <c r="X81" s="0" t="s">
        <v>439</v>
      </c>
      <c r="Y81" s="0" t="s">
        <v>440</v>
      </c>
      <c r="AA81" s="0" t="s">
        <v>236</v>
      </c>
      <c r="AB81" s="0" t="str">
        <f aca="false">IFERROR(INDEX(V:Y,MATCH(AA81,W:W,0),1),IFERROR(INDEX(V:Y,MATCH(AA81,X:X,0),1),IFERROR(INDEX(V:Y,MATCH(AA81,Y:Y,0),1),IFERROR(INDEX(L:M,MATCH(AA81,L:L,0),2),"NA"))))</f>
        <v>NA</v>
      </c>
      <c r="AC81" s="0" t="n">
        <f aca="false">IFERROR(INDEX(L:N,MATCH(AA81,L:L,0),3),IF(INDEX(B:C,MATCH(AB81,C:C,0),1)="",0,IFERROR(INDEX(B:N,MATCH(AB81,C:C,0),8),0)))</f>
        <v>0</v>
      </c>
      <c r="AE81" s="0" t="s">
        <v>154</v>
      </c>
      <c r="AF81" s="0" t="s">
        <v>152</v>
      </c>
      <c r="AG81" s="0" t="str">
        <f aca="false">RIGHT(AF81,2)</f>
        <v>03</v>
      </c>
      <c r="AI81" s="0" t="s">
        <v>200</v>
      </c>
      <c r="AJ81" s="0" t="s">
        <v>198</v>
      </c>
      <c r="AK81" s="0" t="str">
        <f aca="false">RIGHT(AJ81,2)</f>
        <v>04</v>
      </c>
    </row>
    <row r="82" customFormat="false" ht="14.25" hidden="false" customHeight="false" outlineLevel="0" collapsed="false">
      <c r="B82" s="10"/>
      <c r="C82" s="0" t="str">
        <f aca="false">IF($E$1="Row",R82,IF($E$1="Column",S82,""))</f>
        <v>A11</v>
      </c>
      <c r="F82" s="0" t="str">
        <f aca="false">IF(B82="","",VLOOKUP(C82,V:Y,2,0))</f>
        <v/>
      </c>
      <c r="G82" s="0" t="str">
        <f aca="false">IF(B82="","",VLOOKUP(C82,V:Y,3,0))</f>
        <v/>
      </c>
      <c r="H82" s="0" t="str">
        <f aca="false">IF(B82="","",VLOOKUP(C82,V:Y,4,0))</f>
        <v/>
      </c>
      <c r="I82" s="0" t="str">
        <f aca="false">IF(B82="","",3)</f>
        <v/>
      </c>
      <c r="J82" s="0" t="str">
        <f aca="false">IF(B82="","",38)</f>
        <v/>
      </c>
      <c r="L82" s="0" t="s">
        <v>441</v>
      </c>
      <c r="M82" s="0" t="s">
        <v>194</v>
      </c>
      <c r="N82" s="0" t="n">
        <v>0</v>
      </c>
      <c r="R82" s="0" t="s">
        <v>404</v>
      </c>
      <c r="S82" s="0" t="s">
        <v>100</v>
      </c>
      <c r="V82" s="0" t="s">
        <v>100</v>
      </c>
      <c r="W82" s="0" t="s">
        <v>170</v>
      </c>
      <c r="X82" s="0" t="s">
        <v>178</v>
      </c>
      <c r="Y82" s="0" t="s">
        <v>235</v>
      </c>
      <c r="AA82" s="0" t="s">
        <v>239</v>
      </c>
      <c r="AB82" s="0" t="str">
        <f aca="false">IFERROR(INDEX(V:Y,MATCH(AA82,W:W,0),1),IFERROR(INDEX(V:Y,MATCH(AA82,X:X,0),1),IFERROR(INDEX(V:Y,MATCH(AA82,Y:Y,0),1),IFERROR(INDEX(L:M,MATCH(AA82,L:L,0),2),"NA"))))</f>
        <v>B05</v>
      </c>
      <c r="AC82" s="0" t="n">
        <f aca="false">IFERROR(INDEX(L:N,MATCH(AA82,L:L,0),3),IF(INDEX(B:C,MATCH(AB82,C:C,0),1)="",0,IFERROR(INDEX(B:N,MATCH(AB82,C:C,0),8),0)))</f>
        <v>0</v>
      </c>
      <c r="AE82" s="0" t="s">
        <v>155</v>
      </c>
      <c r="AF82" s="0" t="s">
        <v>152</v>
      </c>
      <c r="AG82" s="0" t="str">
        <f aca="false">RIGHT(AF82,2)</f>
        <v>03</v>
      </c>
      <c r="AI82" s="0" t="s">
        <v>201</v>
      </c>
      <c r="AJ82" s="0" t="s">
        <v>198</v>
      </c>
      <c r="AK82" s="0" t="str">
        <f aca="false">RIGHT(AJ82,2)</f>
        <v>04</v>
      </c>
    </row>
    <row r="83" customFormat="false" ht="14.25" hidden="false" customHeight="false" outlineLevel="0" collapsed="false">
      <c r="B83" s="10"/>
      <c r="C83" s="0" t="str">
        <f aca="false">IF($E$1="Row",R83,IF($E$1="Column",S83,""))</f>
        <v>B11</v>
      </c>
      <c r="F83" s="0" t="str">
        <f aca="false">IF(B83="","",VLOOKUP(C83,V:Y,2,0))</f>
        <v/>
      </c>
      <c r="G83" s="0" t="str">
        <f aca="false">IF(B83="","",VLOOKUP(C83,V:Y,3,0))</f>
        <v/>
      </c>
      <c r="H83" s="0" t="str">
        <f aca="false">IF(B83="","",VLOOKUP(C83,V:Y,4,0))</f>
        <v/>
      </c>
      <c r="I83" s="0" t="str">
        <f aca="false">IF(B83="","",3)</f>
        <v/>
      </c>
      <c r="J83" s="0" t="str">
        <f aca="false">IF(B83="","",38)</f>
        <v/>
      </c>
      <c r="L83" s="0" t="s">
        <v>442</v>
      </c>
      <c r="M83" s="0" t="s">
        <v>194</v>
      </c>
      <c r="N83" s="0" t="n">
        <v>0</v>
      </c>
      <c r="R83" s="0" t="s">
        <v>249</v>
      </c>
      <c r="S83" s="0" t="s">
        <v>148</v>
      </c>
      <c r="V83" s="0" t="s">
        <v>148</v>
      </c>
      <c r="W83" s="0" t="s">
        <v>386</v>
      </c>
      <c r="X83" s="0" t="s">
        <v>391</v>
      </c>
      <c r="Y83" s="0" t="s">
        <v>397</v>
      </c>
      <c r="AA83" s="0" t="s">
        <v>240</v>
      </c>
      <c r="AB83" s="0" t="str">
        <f aca="false">IFERROR(INDEX(V:Y,MATCH(AA83,W:W,0),1),IFERROR(INDEX(V:Y,MATCH(AA83,X:X,0),1),IFERROR(INDEX(V:Y,MATCH(AA83,Y:Y,0),1),IFERROR(INDEX(L:M,MATCH(AA83,L:L,0),2),"NA"))))</f>
        <v>NA</v>
      </c>
      <c r="AC83" s="0" t="n">
        <f aca="false">IFERROR(INDEX(L:N,MATCH(AA83,L:L,0),3),IF(INDEX(B:C,MATCH(AB83,C:C,0),1)="",0,IFERROR(INDEX(B:N,MATCH(AB83,C:C,0),8),0)))</f>
        <v>0</v>
      </c>
      <c r="AE83" s="0" t="s">
        <v>199</v>
      </c>
      <c r="AF83" s="0" t="s">
        <v>198</v>
      </c>
      <c r="AG83" s="0" t="str">
        <f aca="false">RIGHT(AF83,2)</f>
        <v>04</v>
      </c>
      <c r="AI83" s="0" t="s">
        <v>205</v>
      </c>
      <c r="AJ83" s="0" t="s">
        <v>204</v>
      </c>
      <c r="AK83" s="0" t="str">
        <f aca="false">RIGHT(AJ83,2)</f>
        <v>04</v>
      </c>
    </row>
    <row r="84" customFormat="false" ht="14.25" hidden="false" customHeight="false" outlineLevel="0" collapsed="false">
      <c r="B84" s="10"/>
      <c r="C84" s="0" t="str">
        <f aca="false">IF($E$1="Row",R84,IF($E$1="Column",S84,""))</f>
        <v>C11</v>
      </c>
      <c r="F84" s="0" t="str">
        <f aca="false">IF(B84="","",VLOOKUP(C84,V:Y,2,0))</f>
        <v/>
      </c>
      <c r="G84" s="0" t="str">
        <f aca="false">IF(B84="","",VLOOKUP(C84,V:Y,3,0))</f>
        <v/>
      </c>
      <c r="H84" s="0" t="str">
        <f aca="false">IF(B84="","",VLOOKUP(C84,V:Y,4,0))</f>
        <v/>
      </c>
      <c r="I84" s="0" t="str">
        <f aca="false">IF(B84="","",3)</f>
        <v/>
      </c>
      <c r="J84" s="0" t="str">
        <f aca="false">IF(B84="","",38)</f>
        <v/>
      </c>
      <c r="L84" s="0" t="s">
        <v>443</v>
      </c>
      <c r="M84" s="0" t="s">
        <v>194</v>
      </c>
      <c r="N84" s="0" t="n">
        <v>0</v>
      </c>
      <c r="R84" s="0" t="s">
        <v>283</v>
      </c>
      <c r="S84" s="0" t="s">
        <v>241</v>
      </c>
      <c r="V84" s="0" t="s">
        <v>241</v>
      </c>
      <c r="W84" s="0" t="s">
        <v>444</v>
      </c>
      <c r="X84" s="0" t="s">
        <v>445</v>
      </c>
      <c r="Y84" s="0" t="s">
        <v>446</v>
      </c>
      <c r="AA84" s="0" t="s">
        <v>275</v>
      </c>
      <c r="AB84" s="0" t="str">
        <f aca="false">IFERROR(INDEX(V:Y,MATCH(AA84,W:W,0),1),IFERROR(INDEX(V:Y,MATCH(AA84,X:X,0),1),IFERROR(INDEX(V:Y,MATCH(AA84,Y:Y,0),1),IFERROR(INDEX(L:M,MATCH(AA84,L:L,0),2),"NA"))))</f>
        <v>B06</v>
      </c>
      <c r="AC84" s="0" t="n">
        <f aca="false">IFERROR(INDEX(L:N,MATCH(AA84,L:L,0),3),IF(INDEX(B:C,MATCH(AB84,C:C,0),1)="",0,IFERROR(INDEX(B:N,MATCH(AB84,C:C,0),8),0)))</f>
        <v>0</v>
      </c>
      <c r="AE84" s="0" t="s">
        <v>200</v>
      </c>
      <c r="AF84" s="0" t="s">
        <v>198</v>
      </c>
      <c r="AG84" s="0" t="str">
        <f aca="false">RIGHT(AF84,2)</f>
        <v>04</v>
      </c>
      <c r="AI84" s="0" t="s">
        <v>206</v>
      </c>
      <c r="AJ84" s="0" t="s">
        <v>204</v>
      </c>
      <c r="AK84" s="0" t="str">
        <f aca="false">RIGHT(AJ84,2)</f>
        <v>04</v>
      </c>
    </row>
    <row r="85" customFormat="false" ht="14.25" hidden="false" customHeight="false" outlineLevel="0" collapsed="false">
      <c r="B85" s="10"/>
      <c r="C85" s="0" t="str">
        <f aca="false">IF($E$1="Row",R85,IF($E$1="Column",S85,""))</f>
        <v>D11</v>
      </c>
      <c r="F85" s="0" t="str">
        <f aca="false">IF(B85="","",VLOOKUP(C85,V:Y,2,0))</f>
        <v/>
      </c>
      <c r="G85" s="0" t="str">
        <f aca="false">IF(B85="","",VLOOKUP(C85,V:Y,3,0))</f>
        <v/>
      </c>
      <c r="H85" s="0" t="str">
        <f aca="false">IF(B85="","",VLOOKUP(C85,V:Y,4,0))</f>
        <v/>
      </c>
      <c r="I85" s="0" t="str">
        <f aca="false">IF(B85="","",3)</f>
        <v/>
      </c>
      <c r="J85" s="0" t="str">
        <f aca="false">IF(B85="","",38)</f>
        <v/>
      </c>
      <c r="L85" s="0" t="s">
        <v>447</v>
      </c>
      <c r="M85" s="0" t="s">
        <v>194</v>
      </c>
      <c r="N85" s="0" t="n">
        <v>0</v>
      </c>
      <c r="R85" s="0" t="s">
        <v>284</v>
      </c>
      <c r="S85" s="0" t="s">
        <v>275</v>
      </c>
      <c r="V85" s="0" t="s">
        <v>275</v>
      </c>
      <c r="W85" s="0" t="s">
        <v>448</v>
      </c>
      <c r="X85" s="0" t="s">
        <v>449</v>
      </c>
      <c r="Y85" s="0" t="s">
        <v>450</v>
      </c>
      <c r="AA85" s="0" t="s">
        <v>245</v>
      </c>
      <c r="AB85" s="0" t="str">
        <f aca="false">IFERROR(INDEX(V:Y,MATCH(AA85,W:W,0),1),IFERROR(INDEX(V:Y,MATCH(AA85,X:X,0),1),IFERROR(INDEX(V:Y,MATCH(AA85,Y:Y,0),1),IFERROR(INDEX(L:M,MATCH(AA85,L:L,0),2),"NA"))))</f>
        <v>NA</v>
      </c>
      <c r="AC85" s="0" t="n">
        <f aca="false">IFERROR(INDEX(L:N,MATCH(AA85,L:L,0),3),IF(INDEX(B:C,MATCH(AB85,C:C,0),1)="",0,IFERROR(INDEX(B:N,MATCH(AB85,C:C,0),8),0)))</f>
        <v>0</v>
      </c>
      <c r="AE85" s="0" t="s">
        <v>201</v>
      </c>
      <c r="AF85" s="0" t="s">
        <v>198</v>
      </c>
      <c r="AG85" s="0" t="str">
        <f aca="false">RIGHT(AF85,2)</f>
        <v>04</v>
      </c>
      <c r="AI85" s="0" t="s">
        <v>207</v>
      </c>
      <c r="AJ85" s="0" t="s">
        <v>204</v>
      </c>
      <c r="AK85" s="0" t="str">
        <f aca="false">RIGHT(AJ85,2)</f>
        <v>04</v>
      </c>
    </row>
    <row r="86" customFormat="false" ht="14.25" hidden="false" customHeight="false" outlineLevel="0" collapsed="false">
      <c r="B86" s="10"/>
      <c r="C86" s="0" t="str">
        <f aca="false">IF($E$1="Row",R86,IF($E$1="Column",S86,""))</f>
        <v>E11</v>
      </c>
      <c r="F86" s="0" t="str">
        <f aca="false">IF(B86="","",VLOOKUP(C86,V:Y,2,0))</f>
        <v/>
      </c>
      <c r="G86" s="0" t="str">
        <f aca="false">IF(B86="","",VLOOKUP(C86,V:Y,3,0))</f>
        <v/>
      </c>
      <c r="H86" s="0" t="str">
        <f aca="false">IF(B86="","",VLOOKUP(C86,V:Y,4,0))</f>
        <v/>
      </c>
      <c r="I86" s="0" t="str">
        <f aca="false">IF(B86="","",3)</f>
        <v/>
      </c>
      <c r="J86" s="0" t="str">
        <f aca="false">IF(B86="","",38)</f>
        <v/>
      </c>
      <c r="L86" s="0" t="s">
        <v>451</v>
      </c>
      <c r="M86" s="0" t="s">
        <v>194</v>
      </c>
      <c r="N86" s="0" t="n">
        <v>0</v>
      </c>
      <c r="R86" s="0" t="s">
        <v>84</v>
      </c>
      <c r="S86" s="0" t="s">
        <v>278</v>
      </c>
      <c r="V86" s="0" t="s">
        <v>278</v>
      </c>
      <c r="W86" s="0" t="s">
        <v>452</v>
      </c>
      <c r="X86" s="0" t="s">
        <v>453</v>
      </c>
      <c r="Y86" s="0" t="s">
        <v>454</v>
      </c>
      <c r="AA86" s="0" t="s">
        <v>311</v>
      </c>
      <c r="AB86" s="0" t="str">
        <f aca="false">IFERROR(INDEX(V:Y,MATCH(AA86,W:W,0),1),IFERROR(INDEX(V:Y,MATCH(AA86,X:X,0),1),IFERROR(INDEX(V:Y,MATCH(AA86,Y:Y,0),1),IFERROR(INDEX(L:M,MATCH(AA86,L:L,0),2),"NA"))))</f>
        <v>B07</v>
      </c>
      <c r="AC86" s="0" t="n">
        <f aca="false">IFERROR(INDEX(L:N,MATCH(AA86,L:L,0),3),IF(INDEX(B:C,MATCH(AB86,C:C,0),1)="",0,IFERROR(INDEX(B:N,MATCH(AB86,C:C,0),8),0)))</f>
        <v>0</v>
      </c>
      <c r="AE86" s="0" t="s">
        <v>242</v>
      </c>
      <c r="AF86" s="0" t="s">
        <v>209</v>
      </c>
      <c r="AG86" s="0" t="str">
        <f aca="false">RIGHT(AF86,2)</f>
        <v>05</v>
      </c>
      <c r="AI86" s="0" t="s">
        <v>211</v>
      </c>
      <c r="AJ86" s="0" t="s">
        <v>210</v>
      </c>
      <c r="AK86" s="0" t="str">
        <f aca="false">RIGHT(AJ86,2)</f>
        <v>04</v>
      </c>
    </row>
    <row r="87" customFormat="false" ht="14.25" hidden="false" customHeight="false" outlineLevel="0" collapsed="false">
      <c r="B87" s="10"/>
      <c r="C87" s="0" t="str">
        <f aca="false">IF($E$1="Row",R87,IF($E$1="Column",S87,""))</f>
        <v>F11</v>
      </c>
      <c r="F87" s="0" t="str">
        <f aca="false">IF(B87="","",VLOOKUP(C87,V:Y,2,0))</f>
        <v/>
      </c>
      <c r="G87" s="0" t="str">
        <f aca="false">IF(B87="","",VLOOKUP(C87,V:Y,3,0))</f>
        <v/>
      </c>
      <c r="H87" s="0" t="str">
        <f aca="false">IF(B87="","",VLOOKUP(C87,V:Y,4,0))</f>
        <v/>
      </c>
      <c r="I87" s="0" t="str">
        <f aca="false">IF(B87="","",3)</f>
        <v/>
      </c>
      <c r="J87" s="0" t="str">
        <f aca="false">IF(B87="","",38)</f>
        <v/>
      </c>
      <c r="L87" s="0" t="s">
        <v>455</v>
      </c>
      <c r="M87" s="0" t="s">
        <v>194</v>
      </c>
      <c r="N87" s="0" t="n">
        <v>0</v>
      </c>
      <c r="R87" s="0" t="s">
        <v>134</v>
      </c>
      <c r="S87" s="0" t="s">
        <v>280</v>
      </c>
      <c r="V87" s="0" t="s">
        <v>280</v>
      </c>
      <c r="W87" s="0" t="s">
        <v>456</v>
      </c>
      <c r="X87" s="0" t="s">
        <v>457</v>
      </c>
      <c r="Y87" s="0" t="s">
        <v>458</v>
      </c>
      <c r="AA87" s="0" t="s">
        <v>252</v>
      </c>
      <c r="AB87" s="0" t="str">
        <f aca="false">IFERROR(INDEX(V:Y,MATCH(AA87,W:W,0),1),IFERROR(INDEX(V:Y,MATCH(AA87,X:X,0),1),IFERROR(INDEX(V:Y,MATCH(AA87,Y:Y,0),1),IFERROR(INDEX(L:M,MATCH(AA87,L:L,0),2),"NA"))))</f>
        <v>NA</v>
      </c>
      <c r="AC87" s="0" t="n">
        <f aca="false">IFERROR(INDEX(L:N,MATCH(AA87,L:L,0),3),IF(INDEX(B:C,MATCH(AB87,C:C,0),1)="",0,IFERROR(INDEX(B:N,MATCH(AB87,C:C,0),8),0)))</f>
        <v>0</v>
      </c>
      <c r="AE87" s="0" t="s">
        <v>243</v>
      </c>
      <c r="AF87" s="0" t="s">
        <v>209</v>
      </c>
      <c r="AG87" s="0" t="str">
        <f aca="false">RIGHT(AF87,2)</f>
        <v>05</v>
      </c>
      <c r="AI87" s="0" t="s">
        <v>212</v>
      </c>
      <c r="AJ87" s="0" t="s">
        <v>210</v>
      </c>
      <c r="AK87" s="0" t="str">
        <f aca="false">RIGHT(AJ87,2)</f>
        <v>04</v>
      </c>
    </row>
    <row r="88" customFormat="false" ht="14.25" hidden="false" customHeight="false" outlineLevel="0" collapsed="false">
      <c r="B88" s="10"/>
      <c r="C88" s="0" t="str">
        <f aca="false">IF($E$1="Row",R88,IF($E$1="Column",S88,""))</f>
        <v>G11</v>
      </c>
      <c r="F88" s="0" t="str">
        <f aca="false">IF(B88="","",VLOOKUP(C88,V:Y,2,0))</f>
        <v/>
      </c>
      <c r="G88" s="0" t="str">
        <f aca="false">IF(B88="","",VLOOKUP(C88,V:Y,3,0))</f>
        <v/>
      </c>
      <c r="H88" s="0" t="str">
        <f aca="false">IF(B88="","",VLOOKUP(C88,V:Y,4,0))</f>
        <v/>
      </c>
      <c r="I88" s="0" t="str">
        <f aca="false">IF(B88="","",3)</f>
        <v/>
      </c>
      <c r="J88" s="0" t="str">
        <f aca="false">IF(B88="","",38)</f>
        <v/>
      </c>
      <c r="L88" s="0" t="s">
        <v>459</v>
      </c>
      <c r="M88" s="0" t="s">
        <v>194</v>
      </c>
      <c r="N88" s="0" t="n">
        <v>0</v>
      </c>
      <c r="R88" s="0" t="s">
        <v>187</v>
      </c>
      <c r="S88" s="0" t="s">
        <v>283</v>
      </c>
      <c r="V88" s="0" t="s">
        <v>283</v>
      </c>
      <c r="W88" s="0" t="s">
        <v>460</v>
      </c>
      <c r="X88" s="0" t="s">
        <v>461</v>
      </c>
      <c r="Y88" s="0" t="s">
        <v>462</v>
      </c>
      <c r="AA88" s="0" t="s">
        <v>346</v>
      </c>
      <c r="AB88" s="0" t="str">
        <f aca="false">IFERROR(INDEX(V:Y,MATCH(AA88,W:W,0),1),IFERROR(INDEX(V:Y,MATCH(AA88,X:X,0),1),IFERROR(INDEX(V:Y,MATCH(AA88,Y:Y,0),1),IFERROR(INDEX(L:M,MATCH(AA88,L:L,0),2),"NA"))))</f>
        <v>B08</v>
      </c>
      <c r="AC88" s="0" t="n">
        <f aca="false">IFERROR(INDEX(L:N,MATCH(AA88,L:L,0),3),IF(INDEX(B:C,MATCH(AB88,C:C,0),1)="",0,IFERROR(INDEX(B:N,MATCH(AB88,C:C,0),8),0)))</f>
        <v>0</v>
      </c>
      <c r="AE88" s="0" t="s">
        <v>244</v>
      </c>
      <c r="AF88" s="0" t="s">
        <v>209</v>
      </c>
      <c r="AG88" s="0" t="str">
        <f aca="false">RIGHT(AF88,2)</f>
        <v>05</v>
      </c>
      <c r="AI88" s="0" t="s">
        <v>213</v>
      </c>
      <c r="AJ88" s="0" t="s">
        <v>210</v>
      </c>
      <c r="AK88" s="0" t="str">
        <f aca="false">RIGHT(AJ88,2)</f>
        <v>04</v>
      </c>
    </row>
    <row r="89" customFormat="false" ht="14.25" hidden="false" customHeight="false" outlineLevel="0" collapsed="false">
      <c r="B89" s="10"/>
      <c r="C89" s="0" t="str">
        <f aca="false">IF($E$1="Row",R89,IF($E$1="Column",S89,""))</f>
        <v>H11</v>
      </c>
      <c r="F89" s="0" t="str">
        <f aca="false">IF(B89="","",VLOOKUP(C89,V:Y,2,0))</f>
        <v/>
      </c>
      <c r="G89" s="0" t="str">
        <f aca="false">IF(B89="","",VLOOKUP(C89,V:Y,3,0))</f>
        <v/>
      </c>
      <c r="H89" s="0" t="str">
        <f aca="false">IF(B89="","",VLOOKUP(C89,V:Y,4,0))</f>
        <v/>
      </c>
      <c r="I89" s="0" t="str">
        <f aca="false">IF(B89="","",3)</f>
        <v/>
      </c>
      <c r="J89" s="0" t="str">
        <f aca="false">IF(B89="","",38)</f>
        <v/>
      </c>
      <c r="L89" s="0" t="s">
        <v>463</v>
      </c>
      <c r="M89" s="0" t="s">
        <v>194</v>
      </c>
      <c r="N89" s="0" t="n">
        <v>0</v>
      </c>
      <c r="R89" s="0" t="s">
        <v>229</v>
      </c>
      <c r="S89" s="0" t="s">
        <v>285</v>
      </c>
      <c r="V89" s="0" t="s">
        <v>285</v>
      </c>
      <c r="W89" s="0" t="s">
        <v>464</v>
      </c>
      <c r="X89" s="0" t="s">
        <v>465</v>
      </c>
      <c r="Y89" s="0" t="s">
        <v>466</v>
      </c>
      <c r="AA89" s="0" t="s">
        <v>257</v>
      </c>
      <c r="AB89" s="0" t="str">
        <f aca="false">IFERROR(INDEX(V:Y,MATCH(AA89,W:W,0),1),IFERROR(INDEX(V:Y,MATCH(AA89,X:X,0),1),IFERROR(INDEX(V:Y,MATCH(AA89,Y:Y,0),1),IFERROR(INDEX(L:M,MATCH(AA89,L:L,0),2),"NA"))))</f>
        <v>NA</v>
      </c>
      <c r="AC89" s="0" t="n">
        <f aca="false">IFERROR(INDEX(L:N,MATCH(AA89,L:L,0),3),IF(INDEX(B:C,MATCH(AB89,C:C,0),1)="",0,IFERROR(INDEX(B:N,MATCH(AB89,C:C,0),8),0)))</f>
        <v>0</v>
      </c>
      <c r="AE89" s="0" t="s">
        <v>278</v>
      </c>
      <c r="AF89" s="0" t="s">
        <v>215</v>
      </c>
      <c r="AG89" s="0" t="str">
        <f aca="false">RIGHT(AF89,2)</f>
        <v>06</v>
      </c>
      <c r="AI89" s="0" t="s">
        <v>217</v>
      </c>
      <c r="AJ89" s="0" t="s">
        <v>216</v>
      </c>
      <c r="AK89" s="0" t="str">
        <f aca="false">RIGHT(AJ89,2)</f>
        <v>04</v>
      </c>
    </row>
    <row r="90" customFormat="false" ht="14.25" hidden="false" customHeight="false" outlineLevel="0" collapsed="false">
      <c r="B90" s="10"/>
      <c r="C90" s="0" t="str">
        <f aca="false">IF($E$1="Row",R90,IF($E$1="Column",S90,""))</f>
        <v>A12</v>
      </c>
      <c r="F90" s="0" t="str">
        <f aca="false">IF(B90="","",VLOOKUP(C90,V:Y,2,0))</f>
        <v/>
      </c>
      <c r="G90" s="0" t="str">
        <f aca="false">IF(B90="","",VLOOKUP(C90,V:Y,3,0))</f>
        <v/>
      </c>
      <c r="H90" s="0" t="str">
        <f aca="false">IF(B90="","",VLOOKUP(C90,V:Y,4,0))</f>
        <v/>
      </c>
      <c r="I90" s="0" t="str">
        <f aca="false">IF(B90="","",3)</f>
        <v/>
      </c>
      <c r="J90" s="0" t="str">
        <f aca="false">IF(B90="","",38)</f>
        <v/>
      </c>
      <c r="L90" s="0" t="s">
        <v>467</v>
      </c>
      <c r="M90" s="0" t="s">
        <v>194</v>
      </c>
      <c r="N90" s="0" t="n">
        <v>0</v>
      </c>
      <c r="R90" s="0" t="s">
        <v>268</v>
      </c>
      <c r="S90" s="0" t="s">
        <v>106</v>
      </c>
      <c r="V90" s="0" t="s">
        <v>106</v>
      </c>
      <c r="W90" s="0" t="s">
        <v>184</v>
      </c>
      <c r="X90" s="0" t="s">
        <v>191</v>
      </c>
      <c r="Y90" s="0" t="s">
        <v>251</v>
      </c>
      <c r="AA90" s="0" t="s">
        <v>371</v>
      </c>
      <c r="AB90" s="0" t="str">
        <f aca="false">IFERROR(INDEX(V:Y,MATCH(AA90,W:W,0),1),IFERROR(INDEX(V:Y,MATCH(AA90,X:X,0),1),IFERROR(INDEX(V:Y,MATCH(AA90,Y:Y,0),1),IFERROR(INDEX(L:M,MATCH(AA90,L:L,0),2),"NA"))))</f>
        <v>B09</v>
      </c>
      <c r="AC90" s="0" t="n">
        <f aca="false">IFERROR(INDEX(L:N,MATCH(AA90,L:L,0),3),IF(INDEX(B:C,MATCH(AB90,C:C,0),1)="",0,IFERROR(INDEX(B:N,MATCH(AB90,C:C,0),8),0)))</f>
        <v>0</v>
      </c>
      <c r="AE90" s="0" t="s">
        <v>279</v>
      </c>
      <c r="AF90" s="0" t="s">
        <v>215</v>
      </c>
      <c r="AG90" s="0" t="str">
        <f aca="false">RIGHT(AF90,2)</f>
        <v>06</v>
      </c>
      <c r="AI90" s="0" t="s">
        <v>218</v>
      </c>
      <c r="AJ90" s="0" t="s">
        <v>216</v>
      </c>
      <c r="AK90" s="0" t="str">
        <f aca="false">RIGHT(AJ90,2)</f>
        <v>04</v>
      </c>
    </row>
    <row r="91" customFormat="false" ht="14.25" hidden="false" customHeight="false" outlineLevel="0" collapsed="false">
      <c r="B91" s="10"/>
      <c r="C91" s="0" t="str">
        <f aca="false">IF($E$1="Row",R91,IF($E$1="Column",S91,""))</f>
        <v>B12</v>
      </c>
      <c r="F91" s="0" t="str">
        <f aca="false">IF(B91="","",VLOOKUP(C91,V:Y,2,0))</f>
        <v/>
      </c>
      <c r="G91" s="0" t="str">
        <f aca="false">IF(B91="","",VLOOKUP(C91,V:Y,3,0))</f>
        <v/>
      </c>
      <c r="H91" s="0" t="str">
        <f aca="false">IF(B91="","",VLOOKUP(C91,V:Y,4,0))</f>
        <v/>
      </c>
      <c r="I91" s="0" t="str">
        <f aca="false">IF(B91="","",3)</f>
        <v/>
      </c>
      <c r="J91" s="0" t="str">
        <f aca="false">IF(B91="","",38)</f>
        <v/>
      </c>
      <c r="L91" s="0" t="s">
        <v>468</v>
      </c>
      <c r="M91" s="0" t="s">
        <v>194</v>
      </c>
      <c r="N91" s="0" t="n">
        <v>0</v>
      </c>
      <c r="R91" s="0" t="s">
        <v>303</v>
      </c>
      <c r="S91" s="0" t="s">
        <v>186</v>
      </c>
      <c r="V91" s="0" t="s">
        <v>186</v>
      </c>
      <c r="W91" s="0" t="s">
        <v>402</v>
      </c>
      <c r="X91" s="0" t="s">
        <v>408</v>
      </c>
      <c r="Y91" s="0" t="s">
        <v>414</v>
      </c>
      <c r="AA91" s="0" t="s">
        <v>262</v>
      </c>
      <c r="AB91" s="0" t="str">
        <f aca="false">IFERROR(INDEX(V:Y,MATCH(AA91,W:W,0),1),IFERROR(INDEX(V:Y,MATCH(AA91,X:X,0),1),IFERROR(INDEX(V:Y,MATCH(AA91,Y:Y,0),1),IFERROR(INDEX(L:M,MATCH(AA91,L:L,0),2),"NA"))))</f>
        <v>NA</v>
      </c>
      <c r="AC91" s="0" t="n">
        <f aca="false">IFERROR(INDEX(L:N,MATCH(AA91,L:L,0),3),IF(INDEX(B:C,MATCH(AB91,C:C,0),1)="",0,IFERROR(INDEX(B:N,MATCH(AB91,C:C,0),8),0)))</f>
        <v>0</v>
      </c>
      <c r="AE91" s="0" t="s">
        <v>280</v>
      </c>
      <c r="AF91" s="0" t="s">
        <v>215</v>
      </c>
      <c r="AG91" s="0" t="str">
        <f aca="false">RIGHT(AF91,2)</f>
        <v>06</v>
      </c>
      <c r="AI91" s="0" t="s">
        <v>219</v>
      </c>
      <c r="AJ91" s="0" t="s">
        <v>216</v>
      </c>
      <c r="AK91" s="0" t="str">
        <f aca="false">RIGHT(AJ91,2)</f>
        <v>04</v>
      </c>
    </row>
    <row r="92" customFormat="false" ht="14.25" hidden="false" customHeight="false" outlineLevel="0" collapsed="false">
      <c r="B92" s="10"/>
      <c r="C92" s="0" t="str">
        <f aca="false">IF($E$1="Row",R92,IF($E$1="Column",S92,""))</f>
        <v>C12</v>
      </c>
      <c r="F92" s="0" t="str">
        <f aca="false">IF(B92="","",VLOOKUP(C92,V:Y,2,0))</f>
        <v/>
      </c>
      <c r="G92" s="0" t="str">
        <f aca="false">IF(B92="","",VLOOKUP(C92,V:Y,3,0))</f>
        <v/>
      </c>
      <c r="H92" s="0" t="str">
        <f aca="false">IF(B92="","",VLOOKUP(C92,V:Y,4,0))</f>
        <v/>
      </c>
      <c r="I92" s="0" t="str">
        <f aca="false">IF(B92="","",3)</f>
        <v/>
      </c>
      <c r="J92" s="0" t="str">
        <f aca="false">IF(B92="","",38)</f>
        <v/>
      </c>
      <c r="L92" s="0" t="s">
        <v>469</v>
      </c>
      <c r="M92" s="0" t="s">
        <v>194</v>
      </c>
      <c r="N92" s="0" t="n">
        <v>0</v>
      </c>
      <c r="R92" s="0" t="s">
        <v>337</v>
      </c>
      <c r="S92" s="0" t="s">
        <v>246</v>
      </c>
      <c r="V92" s="0" t="s">
        <v>246</v>
      </c>
      <c r="W92" s="0" t="s">
        <v>470</v>
      </c>
      <c r="X92" s="0" t="s">
        <v>471</v>
      </c>
      <c r="Y92" s="0" t="s">
        <v>472</v>
      </c>
      <c r="AA92" s="0" t="s">
        <v>381</v>
      </c>
      <c r="AB92" s="0" t="str">
        <f aca="false">IFERROR(INDEX(V:Y,MATCH(AA92,W:W,0),1),IFERROR(INDEX(V:Y,MATCH(AA92,X:X,0),1),IFERROR(INDEX(V:Y,MATCH(AA92,Y:Y,0),1),IFERROR(INDEX(L:M,MATCH(AA92,L:L,0),2),"NA"))))</f>
        <v>B10</v>
      </c>
      <c r="AC92" s="0" t="n">
        <f aca="false">IFERROR(INDEX(L:N,MATCH(AA92,L:L,0),3),IF(INDEX(B:C,MATCH(AB92,C:C,0),1)="",0,IFERROR(INDEX(B:N,MATCH(AB92,C:C,0),8),0)))</f>
        <v>0</v>
      </c>
      <c r="AE92" s="0" t="s">
        <v>313</v>
      </c>
      <c r="AF92" s="0" t="s">
        <v>222</v>
      </c>
      <c r="AG92" s="0" t="str">
        <f aca="false">RIGHT(AF92,2)</f>
        <v>07</v>
      </c>
      <c r="AI92" s="0" t="s">
        <v>224</v>
      </c>
      <c r="AJ92" s="0" t="s">
        <v>223</v>
      </c>
      <c r="AK92" s="0" t="str">
        <f aca="false">RIGHT(AJ92,2)</f>
        <v>04</v>
      </c>
    </row>
    <row r="93" customFormat="false" ht="14.25" hidden="false" customHeight="false" outlineLevel="0" collapsed="false">
      <c r="B93" s="10"/>
      <c r="C93" s="0" t="str">
        <f aca="false">IF($E$1="Row",R93,IF($E$1="Column",S93,""))</f>
        <v>D12</v>
      </c>
      <c r="F93" s="0" t="str">
        <f aca="false">IF(B93="","",VLOOKUP(C93,V:Y,2,0))</f>
        <v/>
      </c>
      <c r="G93" s="0" t="str">
        <f aca="false">IF(B93="","",VLOOKUP(C93,V:Y,3,0))</f>
        <v/>
      </c>
      <c r="H93" s="0" t="str">
        <f aca="false">IF(B93="","",VLOOKUP(C93,V:Y,4,0))</f>
        <v/>
      </c>
      <c r="I93" s="0" t="str">
        <f aca="false">IF(B93="","",3)</f>
        <v/>
      </c>
      <c r="J93" s="0" t="str">
        <f aca="false">IF(B93="","",38)</f>
        <v/>
      </c>
      <c r="L93" s="0" t="s">
        <v>473</v>
      </c>
      <c r="M93" s="0" t="s">
        <v>194</v>
      </c>
      <c r="N93" s="0" t="n">
        <v>0</v>
      </c>
      <c r="R93" s="0" t="s">
        <v>373</v>
      </c>
      <c r="S93" s="0" t="s">
        <v>245</v>
      </c>
      <c r="V93" s="0" t="s">
        <v>245</v>
      </c>
      <c r="W93" s="0" t="s">
        <v>474</v>
      </c>
      <c r="X93" s="0" t="s">
        <v>475</v>
      </c>
      <c r="Y93" s="0" t="s">
        <v>476</v>
      </c>
      <c r="AA93" s="0" t="s">
        <v>267</v>
      </c>
      <c r="AB93" s="0" t="str">
        <f aca="false">IFERROR(INDEX(V:Y,MATCH(AA93,W:W,0),1),IFERROR(INDEX(V:Y,MATCH(AA93,X:X,0),1),IFERROR(INDEX(V:Y,MATCH(AA93,Y:Y,0),1),IFERROR(INDEX(L:M,MATCH(AA93,L:L,0),2),"NA"))))</f>
        <v>NA</v>
      </c>
      <c r="AC93" s="0" t="n">
        <f aca="false">IFERROR(INDEX(L:N,MATCH(AA93,L:L,0),3),IF(INDEX(B:C,MATCH(AB93,C:C,0),1)="",0,IFERROR(INDEX(B:N,MATCH(AB93,C:C,0),8),0)))</f>
        <v>0</v>
      </c>
      <c r="AE93" s="0" t="s">
        <v>314</v>
      </c>
      <c r="AF93" s="0" t="s">
        <v>222</v>
      </c>
      <c r="AG93" s="0" t="str">
        <f aca="false">RIGHT(AF93,2)</f>
        <v>07</v>
      </c>
      <c r="AI93" s="0" t="s">
        <v>225</v>
      </c>
      <c r="AJ93" s="0" t="s">
        <v>223</v>
      </c>
      <c r="AK93" s="0" t="str">
        <f aca="false">RIGHT(AJ93,2)</f>
        <v>04</v>
      </c>
    </row>
    <row r="94" customFormat="false" ht="14.25" hidden="false" customHeight="false" outlineLevel="0" collapsed="false">
      <c r="B94" s="10"/>
      <c r="C94" s="0" t="str">
        <f aca="false">IF($E$1="Row",R94,IF($E$1="Column",S94,""))</f>
        <v>E12</v>
      </c>
      <c r="F94" s="0" t="str">
        <f aca="false">IF(B94="","",VLOOKUP(C94,V:Y,2,0))</f>
        <v/>
      </c>
      <c r="G94" s="0" t="str">
        <f aca="false">IF(B94="","",VLOOKUP(C94,V:Y,3,0))</f>
        <v/>
      </c>
      <c r="H94" s="0" t="str">
        <f aca="false">IF(B94="","",VLOOKUP(C94,V:Y,4,0))</f>
        <v/>
      </c>
      <c r="I94" s="0" t="str">
        <f aca="false">IF(B94="","",3)</f>
        <v/>
      </c>
      <c r="J94" s="0" t="str">
        <f aca="false">IF(B94="","",38)</f>
        <v/>
      </c>
      <c r="L94" s="0" t="s">
        <v>477</v>
      </c>
      <c r="M94" s="0" t="s">
        <v>194</v>
      </c>
      <c r="N94" s="0" t="n">
        <v>0</v>
      </c>
      <c r="R94" s="0" t="s">
        <v>410</v>
      </c>
      <c r="S94" s="0" t="s">
        <v>279</v>
      </c>
      <c r="V94" s="0" t="s">
        <v>279</v>
      </c>
      <c r="W94" s="0" t="s">
        <v>478</v>
      </c>
      <c r="X94" s="0" t="s">
        <v>479</v>
      </c>
      <c r="Y94" s="0" t="s">
        <v>480</v>
      </c>
      <c r="AA94" s="0" t="s">
        <v>397</v>
      </c>
      <c r="AB94" s="0" t="str">
        <f aca="false">IFERROR(INDEX(V:Y,MATCH(AA94,W:W,0),1),IFERROR(INDEX(V:Y,MATCH(AA94,X:X,0),1),IFERROR(INDEX(V:Y,MATCH(AA94,Y:Y,0),1),IFERROR(INDEX(L:M,MATCH(AA94,L:L,0),2),"NA"))))</f>
        <v>B11</v>
      </c>
      <c r="AC94" s="0" t="n">
        <f aca="false">IFERROR(INDEX(L:N,MATCH(AA94,L:L,0),3),IF(INDEX(B:C,MATCH(AB94,C:C,0),1)="",0,IFERROR(INDEX(B:N,MATCH(AB94,C:C,0),8),0)))</f>
        <v>0</v>
      </c>
      <c r="AE94" s="0" t="s">
        <v>315</v>
      </c>
      <c r="AF94" s="0" t="s">
        <v>222</v>
      </c>
      <c r="AG94" s="0" t="str">
        <f aca="false">RIGHT(AF94,2)</f>
        <v>07</v>
      </c>
      <c r="AI94" s="0" t="s">
        <v>226</v>
      </c>
      <c r="AJ94" s="0" t="s">
        <v>223</v>
      </c>
      <c r="AK94" s="0" t="str">
        <f aca="false">RIGHT(AJ94,2)</f>
        <v>04</v>
      </c>
    </row>
    <row r="95" customFormat="false" ht="14.25" hidden="false" customHeight="false" outlineLevel="0" collapsed="false">
      <c r="B95" s="10"/>
      <c r="C95" s="0" t="str">
        <f aca="false">IF($E$1="Row",R95,IF($E$1="Column",S95,""))</f>
        <v>F12</v>
      </c>
      <c r="F95" s="0" t="str">
        <f aca="false">IF(B95="","",VLOOKUP(C95,V:Y,2,0))</f>
        <v/>
      </c>
      <c r="G95" s="0" t="str">
        <f aca="false">IF(B95="","",VLOOKUP(C95,V:Y,3,0))</f>
        <v/>
      </c>
      <c r="H95" s="0" t="str">
        <f aca="false">IF(B95="","",VLOOKUP(C95,V:Y,4,0))</f>
        <v/>
      </c>
      <c r="I95" s="0" t="str">
        <f aca="false">IF(B95="","",3)</f>
        <v/>
      </c>
      <c r="J95" s="0" t="str">
        <f aca="false">IF(B95="","",38)</f>
        <v/>
      </c>
      <c r="L95" s="0" t="s">
        <v>481</v>
      </c>
      <c r="M95" s="0" t="s">
        <v>194</v>
      </c>
      <c r="N95" s="0" t="n">
        <v>0</v>
      </c>
      <c r="R95" s="0" t="s">
        <v>320</v>
      </c>
      <c r="S95" s="0" t="s">
        <v>286</v>
      </c>
      <c r="V95" s="0" t="s">
        <v>286</v>
      </c>
      <c r="W95" s="0" t="s">
        <v>482</v>
      </c>
      <c r="X95" s="0" t="s">
        <v>483</v>
      </c>
      <c r="Y95" s="0" t="s">
        <v>484</v>
      </c>
      <c r="AA95" s="0" t="s">
        <v>272</v>
      </c>
      <c r="AB95" s="0" t="str">
        <f aca="false">IFERROR(INDEX(V:Y,MATCH(AA95,W:W,0),1),IFERROR(INDEX(V:Y,MATCH(AA95,X:X,0),1),IFERROR(INDEX(V:Y,MATCH(AA95,Y:Y,0),1),IFERROR(INDEX(L:M,MATCH(AA95,L:L,0),2),"NA"))))</f>
        <v>NA</v>
      </c>
      <c r="AC95" s="0" t="n">
        <f aca="false">IFERROR(INDEX(L:N,MATCH(AA95,L:L,0),3),IF(INDEX(B:C,MATCH(AB95,C:C,0),1)="",0,IFERROR(INDEX(B:N,MATCH(AB95,C:C,0),8),0)))</f>
        <v>0</v>
      </c>
      <c r="AE95" s="0" t="s">
        <v>348</v>
      </c>
      <c r="AF95" s="0" t="s">
        <v>228</v>
      </c>
      <c r="AG95" s="0" t="str">
        <f aca="false">RIGHT(AF95,2)</f>
        <v>08</v>
      </c>
      <c r="AI95" s="0" t="s">
        <v>230</v>
      </c>
      <c r="AJ95" s="0" t="s">
        <v>229</v>
      </c>
      <c r="AK95" s="0" t="str">
        <f aca="false">RIGHT(AJ95,2)</f>
        <v>04</v>
      </c>
    </row>
    <row r="96" customFormat="false" ht="14.25" hidden="false" customHeight="false" outlineLevel="0" collapsed="false">
      <c r="B96" s="10"/>
      <c r="C96" s="0" t="str">
        <f aca="false">IF($E$1="Row",R96,IF($E$1="Column",S96,""))</f>
        <v>G12</v>
      </c>
      <c r="F96" s="0" t="str">
        <f aca="false">IF(B96="","",VLOOKUP(C96,V:Y,2,0))</f>
        <v/>
      </c>
      <c r="G96" s="0" t="str">
        <f aca="false">IF(B96="","",VLOOKUP(C96,V:Y,3,0))</f>
        <v/>
      </c>
      <c r="H96" s="0" t="str">
        <f aca="false">IF(B96="","",VLOOKUP(C96,V:Y,4,0))</f>
        <v/>
      </c>
      <c r="I96" s="0" t="str">
        <f aca="false">IF(B96="","",3)</f>
        <v/>
      </c>
      <c r="J96" s="0" t="str">
        <f aca="false">IF(B96="","",38)</f>
        <v/>
      </c>
      <c r="L96" s="0" t="s">
        <v>485</v>
      </c>
      <c r="M96" s="0" t="s">
        <v>194</v>
      </c>
      <c r="N96" s="0" t="n">
        <v>0</v>
      </c>
      <c r="R96" s="0" t="s">
        <v>285</v>
      </c>
      <c r="S96" s="0" t="s">
        <v>284</v>
      </c>
      <c r="V96" s="0" t="s">
        <v>284</v>
      </c>
      <c r="W96" s="0" t="s">
        <v>486</v>
      </c>
      <c r="X96" s="0" t="s">
        <v>487</v>
      </c>
      <c r="Y96" s="0" t="s">
        <v>488</v>
      </c>
      <c r="AA96" s="0" t="s">
        <v>414</v>
      </c>
      <c r="AB96" s="0" t="str">
        <f aca="false">IFERROR(INDEX(V:Y,MATCH(AA96,W:W,0),1),IFERROR(INDEX(V:Y,MATCH(AA96,X:X,0),1),IFERROR(INDEX(V:Y,MATCH(AA96,Y:Y,0),1),IFERROR(INDEX(L:M,MATCH(AA96,L:L,0),2),"NA"))))</f>
        <v>B12</v>
      </c>
      <c r="AC96" s="0" t="n">
        <f aca="false">IFERROR(INDEX(L:N,MATCH(AA96,L:L,0),3),IF(INDEX(B:C,MATCH(AB96,C:C,0),1)="",0,IFERROR(INDEX(B:N,MATCH(AB96,C:C,0),8),0)))</f>
        <v>0</v>
      </c>
      <c r="AE96" s="0" t="s">
        <v>349</v>
      </c>
      <c r="AF96" s="0" t="s">
        <v>228</v>
      </c>
      <c r="AG96" s="0" t="str">
        <f aca="false">RIGHT(AF96,2)</f>
        <v>08</v>
      </c>
      <c r="AI96" s="0" t="s">
        <v>231</v>
      </c>
      <c r="AJ96" s="0" t="s">
        <v>229</v>
      </c>
      <c r="AK96" s="0" t="str">
        <f aca="false">RIGHT(AJ96,2)</f>
        <v>04</v>
      </c>
    </row>
    <row r="97" customFormat="false" ht="14.25" hidden="false" customHeight="false" outlineLevel="0" collapsed="false">
      <c r="B97" s="10"/>
      <c r="C97" s="0" t="str">
        <f aca="false">IF($E$1="Row",R97,IF($E$1="Column",S97,""))</f>
        <v>H12</v>
      </c>
      <c r="F97" s="0" t="str">
        <f aca="false">IF(B97="","",VLOOKUP(C97,V:Y,2,0))</f>
        <v/>
      </c>
      <c r="G97" s="0" t="str">
        <f aca="false">IF(B97="","",VLOOKUP(C97,V:Y,3,0))</f>
        <v/>
      </c>
      <c r="H97" s="0" t="str">
        <f aca="false">IF(B97="","",VLOOKUP(C97,V:Y,4,0))</f>
        <v/>
      </c>
      <c r="I97" s="0" t="str">
        <f aca="false">IF(B97="","",3)</f>
        <v/>
      </c>
      <c r="J97" s="0" t="str">
        <f aca="false">IF(B97="","",38)</f>
        <v/>
      </c>
      <c r="L97" s="0" t="s">
        <v>489</v>
      </c>
      <c r="M97" s="0" t="s">
        <v>194</v>
      </c>
      <c r="N97" s="0" t="n">
        <v>0</v>
      </c>
      <c r="R97" s="0" t="s">
        <v>325</v>
      </c>
      <c r="S97" s="0" t="s">
        <v>325</v>
      </c>
      <c r="V97" s="0" t="s">
        <v>325</v>
      </c>
      <c r="W97" s="0" t="s">
        <v>490</v>
      </c>
      <c r="X97" s="0" t="s">
        <v>491</v>
      </c>
      <c r="Y97" s="0" t="s">
        <v>492</v>
      </c>
      <c r="AA97" s="0" t="s">
        <v>273</v>
      </c>
      <c r="AB97" s="0" t="str">
        <f aca="false">IFERROR(INDEX(V:Y,MATCH(AA97,W:W,0),1),IFERROR(INDEX(V:Y,MATCH(AA97,X:X,0),1),IFERROR(INDEX(V:Y,MATCH(AA97,Y:Y,0),1),IFERROR(INDEX(L:M,MATCH(AA97,L:L,0),2),"NA"))))</f>
        <v>NA</v>
      </c>
      <c r="AC97" s="0" t="n">
        <f aca="false">IFERROR(INDEX(L:N,MATCH(AA97,L:L,0),3),IF(INDEX(B:C,MATCH(AB97,C:C,0),1)="",0,IFERROR(INDEX(B:N,MATCH(AB97,C:C,0),8),0)))</f>
        <v>0</v>
      </c>
      <c r="AE97" s="0" t="s">
        <v>350</v>
      </c>
      <c r="AF97" s="0" t="s">
        <v>228</v>
      </c>
      <c r="AG97" s="0" t="str">
        <f aca="false">RIGHT(AF97,2)</f>
        <v>08</v>
      </c>
      <c r="AI97" s="0" t="s">
        <v>232</v>
      </c>
      <c r="AJ97" s="0" t="s">
        <v>229</v>
      </c>
      <c r="AK97" s="0" t="str">
        <f aca="false">RIGHT(AJ97,2)</f>
        <v>04</v>
      </c>
    </row>
    <row r="98" customFormat="false" ht="14.25" hidden="false" customHeight="false" outlineLevel="0" collapsed="false">
      <c r="AA98" s="0" t="s">
        <v>49</v>
      </c>
      <c r="AB98" s="0" t="str">
        <f aca="false">IFERROR(INDEX(V:Y,MATCH(AA98,W:W,0),1),IFERROR(INDEX(V:Y,MATCH(AA98,X:X,0),1),IFERROR(INDEX(V:Y,MATCH(AA98,Y:Y,0),1),IFERROR(INDEX(L:M,MATCH(AA98,L:L,0),2),"NA"))))</f>
        <v>C01</v>
      </c>
      <c r="AC98" s="0" t="n">
        <f aca="false">IFERROR(INDEX(L:N,MATCH(AA98,L:L,0),3),IF(INDEX(B:C,MATCH(AB98,C:C,0),1)="",0,IFERROR(INDEX(B:N,MATCH(AB98,C:C,0),8),0)))</f>
        <v>0</v>
      </c>
      <c r="AE98" s="0" t="s">
        <v>383</v>
      </c>
      <c r="AF98" s="0" t="s">
        <v>234</v>
      </c>
      <c r="AG98" s="0" t="str">
        <f aca="false">RIGHT(AF98,2)</f>
        <v>09</v>
      </c>
      <c r="AI98" s="0" t="s">
        <v>91</v>
      </c>
      <c r="AJ98" s="0" t="s">
        <v>61</v>
      </c>
      <c r="AK98" s="0" t="str">
        <f aca="false">RIGHT(AJ98,2)</f>
        <v>05</v>
      </c>
    </row>
    <row r="99" customFormat="false" ht="14.25" hidden="false" customHeight="false" outlineLevel="0" collapsed="false">
      <c r="AA99" s="0" t="s">
        <v>50</v>
      </c>
      <c r="AB99" s="0" t="str">
        <f aca="false">IFERROR(INDEX(V:Y,MATCH(AA99,W:W,0),1),IFERROR(INDEX(V:Y,MATCH(AA99,X:X,0),1),IFERROR(INDEX(V:Y,MATCH(AA99,Y:Y,0),1),IFERROR(INDEX(L:M,MATCH(AA99,L:L,0),2),"NA"))))</f>
        <v>C01</v>
      </c>
      <c r="AC99" s="0" t="n">
        <f aca="false">IFERROR(INDEX(L:N,MATCH(AA99,L:L,0),3),IF(INDEX(B:C,MATCH(AB99,C:C,0),1)="",0,IFERROR(INDEX(B:N,MATCH(AB99,C:C,0),8),0)))</f>
        <v>0</v>
      </c>
      <c r="AE99" s="0" t="s">
        <v>384</v>
      </c>
      <c r="AF99" s="0" t="s">
        <v>234</v>
      </c>
      <c r="AG99" s="0" t="str">
        <f aca="false">RIGHT(AF99,2)</f>
        <v>09</v>
      </c>
      <c r="AI99" s="0" t="s">
        <v>94</v>
      </c>
      <c r="AJ99" s="0" t="s">
        <v>61</v>
      </c>
      <c r="AK99" s="0" t="str">
        <f aca="false">RIGHT(AJ99,2)</f>
        <v>05</v>
      </c>
    </row>
    <row r="100" customFormat="false" ht="14.25" hidden="false" customHeight="false" outlineLevel="0" collapsed="false">
      <c r="AA100" s="0" t="s">
        <v>102</v>
      </c>
      <c r="AB100" s="0" t="str">
        <f aca="false">IFERROR(INDEX(V:Y,MATCH(AA100,W:W,0),1),IFERROR(INDEX(V:Y,MATCH(AA100,X:X,0),1),IFERROR(INDEX(V:Y,MATCH(AA100,Y:Y,0),1),IFERROR(INDEX(L:M,MATCH(AA100,L:L,0),2),"NA"))))</f>
        <v>C02</v>
      </c>
      <c r="AC100" s="0" t="n">
        <f aca="false">IFERROR(INDEX(L:N,MATCH(AA100,L:L,0),3),IF(INDEX(B:C,MATCH(AB100,C:C,0),1)="",0,IFERROR(INDEX(B:N,MATCH(AB100,C:C,0),8),0)))</f>
        <v>0</v>
      </c>
      <c r="AE100" s="0" t="s">
        <v>385</v>
      </c>
      <c r="AF100" s="0" t="s">
        <v>234</v>
      </c>
      <c r="AG100" s="0" t="str">
        <f aca="false">RIGHT(AF100,2)</f>
        <v>09</v>
      </c>
      <c r="AI100" s="0" t="s">
        <v>131</v>
      </c>
      <c r="AJ100" s="0" t="s">
        <v>61</v>
      </c>
      <c r="AK100" s="0" t="str">
        <f aca="false">RIGHT(AJ100,2)</f>
        <v>05</v>
      </c>
    </row>
    <row r="101" customFormat="false" ht="14.25" hidden="false" customHeight="false" outlineLevel="0" collapsed="false">
      <c r="AA101" s="0" t="s">
        <v>103</v>
      </c>
      <c r="AB101" s="0" t="str">
        <f aca="false">IFERROR(INDEX(V:Y,MATCH(AA101,W:W,0),1),IFERROR(INDEX(V:Y,MATCH(AA101,X:X,0),1),IFERROR(INDEX(V:Y,MATCH(AA101,Y:Y,0),1),IFERROR(INDEX(L:M,MATCH(AA101,L:L,0),2),"NA"))))</f>
        <v>C02</v>
      </c>
      <c r="AC101" s="0" t="n">
        <f aca="false">IFERROR(INDEX(L:N,MATCH(AA101,L:L,0),3),IF(INDEX(B:C,MATCH(AB101,C:C,0),1)="",0,IFERROR(INDEX(B:N,MATCH(AB101,C:C,0),8),0)))</f>
        <v>0</v>
      </c>
      <c r="AE101" s="0" t="s">
        <v>418</v>
      </c>
      <c r="AF101" s="0" t="s">
        <v>237</v>
      </c>
      <c r="AG101" s="0" t="str">
        <f aca="false">RIGHT(AF101,2)</f>
        <v>10</v>
      </c>
      <c r="AI101" s="0" t="s">
        <v>238</v>
      </c>
      <c r="AJ101" s="0" t="s">
        <v>140</v>
      </c>
      <c r="AK101" s="0" t="str">
        <f aca="false">RIGHT(AJ101,2)</f>
        <v>05</v>
      </c>
    </row>
    <row r="102" customFormat="false" ht="14.25" hidden="false" customHeight="false" outlineLevel="0" collapsed="false">
      <c r="AA102" s="0" t="s">
        <v>153</v>
      </c>
      <c r="AB102" s="0" t="str">
        <f aca="false">IFERROR(INDEX(V:Y,MATCH(AA102,W:W,0),1),IFERROR(INDEX(V:Y,MATCH(AA102,X:X,0),1),IFERROR(INDEX(V:Y,MATCH(AA102,Y:Y,0),1),IFERROR(INDEX(L:M,MATCH(AA102,L:L,0),2),"NA"))))</f>
        <v>C03</v>
      </c>
      <c r="AC102" s="0" t="n">
        <f aca="false">IFERROR(INDEX(L:N,MATCH(AA102,L:L,0),3),IF(INDEX(B:C,MATCH(AB102,C:C,0),1)="",0,IFERROR(INDEX(B:N,MATCH(AB102,C:C,0),8),0)))</f>
        <v>0</v>
      </c>
      <c r="AE102" s="0" t="s">
        <v>419</v>
      </c>
      <c r="AF102" s="0" t="s">
        <v>237</v>
      </c>
      <c r="AG102" s="0" t="str">
        <f aca="false">RIGHT(AF102,2)</f>
        <v>10</v>
      </c>
      <c r="AI102" s="0" t="s">
        <v>237</v>
      </c>
      <c r="AJ102" s="0" t="s">
        <v>140</v>
      </c>
      <c r="AK102" s="0" t="str">
        <f aca="false">RIGHT(AJ102,2)</f>
        <v>05</v>
      </c>
    </row>
    <row r="103" customFormat="false" ht="14.25" hidden="false" customHeight="false" outlineLevel="0" collapsed="false">
      <c r="AA103" s="0" t="s">
        <v>154</v>
      </c>
      <c r="AB103" s="0" t="str">
        <f aca="false">IFERROR(INDEX(V:Y,MATCH(AA103,W:W,0),1),IFERROR(INDEX(V:Y,MATCH(AA103,X:X,0),1),IFERROR(INDEX(V:Y,MATCH(AA103,Y:Y,0),1),IFERROR(INDEX(L:M,MATCH(AA103,L:L,0),2),"NA"))))</f>
        <v>C03</v>
      </c>
      <c r="AC103" s="0" t="n">
        <f aca="false">IFERROR(INDEX(L:N,MATCH(AA103,L:L,0),3),IF(INDEX(B:C,MATCH(AB103,C:C,0),1)="",0,IFERROR(INDEX(B:N,MATCH(AB103,C:C,0),8),0)))</f>
        <v>0</v>
      </c>
      <c r="AE103" s="0" t="s">
        <v>420</v>
      </c>
      <c r="AF103" s="0" t="s">
        <v>237</v>
      </c>
      <c r="AG103" s="0" t="str">
        <f aca="false">RIGHT(AF103,2)</f>
        <v>10</v>
      </c>
      <c r="AI103" s="0" t="s">
        <v>239</v>
      </c>
      <c r="AJ103" s="0" t="s">
        <v>140</v>
      </c>
      <c r="AK103" s="0" t="str">
        <f aca="false">RIGHT(AJ103,2)</f>
        <v>05</v>
      </c>
    </row>
    <row r="104" customFormat="false" ht="14.25" hidden="false" customHeight="false" outlineLevel="0" collapsed="false">
      <c r="AA104" s="0" t="s">
        <v>199</v>
      </c>
      <c r="AB104" s="0" t="str">
        <f aca="false">IFERROR(INDEX(V:Y,MATCH(AA104,W:W,0),1),IFERROR(INDEX(V:Y,MATCH(AA104,X:X,0),1),IFERROR(INDEX(V:Y,MATCH(AA104,Y:Y,0),1),IFERROR(INDEX(L:M,MATCH(AA104,L:L,0),2),"NA"))))</f>
        <v>C04</v>
      </c>
      <c r="AC104" s="0" t="n">
        <f aca="false">IFERROR(INDEX(L:N,MATCH(AA104,L:L,0),3),IF(INDEX(B:C,MATCH(AB104,C:C,0),1)="",0,IFERROR(INDEX(B:N,MATCH(AB104,C:C,0),8),0)))</f>
        <v>0</v>
      </c>
      <c r="AE104" s="0" t="s">
        <v>444</v>
      </c>
      <c r="AF104" s="0" t="s">
        <v>241</v>
      </c>
      <c r="AG104" s="0" t="str">
        <f aca="false">RIGHT(AF104,2)</f>
        <v>11</v>
      </c>
      <c r="AI104" s="0" t="s">
        <v>242</v>
      </c>
      <c r="AJ104" s="0" t="s">
        <v>209</v>
      </c>
      <c r="AK104" s="0" t="str">
        <f aca="false">RIGHT(AJ104,2)</f>
        <v>05</v>
      </c>
    </row>
    <row r="105" customFormat="false" ht="14.25" hidden="false" customHeight="false" outlineLevel="0" collapsed="false">
      <c r="AA105" s="0" t="s">
        <v>200</v>
      </c>
      <c r="AB105" s="0" t="str">
        <f aca="false">IFERROR(INDEX(V:Y,MATCH(AA105,W:W,0),1),IFERROR(INDEX(V:Y,MATCH(AA105,X:X,0),1),IFERROR(INDEX(V:Y,MATCH(AA105,Y:Y,0),1),IFERROR(INDEX(L:M,MATCH(AA105,L:L,0),2),"NA"))))</f>
        <v>C04</v>
      </c>
      <c r="AC105" s="0" t="n">
        <f aca="false">IFERROR(INDEX(L:N,MATCH(AA105,L:L,0),3),IF(INDEX(B:C,MATCH(AB105,C:C,0),1)="",0,IFERROR(INDEX(B:N,MATCH(AB105,C:C,0),8),0)))</f>
        <v>0</v>
      </c>
      <c r="AE105" s="0" t="s">
        <v>445</v>
      </c>
      <c r="AF105" s="0" t="s">
        <v>241</v>
      </c>
      <c r="AG105" s="0" t="str">
        <f aca="false">RIGHT(AF105,2)</f>
        <v>11</v>
      </c>
      <c r="AI105" s="0" t="s">
        <v>243</v>
      </c>
      <c r="AJ105" s="0" t="s">
        <v>209</v>
      </c>
      <c r="AK105" s="0" t="str">
        <f aca="false">RIGHT(AJ105,2)</f>
        <v>05</v>
      </c>
    </row>
    <row r="106" customFormat="false" ht="14.25" hidden="false" customHeight="false" outlineLevel="0" collapsed="false">
      <c r="AA106" s="0" t="s">
        <v>242</v>
      </c>
      <c r="AB106" s="0" t="str">
        <f aca="false">IFERROR(INDEX(V:Y,MATCH(AA106,W:W,0),1),IFERROR(INDEX(V:Y,MATCH(AA106,X:X,0),1),IFERROR(INDEX(V:Y,MATCH(AA106,Y:Y,0),1),IFERROR(INDEX(L:M,MATCH(AA106,L:L,0),2),"NA"))))</f>
        <v>C05</v>
      </c>
      <c r="AC106" s="0" t="n">
        <f aca="false">IFERROR(INDEX(L:N,MATCH(AA106,L:L,0),3),IF(INDEX(B:C,MATCH(AB106,C:C,0),1)="",0,IFERROR(INDEX(B:N,MATCH(AB106,C:C,0),8),0)))</f>
        <v>0</v>
      </c>
      <c r="AE106" s="0" t="s">
        <v>446</v>
      </c>
      <c r="AF106" s="0" t="s">
        <v>241</v>
      </c>
      <c r="AG106" s="0" t="str">
        <f aca="false">RIGHT(AF106,2)</f>
        <v>11</v>
      </c>
      <c r="AI106" s="0" t="s">
        <v>244</v>
      </c>
      <c r="AJ106" s="0" t="s">
        <v>209</v>
      </c>
      <c r="AK106" s="0" t="str">
        <f aca="false">RIGHT(AJ106,2)</f>
        <v>05</v>
      </c>
    </row>
    <row r="107" customFormat="false" ht="14.25" hidden="false" customHeight="false" outlineLevel="0" collapsed="false">
      <c r="AA107" s="0" t="s">
        <v>243</v>
      </c>
      <c r="AB107" s="0" t="str">
        <f aca="false">IFERROR(INDEX(V:Y,MATCH(AA107,W:W,0),1),IFERROR(INDEX(V:Y,MATCH(AA107,X:X,0),1),IFERROR(INDEX(V:Y,MATCH(AA107,Y:Y,0),1),IFERROR(INDEX(L:M,MATCH(AA107,L:L,0),2),"NA"))))</f>
        <v>C05</v>
      </c>
      <c r="AC107" s="0" t="n">
        <f aca="false">IFERROR(INDEX(L:N,MATCH(AA107,L:L,0),3),IF(INDEX(B:C,MATCH(AB107,C:C,0),1)="",0,IFERROR(INDEX(B:N,MATCH(AB107,C:C,0),8),0)))</f>
        <v>0</v>
      </c>
      <c r="AE107" s="0" t="s">
        <v>470</v>
      </c>
      <c r="AF107" s="0" t="s">
        <v>246</v>
      </c>
      <c r="AG107" s="0" t="str">
        <f aca="false">RIGHT(AF107,2)</f>
        <v>12</v>
      </c>
      <c r="AI107" s="0" t="s">
        <v>248</v>
      </c>
      <c r="AJ107" s="0" t="s">
        <v>247</v>
      </c>
      <c r="AK107" s="0" t="str">
        <f aca="false">RIGHT(AJ107,2)</f>
        <v>05</v>
      </c>
    </row>
    <row r="108" customFormat="false" ht="14.25" hidden="false" customHeight="false" outlineLevel="0" collapsed="false">
      <c r="AA108" s="0" t="s">
        <v>278</v>
      </c>
      <c r="AB108" s="0" t="str">
        <f aca="false">IFERROR(INDEX(V:Y,MATCH(AA108,W:W,0),1),IFERROR(INDEX(V:Y,MATCH(AA108,X:X,0),1),IFERROR(INDEX(V:Y,MATCH(AA108,Y:Y,0),1),IFERROR(INDEX(L:M,MATCH(AA108,L:L,0),2),"NA"))))</f>
        <v>C06</v>
      </c>
      <c r="AC108" s="0" t="n">
        <f aca="false">IFERROR(INDEX(L:N,MATCH(AA108,L:L,0),3),IF(INDEX(B:C,MATCH(AB108,C:C,0),1)="",0,IFERROR(INDEX(B:N,MATCH(AB108,C:C,0),8),0)))</f>
        <v>0</v>
      </c>
      <c r="AE108" s="0" t="s">
        <v>471</v>
      </c>
      <c r="AF108" s="0" t="s">
        <v>246</v>
      </c>
      <c r="AG108" s="0" t="str">
        <f aca="false">RIGHT(AF108,2)</f>
        <v>12</v>
      </c>
      <c r="AI108" s="0" t="s">
        <v>249</v>
      </c>
      <c r="AJ108" s="0" t="s">
        <v>247</v>
      </c>
      <c r="AK108" s="0" t="str">
        <f aca="false">RIGHT(AJ108,2)</f>
        <v>05</v>
      </c>
    </row>
    <row r="109" customFormat="false" ht="14.25" hidden="false" customHeight="false" outlineLevel="0" collapsed="false">
      <c r="AA109" s="0" t="s">
        <v>279</v>
      </c>
      <c r="AB109" s="0" t="str">
        <f aca="false">IFERROR(INDEX(V:Y,MATCH(AA109,W:W,0),1),IFERROR(INDEX(V:Y,MATCH(AA109,X:X,0),1),IFERROR(INDEX(V:Y,MATCH(AA109,Y:Y,0),1),IFERROR(INDEX(L:M,MATCH(AA109,L:L,0),2),"NA"))))</f>
        <v>C06</v>
      </c>
      <c r="AC109" s="0" t="n">
        <f aca="false">IFERROR(INDEX(L:N,MATCH(AA109,L:L,0),3),IF(INDEX(B:C,MATCH(AB109,C:C,0),1)="",0,IFERROR(INDEX(B:N,MATCH(AB109,C:C,0),8),0)))</f>
        <v>0</v>
      </c>
      <c r="AE109" s="0" t="s">
        <v>472</v>
      </c>
      <c r="AF109" s="0" t="s">
        <v>246</v>
      </c>
      <c r="AG109" s="0" t="str">
        <f aca="false">RIGHT(AF109,2)</f>
        <v>12</v>
      </c>
      <c r="AI109" s="0" t="s">
        <v>250</v>
      </c>
      <c r="AJ109" s="0" t="s">
        <v>247</v>
      </c>
      <c r="AK109" s="0" t="str">
        <f aca="false">RIGHT(AJ109,2)</f>
        <v>05</v>
      </c>
    </row>
    <row r="110" customFormat="false" ht="14.25" hidden="false" customHeight="false" outlineLevel="0" collapsed="false">
      <c r="AA110" s="0" t="s">
        <v>313</v>
      </c>
      <c r="AB110" s="0" t="str">
        <f aca="false">IFERROR(INDEX(V:Y,MATCH(AA110,W:W,0),1),IFERROR(INDEX(V:Y,MATCH(AA110,X:X,0),1),IFERROR(INDEX(V:Y,MATCH(AA110,Y:Y,0),1),IFERROR(INDEX(L:M,MATCH(AA110,L:L,0),2),"NA"))))</f>
        <v>C07</v>
      </c>
      <c r="AC110" s="0" t="n">
        <f aca="false">IFERROR(INDEX(L:N,MATCH(AA110,L:L,0),3),IF(INDEX(B:C,MATCH(AB110,C:C,0),1)="",0,IFERROR(INDEX(B:N,MATCH(AB110,C:C,0),8),0)))</f>
        <v>0</v>
      </c>
      <c r="AE110" s="0" t="s">
        <v>56</v>
      </c>
      <c r="AF110" s="0" t="s">
        <v>55</v>
      </c>
      <c r="AG110" s="0" t="str">
        <f aca="false">RIGHT(AF110,2)</f>
        <v>01</v>
      </c>
      <c r="AI110" s="0" t="s">
        <v>254</v>
      </c>
      <c r="AJ110" s="0" t="s">
        <v>253</v>
      </c>
      <c r="AK110" s="0" t="str">
        <f aca="false">RIGHT(AJ110,2)</f>
        <v>05</v>
      </c>
    </row>
    <row r="111" customFormat="false" ht="14.25" hidden="false" customHeight="false" outlineLevel="0" collapsed="false">
      <c r="AA111" s="0" t="s">
        <v>314</v>
      </c>
      <c r="AB111" s="0" t="str">
        <f aca="false">IFERROR(INDEX(V:Y,MATCH(AA111,W:W,0),1),IFERROR(INDEX(V:Y,MATCH(AA111,X:X,0),1),IFERROR(INDEX(V:Y,MATCH(AA111,Y:Y,0),1),IFERROR(INDEX(L:M,MATCH(AA111,L:L,0),2),"NA"))))</f>
        <v>C07</v>
      </c>
      <c r="AC111" s="0" t="n">
        <f aca="false">IFERROR(INDEX(L:N,MATCH(AA111,L:L,0),3),IF(INDEX(B:C,MATCH(AB111,C:C,0),1)="",0,IFERROR(INDEX(B:N,MATCH(AB111,C:C,0),8),0)))</f>
        <v>0</v>
      </c>
      <c r="AE111" s="0" t="s">
        <v>57</v>
      </c>
      <c r="AF111" s="0" t="s">
        <v>55</v>
      </c>
      <c r="AG111" s="0" t="str">
        <f aca="false">RIGHT(AF111,2)</f>
        <v>01</v>
      </c>
      <c r="AI111" s="0" t="s">
        <v>255</v>
      </c>
      <c r="AJ111" s="0" t="s">
        <v>253</v>
      </c>
      <c r="AK111" s="0" t="str">
        <f aca="false">RIGHT(AJ111,2)</f>
        <v>05</v>
      </c>
    </row>
    <row r="112" customFormat="false" ht="14.25" hidden="false" customHeight="false" outlineLevel="0" collapsed="false">
      <c r="AA112" s="0" t="s">
        <v>348</v>
      </c>
      <c r="AB112" s="0" t="str">
        <f aca="false">IFERROR(INDEX(V:Y,MATCH(AA112,W:W,0),1),IFERROR(INDEX(V:Y,MATCH(AA112,X:X,0),1),IFERROR(INDEX(V:Y,MATCH(AA112,Y:Y,0),1),IFERROR(INDEX(L:M,MATCH(AA112,L:L,0),2),"NA"))))</f>
        <v>C08</v>
      </c>
      <c r="AC112" s="0" t="n">
        <f aca="false">IFERROR(INDEX(L:N,MATCH(AA112,L:L,0),3),IF(INDEX(B:C,MATCH(AB112,C:C,0),1)="",0,IFERROR(INDEX(B:N,MATCH(AB112,C:C,0),8),0)))</f>
        <v>0</v>
      </c>
      <c r="AE112" s="0" t="s">
        <v>58</v>
      </c>
      <c r="AF112" s="0" t="s">
        <v>55</v>
      </c>
      <c r="AG112" s="0" t="str">
        <f aca="false">RIGHT(AF112,2)</f>
        <v>01</v>
      </c>
      <c r="AI112" s="0" t="s">
        <v>256</v>
      </c>
      <c r="AJ112" s="0" t="s">
        <v>253</v>
      </c>
      <c r="AK112" s="0" t="str">
        <f aca="false">RIGHT(AJ112,2)</f>
        <v>05</v>
      </c>
    </row>
    <row r="113" customFormat="false" ht="14.25" hidden="false" customHeight="false" outlineLevel="0" collapsed="false">
      <c r="AA113" s="0" t="s">
        <v>349</v>
      </c>
      <c r="AB113" s="0" t="str">
        <f aca="false">IFERROR(INDEX(V:Y,MATCH(AA113,W:W,0),1),IFERROR(INDEX(V:Y,MATCH(AA113,X:X,0),1),IFERROR(INDEX(V:Y,MATCH(AA113,Y:Y,0),1),IFERROR(INDEX(L:M,MATCH(AA113,L:L,0),2),"NA"))))</f>
        <v>C08</v>
      </c>
      <c r="AC113" s="0" t="n">
        <f aca="false">IFERROR(INDEX(L:N,MATCH(AA113,L:L,0),3),IF(INDEX(B:C,MATCH(AB113,C:C,0),1)="",0,IFERROR(INDEX(B:N,MATCH(AB113,C:C,0),8),0)))</f>
        <v>0</v>
      </c>
      <c r="AE113" s="0" t="s">
        <v>108</v>
      </c>
      <c r="AF113" s="0" t="s">
        <v>107</v>
      </c>
      <c r="AG113" s="0" t="str">
        <f aca="false">RIGHT(AF113,2)</f>
        <v>02</v>
      </c>
      <c r="AI113" s="0" t="s">
        <v>259</v>
      </c>
      <c r="AJ113" s="0" t="s">
        <v>258</v>
      </c>
      <c r="AK113" s="0" t="str">
        <f aca="false">RIGHT(AJ113,2)</f>
        <v>05</v>
      </c>
    </row>
    <row r="114" customFormat="false" ht="14.25" hidden="false" customHeight="false" outlineLevel="0" collapsed="false">
      <c r="AA114" s="0" t="s">
        <v>383</v>
      </c>
      <c r="AB114" s="0" t="str">
        <f aca="false">IFERROR(INDEX(V:Y,MATCH(AA114,W:W,0),1),IFERROR(INDEX(V:Y,MATCH(AA114,X:X,0),1),IFERROR(INDEX(V:Y,MATCH(AA114,Y:Y,0),1),IFERROR(INDEX(L:M,MATCH(AA114,L:L,0),2),"NA"))))</f>
        <v>C09</v>
      </c>
      <c r="AC114" s="0" t="n">
        <f aca="false">IFERROR(INDEX(L:N,MATCH(AA114,L:L,0),3),IF(INDEX(B:C,MATCH(AB114,C:C,0),1)="",0,IFERROR(INDEX(B:N,MATCH(AB114,C:C,0),8),0)))</f>
        <v>0</v>
      </c>
      <c r="AE114" s="0" t="s">
        <v>109</v>
      </c>
      <c r="AF114" s="0" t="s">
        <v>107</v>
      </c>
      <c r="AG114" s="0" t="str">
        <f aca="false">RIGHT(AF114,2)</f>
        <v>02</v>
      </c>
      <c r="AI114" s="0" t="s">
        <v>260</v>
      </c>
      <c r="AJ114" s="0" t="s">
        <v>258</v>
      </c>
      <c r="AK114" s="0" t="str">
        <f aca="false">RIGHT(AJ114,2)</f>
        <v>05</v>
      </c>
    </row>
    <row r="115" customFormat="false" ht="14.25" hidden="false" customHeight="false" outlineLevel="0" collapsed="false">
      <c r="AA115" s="0" t="s">
        <v>384</v>
      </c>
      <c r="AB115" s="0" t="str">
        <f aca="false">IFERROR(INDEX(V:Y,MATCH(AA115,W:W,0),1),IFERROR(INDEX(V:Y,MATCH(AA115,X:X,0),1),IFERROR(INDEX(V:Y,MATCH(AA115,Y:Y,0),1),IFERROR(INDEX(L:M,MATCH(AA115,L:L,0),2),"NA"))))</f>
        <v>C09</v>
      </c>
      <c r="AC115" s="0" t="n">
        <f aca="false">IFERROR(INDEX(L:N,MATCH(AA115,L:L,0),3),IF(INDEX(B:C,MATCH(AB115,C:C,0),1)="",0,IFERROR(INDEX(B:N,MATCH(AB115,C:C,0),8),0)))</f>
        <v>0</v>
      </c>
      <c r="AE115" s="0" t="s">
        <v>110</v>
      </c>
      <c r="AF115" s="0" t="s">
        <v>107</v>
      </c>
      <c r="AG115" s="0" t="str">
        <f aca="false">RIGHT(AF115,2)</f>
        <v>02</v>
      </c>
      <c r="AI115" s="0" t="s">
        <v>261</v>
      </c>
      <c r="AJ115" s="0" t="s">
        <v>258</v>
      </c>
      <c r="AK115" s="0" t="str">
        <f aca="false">RIGHT(AJ115,2)</f>
        <v>05</v>
      </c>
    </row>
    <row r="116" customFormat="false" ht="14.25" hidden="false" customHeight="false" outlineLevel="0" collapsed="false">
      <c r="AA116" s="0" t="s">
        <v>418</v>
      </c>
      <c r="AB116" s="0" t="str">
        <f aca="false">IFERROR(INDEX(V:Y,MATCH(AA116,W:W,0),1),IFERROR(INDEX(V:Y,MATCH(AA116,X:X,0),1),IFERROR(INDEX(V:Y,MATCH(AA116,Y:Y,0),1),IFERROR(INDEX(L:M,MATCH(AA116,L:L,0),2),"NA"))))</f>
        <v>C10</v>
      </c>
      <c r="AC116" s="0" t="n">
        <f aca="false">IFERROR(INDEX(L:N,MATCH(AA116,L:L,0),3),IF(INDEX(B:C,MATCH(AB116,C:C,0),1)="",0,IFERROR(INDEX(B:N,MATCH(AB116,C:C,0),8),0)))</f>
        <v>0</v>
      </c>
      <c r="AE116" s="0" t="s">
        <v>160</v>
      </c>
      <c r="AF116" s="0" t="s">
        <v>159</v>
      </c>
      <c r="AG116" s="0" t="str">
        <f aca="false">RIGHT(AF116,2)</f>
        <v>03</v>
      </c>
      <c r="AI116" s="0" t="s">
        <v>264</v>
      </c>
      <c r="AJ116" s="0" t="s">
        <v>263</v>
      </c>
      <c r="AK116" s="0" t="str">
        <f aca="false">RIGHT(AJ116,2)</f>
        <v>05</v>
      </c>
    </row>
    <row r="117" customFormat="false" ht="14.25" hidden="false" customHeight="false" outlineLevel="0" collapsed="false">
      <c r="AA117" s="0" t="s">
        <v>419</v>
      </c>
      <c r="AB117" s="0" t="str">
        <f aca="false">IFERROR(INDEX(V:Y,MATCH(AA117,W:W,0),1),IFERROR(INDEX(V:Y,MATCH(AA117,X:X,0),1),IFERROR(INDEX(V:Y,MATCH(AA117,Y:Y,0),1),IFERROR(INDEX(L:M,MATCH(AA117,L:L,0),2),"NA"))))</f>
        <v>C10</v>
      </c>
      <c r="AC117" s="0" t="n">
        <f aca="false">IFERROR(INDEX(L:N,MATCH(AA117,L:L,0),3),IF(INDEX(B:C,MATCH(AB117,C:C,0),1)="",0,IFERROR(INDEX(B:N,MATCH(AB117,C:C,0),8),0)))</f>
        <v>0</v>
      </c>
      <c r="AE117" s="0" t="s">
        <v>161</v>
      </c>
      <c r="AF117" s="0" t="s">
        <v>159</v>
      </c>
      <c r="AG117" s="0" t="str">
        <f aca="false">RIGHT(AF117,2)</f>
        <v>03</v>
      </c>
      <c r="AI117" s="0" t="s">
        <v>265</v>
      </c>
      <c r="AJ117" s="0" t="s">
        <v>263</v>
      </c>
      <c r="AK117" s="0" t="str">
        <f aca="false">RIGHT(AJ117,2)</f>
        <v>05</v>
      </c>
    </row>
    <row r="118" customFormat="false" ht="14.25" hidden="false" customHeight="false" outlineLevel="0" collapsed="false">
      <c r="AA118" s="0" t="s">
        <v>444</v>
      </c>
      <c r="AB118" s="0" t="str">
        <f aca="false">IFERROR(INDEX(V:Y,MATCH(AA118,W:W,0),1),IFERROR(INDEX(V:Y,MATCH(AA118,X:X,0),1),IFERROR(INDEX(V:Y,MATCH(AA118,Y:Y,0),1),IFERROR(INDEX(L:M,MATCH(AA118,L:L,0),2),"NA"))))</f>
        <v>C11</v>
      </c>
      <c r="AC118" s="0" t="n">
        <f aca="false">IFERROR(INDEX(L:N,MATCH(AA118,L:L,0),3),IF(INDEX(B:C,MATCH(AB118,C:C,0),1)="",0,IFERROR(INDEX(B:N,MATCH(AB118,C:C,0),8),0)))</f>
        <v>0</v>
      </c>
      <c r="AE118" s="0" t="s">
        <v>162</v>
      </c>
      <c r="AF118" s="0" t="s">
        <v>159</v>
      </c>
      <c r="AG118" s="0" t="str">
        <f aca="false">RIGHT(AF118,2)</f>
        <v>03</v>
      </c>
      <c r="AI118" s="0" t="s">
        <v>266</v>
      </c>
      <c r="AJ118" s="0" t="s">
        <v>263</v>
      </c>
      <c r="AK118" s="0" t="str">
        <f aca="false">RIGHT(AJ118,2)</f>
        <v>05</v>
      </c>
    </row>
    <row r="119" customFormat="false" ht="14.25" hidden="false" customHeight="false" outlineLevel="0" collapsed="false">
      <c r="AA119" s="0" t="s">
        <v>445</v>
      </c>
      <c r="AB119" s="0" t="str">
        <f aca="false">IFERROR(INDEX(V:Y,MATCH(AA119,W:W,0),1),IFERROR(INDEX(V:Y,MATCH(AA119,X:X,0),1),IFERROR(INDEX(V:Y,MATCH(AA119,Y:Y,0),1),IFERROR(INDEX(L:M,MATCH(AA119,L:L,0),2),"NA"))))</f>
        <v>C11</v>
      </c>
      <c r="AC119" s="0" t="n">
        <f aca="false">IFERROR(INDEX(L:N,MATCH(AA119,L:L,0),3),IF(INDEX(B:C,MATCH(AB119,C:C,0),1)="",0,IFERROR(INDEX(B:N,MATCH(AB119,C:C,0),8),0)))</f>
        <v>0</v>
      </c>
      <c r="AE119" s="0" t="s">
        <v>205</v>
      </c>
      <c r="AF119" s="0" t="s">
        <v>204</v>
      </c>
      <c r="AG119" s="0" t="str">
        <f aca="false">RIGHT(AF119,2)</f>
        <v>04</v>
      </c>
      <c r="AI119" s="0" t="s">
        <v>269</v>
      </c>
      <c r="AJ119" s="0" t="s">
        <v>268</v>
      </c>
      <c r="AK119" s="0" t="str">
        <f aca="false">RIGHT(AJ119,2)</f>
        <v>05</v>
      </c>
    </row>
    <row r="120" customFormat="false" ht="14.25" hidden="false" customHeight="false" outlineLevel="0" collapsed="false">
      <c r="AA120" s="0" t="s">
        <v>470</v>
      </c>
      <c r="AB120" s="0" t="str">
        <f aca="false">IFERROR(INDEX(V:Y,MATCH(AA120,W:W,0),1),IFERROR(INDEX(V:Y,MATCH(AA120,X:X,0),1),IFERROR(INDEX(V:Y,MATCH(AA120,Y:Y,0),1),IFERROR(INDEX(L:M,MATCH(AA120,L:L,0),2),"NA"))))</f>
        <v>C12</v>
      </c>
      <c r="AC120" s="0" t="n">
        <f aca="false">IFERROR(INDEX(L:N,MATCH(AA120,L:L,0),3),IF(INDEX(B:C,MATCH(AB120,C:C,0),1)="",0,IFERROR(INDEX(B:N,MATCH(AB120,C:C,0),8),0)))</f>
        <v>0</v>
      </c>
      <c r="AE120" s="0" t="s">
        <v>206</v>
      </c>
      <c r="AF120" s="0" t="s">
        <v>204</v>
      </c>
      <c r="AG120" s="0" t="str">
        <f aca="false">RIGHT(AF120,2)</f>
        <v>04</v>
      </c>
      <c r="AI120" s="0" t="s">
        <v>270</v>
      </c>
      <c r="AJ120" s="0" t="s">
        <v>268</v>
      </c>
      <c r="AK120" s="0" t="str">
        <f aca="false">RIGHT(AJ120,2)</f>
        <v>05</v>
      </c>
    </row>
    <row r="121" customFormat="false" ht="14.25" hidden="false" customHeight="false" outlineLevel="0" collapsed="false">
      <c r="AA121" s="0" t="s">
        <v>471</v>
      </c>
      <c r="AB121" s="0" t="str">
        <f aca="false">IFERROR(INDEX(V:Y,MATCH(AA121,W:W,0),1),IFERROR(INDEX(V:Y,MATCH(AA121,X:X,0),1),IFERROR(INDEX(V:Y,MATCH(AA121,Y:Y,0),1),IFERROR(INDEX(L:M,MATCH(AA121,L:L,0),2),"NA"))))</f>
        <v>C12</v>
      </c>
      <c r="AC121" s="0" t="n">
        <f aca="false">IFERROR(INDEX(L:N,MATCH(AA121,L:L,0),3),IF(INDEX(B:C,MATCH(AB121,C:C,0),1)="",0,IFERROR(INDEX(B:N,MATCH(AB121,C:C,0),8),0)))</f>
        <v>0</v>
      </c>
      <c r="AE121" s="0" t="s">
        <v>207</v>
      </c>
      <c r="AF121" s="0" t="s">
        <v>204</v>
      </c>
      <c r="AG121" s="0" t="str">
        <f aca="false">RIGHT(AF121,2)</f>
        <v>04</v>
      </c>
      <c r="AI121" s="0" t="s">
        <v>271</v>
      </c>
      <c r="AJ121" s="0" t="s">
        <v>268</v>
      </c>
      <c r="AK121" s="0" t="str">
        <f aca="false">RIGHT(AJ121,2)</f>
        <v>05</v>
      </c>
    </row>
    <row r="122" customFormat="false" ht="14.25" hidden="false" customHeight="false" outlineLevel="0" collapsed="false">
      <c r="AA122" s="0" t="s">
        <v>51</v>
      </c>
      <c r="AB122" s="0" t="str">
        <f aca="false">IFERROR(INDEX(V:Y,MATCH(AA122,W:W,0),1),IFERROR(INDEX(V:Y,MATCH(AA122,X:X,0),1),IFERROR(INDEX(V:Y,MATCH(AA122,Y:Y,0),1),IFERROR(INDEX(L:M,MATCH(AA122,L:L,0),2),"NA"))))</f>
        <v>C01</v>
      </c>
      <c r="AC122" s="0" t="n">
        <f aca="false">IFERROR(INDEX(L:N,MATCH(AA122,L:L,0),3),IF(INDEX(B:C,MATCH(AB122,C:C,0),1)="",0,IFERROR(INDEX(B:N,MATCH(AB122,C:C,0),8),0)))</f>
        <v>0</v>
      </c>
      <c r="AE122" s="0" t="s">
        <v>248</v>
      </c>
      <c r="AF122" s="0" t="s">
        <v>247</v>
      </c>
      <c r="AG122" s="0" t="str">
        <f aca="false">RIGHT(AF122,2)</f>
        <v>05</v>
      </c>
      <c r="AI122" s="0" t="s">
        <v>100</v>
      </c>
      <c r="AJ122" s="0" t="s">
        <v>68</v>
      </c>
      <c r="AK122" s="0" t="str">
        <f aca="false">RIGHT(AJ122,2)</f>
        <v>06</v>
      </c>
    </row>
    <row r="123" customFormat="false" ht="14.25" hidden="false" customHeight="false" outlineLevel="0" collapsed="false">
      <c r="AA123" s="0" t="s">
        <v>75</v>
      </c>
      <c r="AB123" s="0" t="str">
        <f aca="false">IFERROR(INDEX(V:Y,MATCH(AA123,W:W,0),1),IFERROR(INDEX(V:Y,MATCH(AA123,X:X,0),1),IFERROR(INDEX(V:Y,MATCH(AA123,Y:Y,0),1),IFERROR(INDEX(L:M,MATCH(AA123,L:L,0),2),"NA"))))</f>
        <v>STD</v>
      </c>
      <c r="AC123" s="0" t="n">
        <f aca="false">IFERROR(INDEX(L:N,MATCH(AA123,L:L,0),3),IF(INDEX(B:C,MATCH(AB123,C:C,0),1)="",0,IFERROR(INDEX(B:N,MATCH(AB123,C:C,0),8),0)))</f>
        <v>3</v>
      </c>
      <c r="AE123" s="0" t="s">
        <v>249</v>
      </c>
      <c r="AF123" s="0" t="s">
        <v>247</v>
      </c>
      <c r="AG123" s="0" t="str">
        <f aca="false">RIGHT(AF123,2)</f>
        <v>05</v>
      </c>
      <c r="AI123" s="0" t="s">
        <v>106</v>
      </c>
      <c r="AJ123" s="0" t="s">
        <v>68</v>
      </c>
      <c r="AK123" s="0" t="str">
        <f aca="false">RIGHT(AJ123,2)</f>
        <v>06</v>
      </c>
    </row>
    <row r="124" customFormat="false" ht="14.25" hidden="false" customHeight="false" outlineLevel="0" collapsed="false">
      <c r="AA124" s="0" t="s">
        <v>104</v>
      </c>
      <c r="AB124" s="0" t="str">
        <f aca="false">IFERROR(INDEX(V:Y,MATCH(AA124,W:W,0),1),IFERROR(INDEX(V:Y,MATCH(AA124,X:X,0),1),IFERROR(INDEX(V:Y,MATCH(AA124,Y:Y,0),1),IFERROR(INDEX(L:M,MATCH(AA124,L:L,0),2),"NA"))))</f>
        <v>C02</v>
      </c>
      <c r="AC124" s="0" t="n">
        <f aca="false">IFERROR(INDEX(L:N,MATCH(AA124,L:L,0),3),IF(INDEX(B:C,MATCH(AB124,C:C,0),1)="",0,IFERROR(INDEX(B:N,MATCH(AB124,C:C,0),8),0)))</f>
        <v>0</v>
      </c>
      <c r="AE124" s="0" t="s">
        <v>250</v>
      </c>
      <c r="AF124" s="0" t="s">
        <v>247</v>
      </c>
      <c r="AG124" s="0" t="str">
        <f aca="false">RIGHT(AF124,2)</f>
        <v>05</v>
      </c>
      <c r="AI124" s="0" t="s">
        <v>148</v>
      </c>
      <c r="AJ124" s="0" t="s">
        <v>68</v>
      </c>
      <c r="AK124" s="0" t="str">
        <f aca="false">RIGHT(AJ124,2)</f>
        <v>06</v>
      </c>
    </row>
    <row r="125" customFormat="false" ht="14.25" hidden="false" customHeight="false" outlineLevel="0" collapsed="false">
      <c r="AA125" s="0" t="s">
        <v>82</v>
      </c>
      <c r="AB125" s="0" t="str">
        <f aca="false">IFERROR(INDEX(V:Y,MATCH(AA125,W:W,0),1),IFERROR(INDEX(V:Y,MATCH(AA125,X:X,0),1),IFERROR(INDEX(V:Y,MATCH(AA125,Y:Y,0),1),IFERROR(INDEX(L:M,MATCH(AA125,L:L,0),2),"NA"))))</f>
        <v>STD</v>
      </c>
      <c r="AC125" s="0" t="n">
        <f aca="false">IFERROR(INDEX(L:N,MATCH(AA125,L:L,0),3),IF(INDEX(B:C,MATCH(AB125,C:C,0),1)="",0,IFERROR(INDEX(B:N,MATCH(AB125,C:C,0),8),0)))</f>
        <v>3</v>
      </c>
      <c r="AE125" s="0" t="s">
        <v>283</v>
      </c>
      <c r="AF125" s="0" t="s">
        <v>274</v>
      </c>
      <c r="AG125" s="0" t="str">
        <f aca="false">RIGHT(AF125,2)</f>
        <v>06</v>
      </c>
      <c r="AI125" s="0" t="s">
        <v>241</v>
      </c>
      <c r="AJ125" s="0" t="s">
        <v>143</v>
      </c>
      <c r="AK125" s="0" t="str">
        <f aca="false">RIGHT(AJ125,2)</f>
        <v>06</v>
      </c>
    </row>
    <row r="126" customFormat="false" ht="14.25" hidden="false" customHeight="false" outlineLevel="0" collapsed="false">
      <c r="AA126" s="0" t="s">
        <v>155</v>
      </c>
      <c r="AB126" s="0" t="str">
        <f aca="false">IFERROR(INDEX(V:Y,MATCH(AA126,W:W,0),1),IFERROR(INDEX(V:Y,MATCH(AA126,X:X,0),1),IFERROR(INDEX(V:Y,MATCH(AA126,Y:Y,0),1),IFERROR(INDEX(L:M,MATCH(AA126,L:L,0),2),"NA"))))</f>
        <v>C03</v>
      </c>
      <c r="AC126" s="0" t="n">
        <f aca="false">IFERROR(INDEX(L:N,MATCH(AA126,L:L,0),3),IF(INDEX(B:C,MATCH(AB126,C:C,0),1)="",0,IFERROR(INDEX(B:N,MATCH(AB126,C:C,0),8),0)))</f>
        <v>0</v>
      </c>
      <c r="AE126" s="0" t="s">
        <v>284</v>
      </c>
      <c r="AF126" s="0" t="s">
        <v>274</v>
      </c>
      <c r="AG126" s="0" t="str">
        <f aca="false">RIGHT(AF126,2)</f>
        <v>06</v>
      </c>
      <c r="AI126" s="0" t="s">
        <v>246</v>
      </c>
      <c r="AJ126" s="0" t="s">
        <v>143</v>
      </c>
      <c r="AK126" s="0" t="str">
        <f aca="false">RIGHT(AJ126,2)</f>
        <v>06</v>
      </c>
    </row>
    <row r="127" customFormat="false" ht="14.25" hidden="false" customHeight="false" outlineLevel="0" collapsed="false">
      <c r="AA127" s="0" t="s">
        <v>89</v>
      </c>
      <c r="AB127" s="0" t="str">
        <f aca="false">IFERROR(INDEX(V:Y,MATCH(AA127,W:W,0),1),IFERROR(INDEX(V:Y,MATCH(AA127,X:X,0),1),IFERROR(INDEX(V:Y,MATCH(AA127,Y:Y,0),1),IFERROR(INDEX(L:M,MATCH(AA127,L:L,0),2),"NA"))))</f>
        <v>STD</v>
      </c>
      <c r="AC127" s="0" t="n">
        <f aca="false">IFERROR(INDEX(L:N,MATCH(AA127,L:L,0),3),IF(INDEX(B:C,MATCH(AB127,C:C,0),1)="",0,IFERROR(INDEX(B:N,MATCH(AB127,C:C,0),8),0)))</f>
        <v>3</v>
      </c>
      <c r="AE127" s="0" t="s">
        <v>285</v>
      </c>
      <c r="AF127" s="0" t="s">
        <v>274</v>
      </c>
      <c r="AG127" s="0" t="str">
        <f aca="false">RIGHT(AF127,2)</f>
        <v>06</v>
      </c>
      <c r="AI127" s="0" t="s">
        <v>275</v>
      </c>
      <c r="AJ127" s="0" t="s">
        <v>143</v>
      </c>
      <c r="AK127" s="0" t="str">
        <f aca="false">RIGHT(AJ127,2)</f>
        <v>06</v>
      </c>
    </row>
    <row r="128" customFormat="false" ht="14.25" hidden="false" customHeight="false" outlineLevel="0" collapsed="false">
      <c r="AA128" s="0" t="s">
        <v>201</v>
      </c>
      <c r="AB128" s="0" t="str">
        <f aca="false">IFERROR(INDEX(V:Y,MATCH(AA128,W:W,0),1),IFERROR(INDEX(V:Y,MATCH(AA128,X:X,0),1),IFERROR(INDEX(V:Y,MATCH(AA128,Y:Y,0),1),IFERROR(INDEX(L:M,MATCH(AA128,L:L,0),2),"NA"))))</f>
        <v>C04</v>
      </c>
      <c r="AC128" s="0" t="n">
        <f aca="false">IFERROR(INDEX(L:N,MATCH(AA128,L:L,0),3),IF(INDEX(B:C,MATCH(AB128,C:C,0),1)="",0,IFERROR(INDEX(B:N,MATCH(AB128,C:C,0),8),0)))</f>
        <v>0</v>
      </c>
      <c r="AE128" s="0" t="s">
        <v>317</v>
      </c>
      <c r="AF128" s="0" t="s">
        <v>277</v>
      </c>
      <c r="AG128" s="0" t="str">
        <f aca="false">RIGHT(AF128,2)</f>
        <v>07</v>
      </c>
      <c r="AI128" s="0" t="s">
        <v>278</v>
      </c>
      <c r="AJ128" s="0" t="s">
        <v>215</v>
      </c>
      <c r="AK128" s="0" t="str">
        <f aca="false">RIGHT(AJ128,2)</f>
        <v>06</v>
      </c>
    </row>
    <row r="129" customFormat="false" ht="14.25" hidden="false" customHeight="false" outlineLevel="0" collapsed="false">
      <c r="AA129" s="0" t="s">
        <v>276</v>
      </c>
      <c r="AB129" s="0" t="str">
        <f aca="false">IFERROR(INDEX(V:Y,MATCH(AA129,W:W,0),1),IFERROR(INDEX(V:Y,MATCH(AA129,X:X,0),1),IFERROR(INDEX(V:Y,MATCH(AA129,Y:Y,0),1),IFERROR(INDEX(L:M,MATCH(AA129,L:L,0),2),"NA"))))</f>
        <v>NA</v>
      </c>
      <c r="AC129" s="0" t="n">
        <f aca="false">IFERROR(INDEX(L:N,MATCH(AA129,L:L,0),3),IF(INDEX(B:C,MATCH(AB129,C:C,0),1)="",0,IFERROR(INDEX(B:N,MATCH(AB129,C:C,0),8),0)))</f>
        <v>0</v>
      </c>
      <c r="AE129" s="0" t="s">
        <v>318</v>
      </c>
      <c r="AF129" s="0" t="s">
        <v>277</v>
      </c>
      <c r="AG129" s="0" t="str">
        <f aca="false">RIGHT(AF129,2)</f>
        <v>07</v>
      </c>
      <c r="AI129" s="0" t="s">
        <v>279</v>
      </c>
      <c r="AJ129" s="0" t="s">
        <v>215</v>
      </c>
      <c r="AK129" s="0" t="str">
        <f aca="false">RIGHT(AJ129,2)</f>
        <v>06</v>
      </c>
    </row>
    <row r="130" customFormat="false" ht="14.25" hidden="false" customHeight="false" outlineLevel="0" collapsed="false">
      <c r="AA130" s="0" t="s">
        <v>244</v>
      </c>
      <c r="AB130" s="0" t="str">
        <f aca="false">IFERROR(INDEX(V:Y,MATCH(AA130,W:W,0),1),IFERROR(INDEX(V:Y,MATCH(AA130,X:X,0),1),IFERROR(INDEX(V:Y,MATCH(AA130,Y:Y,0),1),IFERROR(INDEX(L:M,MATCH(AA130,L:L,0),2),"NA"))))</f>
        <v>C05</v>
      </c>
      <c r="AC130" s="0" t="n">
        <f aca="false">IFERROR(INDEX(L:N,MATCH(AA130,L:L,0),3),IF(INDEX(B:C,MATCH(AB130,C:C,0),1)="",0,IFERROR(INDEX(B:N,MATCH(AB130,C:C,0),8),0)))</f>
        <v>0</v>
      </c>
      <c r="AE130" s="0" t="s">
        <v>319</v>
      </c>
      <c r="AF130" s="0" t="s">
        <v>277</v>
      </c>
      <c r="AG130" s="0" t="str">
        <f aca="false">RIGHT(AF130,2)</f>
        <v>07</v>
      </c>
      <c r="AI130" s="0" t="s">
        <v>280</v>
      </c>
      <c r="AJ130" s="0" t="s">
        <v>215</v>
      </c>
      <c r="AK130" s="0" t="str">
        <f aca="false">RIGHT(AJ130,2)</f>
        <v>06</v>
      </c>
    </row>
    <row r="131" customFormat="false" ht="14.25" hidden="false" customHeight="false" outlineLevel="0" collapsed="false">
      <c r="AA131" s="0" t="s">
        <v>281</v>
      </c>
      <c r="AB131" s="0" t="str">
        <f aca="false">IFERROR(INDEX(V:Y,MATCH(AA131,W:W,0),1),IFERROR(INDEX(V:Y,MATCH(AA131,X:X,0),1),IFERROR(INDEX(V:Y,MATCH(AA131,Y:Y,0),1),IFERROR(INDEX(L:M,MATCH(AA131,L:L,0),2),"NA"))))</f>
        <v>NA</v>
      </c>
      <c r="AC131" s="0" t="n">
        <f aca="false">IFERROR(INDEX(L:N,MATCH(AA131,L:L,0),3),IF(INDEX(B:C,MATCH(AB131,C:C,0),1)="",0,IFERROR(INDEX(B:N,MATCH(AB131,C:C,0),8),0)))</f>
        <v>0</v>
      </c>
      <c r="AE131" s="0" t="s">
        <v>352</v>
      </c>
      <c r="AF131" s="0" t="s">
        <v>282</v>
      </c>
      <c r="AG131" s="0" t="str">
        <f aca="false">RIGHT(AF131,2)</f>
        <v>08</v>
      </c>
      <c r="AI131" s="0" t="s">
        <v>283</v>
      </c>
      <c r="AJ131" s="0" t="s">
        <v>274</v>
      </c>
      <c r="AK131" s="0" t="str">
        <f aca="false">RIGHT(AJ131,2)</f>
        <v>06</v>
      </c>
    </row>
    <row r="132" customFormat="false" ht="14.25" hidden="false" customHeight="false" outlineLevel="0" collapsed="false">
      <c r="AA132" s="0" t="s">
        <v>280</v>
      </c>
      <c r="AB132" s="0" t="str">
        <f aca="false">IFERROR(INDEX(V:Y,MATCH(AA132,W:W,0),1),IFERROR(INDEX(V:Y,MATCH(AA132,X:X,0),1),IFERROR(INDEX(V:Y,MATCH(AA132,Y:Y,0),1),IFERROR(INDEX(L:M,MATCH(AA132,L:L,0),2),"NA"))))</f>
        <v>C06</v>
      </c>
      <c r="AC132" s="0" t="n">
        <f aca="false">IFERROR(INDEX(L:N,MATCH(AA132,L:L,0),3),IF(INDEX(B:C,MATCH(AB132,C:C,0),1)="",0,IFERROR(INDEX(B:N,MATCH(AB132,C:C,0),8),0)))</f>
        <v>0</v>
      </c>
      <c r="AE132" s="0" t="s">
        <v>353</v>
      </c>
      <c r="AF132" s="0" t="s">
        <v>282</v>
      </c>
      <c r="AG132" s="0" t="str">
        <f aca="false">RIGHT(AF132,2)</f>
        <v>08</v>
      </c>
      <c r="AI132" s="0" t="s">
        <v>284</v>
      </c>
      <c r="AJ132" s="0" t="s">
        <v>274</v>
      </c>
      <c r="AK132" s="0" t="str">
        <f aca="false">RIGHT(AJ132,2)</f>
        <v>06</v>
      </c>
    </row>
    <row r="133" customFormat="false" ht="14.25" hidden="false" customHeight="false" outlineLevel="0" collapsed="false">
      <c r="AA133" s="0" t="s">
        <v>286</v>
      </c>
      <c r="AB133" s="0" t="str">
        <f aca="false">IFERROR(INDEX(V:Y,MATCH(AA133,W:W,0),1),IFERROR(INDEX(V:Y,MATCH(AA133,X:X,0),1),IFERROR(INDEX(V:Y,MATCH(AA133,Y:Y,0),1),IFERROR(INDEX(L:M,MATCH(AA133,L:L,0),2),"NA"))))</f>
        <v>NA</v>
      </c>
      <c r="AC133" s="0" t="n">
        <f aca="false">IFERROR(INDEX(L:N,MATCH(AA133,L:L,0),3),IF(INDEX(B:C,MATCH(AB133,C:C,0),1)="",0,IFERROR(INDEX(B:N,MATCH(AB133,C:C,0),8),0)))</f>
        <v>0</v>
      </c>
      <c r="AE133" s="0" t="s">
        <v>354</v>
      </c>
      <c r="AF133" s="0" t="s">
        <v>282</v>
      </c>
      <c r="AG133" s="0" t="str">
        <f aca="false">RIGHT(AF133,2)</f>
        <v>08</v>
      </c>
      <c r="AI133" s="0" t="s">
        <v>285</v>
      </c>
      <c r="AJ133" s="0" t="s">
        <v>274</v>
      </c>
      <c r="AK133" s="0" t="str">
        <f aca="false">RIGHT(AJ133,2)</f>
        <v>06</v>
      </c>
    </row>
    <row r="134" customFormat="false" ht="14.25" hidden="false" customHeight="false" outlineLevel="0" collapsed="false">
      <c r="AA134" s="0" t="s">
        <v>315</v>
      </c>
      <c r="AB134" s="0" t="str">
        <f aca="false">IFERROR(INDEX(V:Y,MATCH(AA134,W:W,0),1),IFERROR(INDEX(V:Y,MATCH(AA134,X:X,0),1),IFERROR(INDEX(V:Y,MATCH(AA134,Y:Y,0),1),IFERROR(INDEX(L:M,MATCH(AA134,L:L,0),2),"NA"))))</f>
        <v>C07</v>
      </c>
      <c r="AC134" s="0" t="n">
        <f aca="false">IFERROR(INDEX(L:N,MATCH(AA134,L:L,0),3),IF(INDEX(B:C,MATCH(AB134,C:C,0),1)="",0,IFERROR(INDEX(B:N,MATCH(AB134,C:C,0),8),0)))</f>
        <v>0</v>
      </c>
      <c r="AE134" s="0" t="s">
        <v>388</v>
      </c>
      <c r="AF134" s="0" t="s">
        <v>287</v>
      </c>
      <c r="AG134" s="0" t="str">
        <f aca="false">RIGHT(AF134,2)</f>
        <v>09</v>
      </c>
      <c r="AI134" s="0" t="s">
        <v>289</v>
      </c>
      <c r="AJ134" s="0" t="s">
        <v>288</v>
      </c>
      <c r="AK134" s="0" t="str">
        <f aca="false">RIGHT(AJ134,2)</f>
        <v>06</v>
      </c>
    </row>
    <row r="135" customFormat="false" ht="14.25" hidden="false" customHeight="false" outlineLevel="0" collapsed="false">
      <c r="AA135" s="0" t="s">
        <v>292</v>
      </c>
      <c r="AB135" s="0" t="str">
        <f aca="false">IFERROR(INDEX(V:Y,MATCH(AA135,W:W,0),1),IFERROR(INDEX(V:Y,MATCH(AA135,X:X,0),1),IFERROR(INDEX(V:Y,MATCH(AA135,Y:Y,0),1),IFERROR(INDEX(L:M,MATCH(AA135,L:L,0),2),"NA"))))</f>
        <v>NA</v>
      </c>
      <c r="AC135" s="0" t="n">
        <f aca="false">IFERROR(INDEX(L:N,MATCH(AA135,L:L,0),3),IF(INDEX(B:C,MATCH(AB135,C:C,0),1)="",0,IFERROR(INDEX(B:N,MATCH(AB135,C:C,0),8),0)))</f>
        <v>0</v>
      </c>
      <c r="AE135" s="0" t="s">
        <v>389</v>
      </c>
      <c r="AF135" s="0" t="s">
        <v>287</v>
      </c>
      <c r="AG135" s="0" t="str">
        <f aca="false">RIGHT(AF135,2)</f>
        <v>09</v>
      </c>
      <c r="AI135" s="0" t="s">
        <v>290</v>
      </c>
      <c r="AJ135" s="0" t="s">
        <v>288</v>
      </c>
      <c r="AK135" s="0" t="str">
        <f aca="false">RIGHT(AJ135,2)</f>
        <v>06</v>
      </c>
    </row>
    <row r="136" customFormat="false" ht="14.25" hidden="false" customHeight="false" outlineLevel="0" collapsed="false">
      <c r="AA136" s="0" t="s">
        <v>350</v>
      </c>
      <c r="AB136" s="0" t="str">
        <f aca="false">IFERROR(INDEX(V:Y,MATCH(AA136,W:W,0),1),IFERROR(INDEX(V:Y,MATCH(AA136,X:X,0),1),IFERROR(INDEX(V:Y,MATCH(AA136,Y:Y,0),1),IFERROR(INDEX(L:M,MATCH(AA136,L:L,0),2),"NA"))))</f>
        <v>C08</v>
      </c>
      <c r="AC136" s="0" t="n">
        <f aca="false">IFERROR(INDEX(L:N,MATCH(AA136,L:L,0),3),IF(INDEX(B:C,MATCH(AB136,C:C,0),1)="",0,IFERROR(INDEX(B:N,MATCH(AB136,C:C,0),8),0)))</f>
        <v>0</v>
      </c>
      <c r="AE136" s="0" t="s">
        <v>390</v>
      </c>
      <c r="AF136" s="0" t="s">
        <v>287</v>
      </c>
      <c r="AG136" s="0" t="str">
        <f aca="false">RIGHT(AF136,2)</f>
        <v>09</v>
      </c>
      <c r="AI136" s="0" t="s">
        <v>291</v>
      </c>
      <c r="AJ136" s="0" t="s">
        <v>288</v>
      </c>
      <c r="AK136" s="0" t="str">
        <f aca="false">RIGHT(AJ136,2)</f>
        <v>06</v>
      </c>
    </row>
    <row r="137" customFormat="false" ht="14.25" hidden="false" customHeight="false" outlineLevel="0" collapsed="false">
      <c r="AA137" s="0" t="s">
        <v>297</v>
      </c>
      <c r="AB137" s="0" t="str">
        <f aca="false">IFERROR(INDEX(V:Y,MATCH(AA137,W:W,0),1),IFERROR(INDEX(V:Y,MATCH(AA137,X:X,0),1),IFERROR(INDEX(V:Y,MATCH(AA137,Y:Y,0),1),IFERROR(INDEX(L:M,MATCH(AA137,L:L,0),2),"NA"))))</f>
        <v>NA</v>
      </c>
      <c r="AC137" s="0" t="n">
        <f aca="false">IFERROR(INDEX(L:N,MATCH(AA137,L:L,0),3),IF(INDEX(B:C,MATCH(AB137,C:C,0),1)="",0,IFERROR(INDEX(B:N,MATCH(AB137,C:C,0),8),0)))</f>
        <v>0</v>
      </c>
      <c r="AE137" s="0" t="s">
        <v>422</v>
      </c>
      <c r="AF137" s="0" t="s">
        <v>240</v>
      </c>
      <c r="AG137" s="0" t="str">
        <f aca="false">RIGHT(AF137,2)</f>
        <v>10</v>
      </c>
      <c r="AI137" s="0" t="s">
        <v>294</v>
      </c>
      <c r="AJ137" s="0" t="s">
        <v>293</v>
      </c>
      <c r="AK137" s="0" t="str">
        <f aca="false">RIGHT(AJ137,2)</f>
        <v>06</v>
      </c>
    </row>
    <row r="138" customFormat="false" ht="14.25" hidden="false" customHeight="false" outlineLevel="0" collapsed="false">
      <c r="AA138" s="0" t="s">
        <v>385</v>
      </c>
      <c r="AB138" s="0" t="str">
        <f aca="false">IFERROR(INDEX(V:Y,MATCH(AA138,W:W,0),1),IFERROR(INDEX(V:Y,MATCH(AA138,X:X,0),1),IFERROR(INDEX(V:Y,MATCH(AA138,Y:Y,0),1),IFERROR(INDEX(L:M,MATCH(AA138,L:L,0),2),"NA"))))</f>
        <v>C09</v>
      </c>
      <c r="AC138" s="0" t="n">
        <f aca="false">IFERROR(INDEX(L:N,MATCH(AA138,L:L,0),3),IF(INDEX(B:C,MATCH(AB138,C:C,0),1)="",0,IFERROR(INDEX(B:N,MATCH(AB138,C:C,0),8),0)))</f>
        <v>0</v>
      </c>
      <c r="AE138" s="0" t="s">
        <v>423</v>
      </c>
      <c r="AF138" s="0" t="s">
        <v>240</v>
      </c>
      <c r="AG138" s="0" t="str">
        <f aca="false">RIGHT(AF138,2)</f>
        <v>10</v>
      </c>
      <c r="AI138" s="0" t="s">
        <v>295</v>
      </c>
      <c r="AJ138" s="0" t="s">
        <v>293</v>
      </c>
      <c r="AK138" s="0" t="str">
        <f aca="false">RIGHT(AJ138,2)</f>
        <v>06</v>
      </c>
    </row>
    <row r="139" customFormat="false" ht="14.25" hidden="false" customHeight="false" outlineLevel="0" collapsed="false">
      <c r="AA139" s="0" t="s">
        <v>302</v>
      </c>
      <c r="AB139" s="0" t="str">
        <f aca="false">IFERROR(INDEX(V:Y,MATCH(AA139,W:W,0),1),IFERROR(INDEX(V:Y,MATCH(AA139,X:X,0),1),IFERROR(INDEX(V:Y,MATCH(AA139,Y:Y,0),1),IFERROR(INDEX(L:M,MATCH(AA139,L:L,0),2),"NA"))))</f>
        <v>NA</v>
      </c>
      <c r="AC139" s="0" t="n">
        <f aca="false">IFERROR(INDEX(L:N,MATCH(AA139,L:L,0),3),IF(INDEX(B:C,MATCH(AB139,C:C,0),1)="",0,IFERROR(INDEX(B:N,MATCH(AB139,C:C,0),8),0)))</f>
        <v>0</v>
      </c>
      <c r="AE139" s="0" t="s">
        <v>424</v>
      </c>
      <c r="AF139" s="0" t="s">
        <v>240</v>
      </c>
      <c r="AG139" s="0" t="str">
        <f aca="false">RIGHT(AF139,2)</f>
        <v>10</v>
      </c>
      <c r="AI139" s="0" t="s">
        <v>296</v>
      </c>
      <c r="AJ139" s="0" t="s">
        <v>293</v>
      </c>
      <c r="AK139" s="0" t="str">
        <f aca="false">RIGHT(AJ139,2)</f>
        <v>06</v>
      </c>
    </row>
    <row r="140" customFormat="false" ht="14.25" hidden="false" customHeight="false" outlineLevel="0" collapsed="false">
      <c r="AA140" s="0" t="s">
        <v>420</v>
      </c>
      <c r="AB140" s="0" t="str">
        <f aca="false">IFERROR(INDEX(V:Y,MATCH(AA140,W:W,0),1),IFERROR(INDEX(V:Y,MATCH(AA140,X:X,0),1),IFERROR(INDEX(V:Y,MATCH(AA140,Y:Y,0),1),IFERROR(INDEX(L:M,MATCH(AA140,L:L,0),2),"NA"))))</f>
        <v>C10</v>
      </c>
      <c r="AC140" s="0" t="n">
        <f aca="false">IFERROR(INDEX(L:N,MATCH(AA140,L:L,0),3),IF(INDEX(B:C,MATCH(AB140,C:C,0),1)="",0,IFERROR(INDEX(B:N,MATCH(AB140,C:C,0),8),0)))</f>
        <v>0</v>
      </c>
      <c r="AE140" s="0" t="s">
        <v>448</v>
      </c>
      <c r="AF140" s="0" t="s">
        <v>275</v>
      </c>
      <c r="AG140" s="0" t="str">
        <f aca="false">RIGHT(AF140,2)</f>
        <v>11</v>
      </c>
      <c r="AI140" s="0" t="s">
        <v>299</v>
      </c>
      <c r="AJ140" s="0" t="s">
        <v>298</v>
      </c>
      <c r="AK140" s="0" t="str">
        <f aca="false">RIGHT(AJ140,2)</f>
        <v>06</v>
      </c>
    </row>
    <row r="141" customFormat="false" ht="14.25" hidden="false" customHeight="false" outlineLevel="0" collapsed="false">
      <c r="AA141" s="0" t="s">
        <v>307</v>
      </c>
      <c r="AB141" s="0" t="str">
        <f aca="false">IFERROR(INDEX(V:Y,MATCH(AA141,W:W,0),1),IFERROR(INDEX(V:Y,MATCH(AA141,X:X,0),1),IFERROR(INDEX(V:Y,MATCH(AA141,Y:Y,0),1),IFERROR(INDEX(L:M,MATCH(AA141,L:L,0),2),"NA"))))</f>
        <v>NA</v>
      </c>
      <c r="AC141" s="0" t="n">
        <f aca="false">IFERROR(INDEX(L:N,MATCH(AA141,L:L,0),3),IF(INDEX(B:C,MATCH(AB141,C:C,0),1)="",0,IFERROR(INDEX(B:N,MATCH(AB141,C:C,0),8),0)))</f>
        <v>0</v>
      </c>
      <c r="AE141" s="0" t="s">
        <v>449</v>
      </c>
      <c r="AF141" s="0" t="s">
        <v>275</v>
      </c>
      <c r="AG141" s="0" t="str">
        <f aca="false">RIGHT(AF141,2)</f>
        <v>11</v>
      </c>
      <c r="AI141" s="0" t="s">
        <v>300</v>
      </c>
      <c r="AJ141" s="0" t="s">
        <v>298</v>
      </c>
      <c r="AK141" s="0" t="str">
        <f aca="false">RIGHT(AJ141,2)</f>
        <v>06</v>
      </c>
    </row>
    <row r="142" customFormat="false" ht="14.25" hidden="false" customHeight="false" outlineLevel="0" collapsed="false">
      <c r="AA142" s="0" t="s">
        <v>446</v>
      </c>
      <c r="AB142" s="0" t="str">
        <f aca="false">IFERROR(INDEX(V:Y,MATCH(AA142,W:W,0),1),IFERROR(INDEX(V:Y,MATCH(AA142,X:X,0),1),IFERROR(INDEX(V:Y,MATCH(AA142,Y:Y,0),1),IFERROR(INDEX(L:M,MATCH(AA142,L:L,0),2),"NA"))))</f>
        <v>C11</v>
      </c>
      <c r="AC142" s="0" t="n">
        <f aca="false">IFERROR(INDEX(L:N,MATCH(AA142,L:L,0),3),IF(INDEX(B:C,MATCH(AB142,C:C,0),1)="",0,IFERROR(INDEX(B:N,MATCH(AB142,C:C,0),8),0)))</f>
        <v>0</v>
      </c>
      <c r="AE142" s="0" t="s">
        <v>450</v>
      </c>
      <c r="AF142" s="0" t="s">
        <v>275</v>
      </c>
      <c r="AG142" s="0" t="str">
        <f aca="false">RIGHT(AF142,2)</f>
        <v>11</v>
      </c>
      <c r="AI142" s="0" t="s">
        <v>301</v>
      </c>
      <c r="AJ142" s="0" t="s">
        <v>298</v>
      </c>
      <c r="AK142" s="0" t="str">
        <f aca="false">RIGHT(AJ142,2)</f>
        <v>06</v>
      </c>
    </row>
    <row r="143" customFormat="false" ht="14.25" hidden="false" customHeight="false" outlineLevel="0" collapsed="false">
      <c r="AA143" s="0" t="s">
        <v>308</v>
      </c>
      <c r="AB143" s="0" t="str">
        <f aca="false">IFERROR(INDEX(V:Y,MATCH(AA143,W:W,0),1),IFERROR(INDEX(V:Y,MATCH(AA143,X:X,0),1),IFERROR(INDEX(V:Y,MATCH(AA143,Y:Y,0),1),IFERROR(INDEX(L:M,MATCH(AA143,L:L,0),2),"NA"))))</f>
        <v>NA</v>
      </c>
      <c r="AC143" s="0" t="n">
        <f aca="false">IFERROR(INDEX(L:N,MATCH(AA143,L:L,0),3),IF(INDEX(B:C,MATCH(AB143,C:C,0),1)="",0,IFERROR(INDEX(B:N,MATCH(AB143,C:C,0),8),0)))</f>
        <v>0</v>
      </c>
      <c r="AE143" s="0" t="s">
        <v>474</v>
      </c>
      <c r="AF143" s="0" t="s">
        <v>245</v>
      </c>
      <c r="AG143" s="0" t="str">
        <f aca="false">RIGHT(AF143,2)</f>
        <v>12</v>
      </c>
      <c r="AI143" s="0" t="s">
        <v>304</v>
      </c>
      <c r="AJ143" s="0" t="s">
        <v>303</v>
      </c>
      <c r="AK143" s="0" t="str">
        <f aca="false">RIGHT(AJ143,2)</f>
        <v>06</v>
      </c>
    </row>
    <row r="144" customFormat="false" ht="14.25" hidden="false" customHeight="false" outlineLevel="0" collapsed="false">
      <c r="AA144" s="0" t="s">
        <v>472</v>
      </c>
      <c r="AB144" s="0" t="str">
        <f aca="false">IFERROR(INDEX(V:Y,MATCH(AA144,W:W,0),1),IFERROR(INDEX(V:Y,MATCH(AA144,X:X,0),1),IFERROR(INDEX(V:Y,MATCH(AA144,Y:Y,0),1),IFERROR(INDEX(L:M,MATCH(AA144,L:L,0),2),"NA"))))</f>
        <v>C12</v>
      </c>
      <c r="AC144" s="0" t="n">
        <f aca="false">IFERROR(INDEX(L:N,MATCH(AA144,L:L,0),3),IF(INDEX(B:C,MATCH(AB144,C:C,0),1)="",0,IFERROR(INDEX(B:N,MATCH(AB144,C:C,0),8),0)))</f>
        <v>0</v>
      </c>
      <c r="AE144" s="0" t="s">
        <v>475</v>
      </c>
      <c r="AF144" s="0" t="s">
        <v>245</v>
      </c>
      <c r="AG144" s="0" t="str">
        <f aca="false">RIGHT(AF144,2)</f>
        <v>12</v>
      </c>
      <c r="AI144" s="0" t="s">
        <v>305</v>
      </c>
      <c r="AJ144" s="0" t="s">
        <v>303</v>
      </c>
      <c r="AK144" s="0" t="str">
        <f aca="false">RIGHT(AJ144,2)</f>
        <v>06</v>
      </c>
    </row>
    <row r="145" customFormat="false" ht="14.25" hidden="false" customHeight="false" outlineLevel="0" collapsed="false">
      <c r="AA145" s="0" t="s">
        <v>312</v>
      </c>
      <c r="AB145" s="0" t="str">
        <f aca="false">IFERROR(INDEX(V:Y,MATCH(AA145,W:W,0),1),IFERROR(INDEX(V:Y,MATCH(AA145,X:X,0),1),IFERROR(INDEX(V:Y,MATCH(AA145,Y:Y,0),1),IFERROR(INDEX(L:M,MATCH(AA145,L:L,0),2),"NA"))))</f>
        <v>NA</v>
      </c>
      <c r="AC145" s="0" t="n">
        <f aca="false">IFERROR(INDEX(L:N,MATCH(AA145,L:L,0),3),IF(INDEX(B:C,MATCH(AB145,C:C,0),1)="",0,IFERROR(INDEX(B:N,MATCH(AB145,C:C,0),8),0)))</f>
        <v>0</v>
      </c>
      <c r="AE145" s="0" t="s">
        <v>476</v>
      </c>
      <c r="AF145" s="0" t="s">
        <v>245</v>
      </c>
      <c r="AG145" s="0" t="str">
        <f aca="false">RIGHT(AF145,2)</f>
        <v>12</v>
      </c>
      <c r="AI145" s="0" t="s">
        <v>306</v>
      </c>
      <c r="AJ145" s="0" t="s">
        <v>303</v>
      </c>
      <c r="AK145" s="0" t="str">
        <f aca="false">RIGHT(AJ145,2)</f>
        <v>06</v>
      </c>
    </row>
    <row r="146" customFormat="false" ht="14.25" hidden="false" customHeight="false" outlineLevel="0" collapsed="false">
      <c r="AA146" s="0" t="s">
        <v>56</v>
      </c>
      <c r="AB146" s="0" t="str">
        <f aca="false">IFERROR(INDEX(V:Y,MATCH(AA146,W:W,0),1),IFERROR(INDEX(V:Y,MATCH(AA146,X:X,0),1),IFERROR(INDEX(V:Y,MATCH(AA146,Y:Y,0),1),IFERROR(INDEX(L:M,MATCH(AA146,L:L,0),2),"NA"))))</f>
        <v>D01</v>
      </c>
      <c r="AC146" s="0" t="n">
        <f aca="false">IFERROR(INDEX(L:N,MATCH(AA146,L:L,0),3),IF(INDEX(B:C,MATCH(AB146,C:C,0),1)="",0,IFERROR(INDEX(B:N,MATCH(AB146,C:C,0),8),0)))</f>
        <v>0</v>
      </c>
      <c r="AE146" s="0" t="s">
        <v>63</v>
      </c>
      <c r="AF146" s="0" t="s">
        <v>62</v>
      </c>
      <c r="AG146" s="0" t="str">
        <f aca="false">RIGHT(AF146,2)</f>
        <v>01</v>
      </c>
      <c r="AI146" s="0" t="s">
        <v>117</v>
      </c>
      <c r="AJ146" s="0" t="s">
        <v>76</v>
      </c>
      <c r="AK146" s="0" t="str">
        <f aca="false">RIGHT(AJ146,2)</f>
        <v>07</v>
      </c>
    </row>
    <row r="147" customFormat="false" ht="14.25" hidden="false" customHeight="false" outlineLevel="0" collapsed="false">
      <c r="AA147" s="0" t="s">
        <v>57</v>
      </c>
      <c r="AB147" s="0" t="str">
        <f aca="false">IFERROR(INDEX(V:Y,MATCH(AA147,W:W,0),1),IFERROR(INDEX(V:Y,MATCH(AA147,X:X,0),1),IFERROR(INDEX(V:Y,MATCH(AA147,Y:Y,0),1),IFERROR(INDEX(L:M,MATCH(AA147,L:L,0),2),"NA"))))</f>
        <v>D01</v>
      </c>
      <c r="AC147" s="0" t="n">
        <f aca="false">IFERROR(INDEX(L:N,MATCH(AA147,L:L,0),3),IF(INDEX(B:C,MATCH(AB147,C:C,0),1)="",0,IFERROR(INDEX(B:N,MATCH(AB147,C:C,0),8),0)))</f>
        <v>0</v>
      </c>
      <c r="AE147" s="0" t="s">
        <v>64</v>
      </c>
      <c r="AF147" s="0" t="s">
        <v>62</v>
      </c>
      <c r="AG147" s="0" t="str">
        <f aca="false">RIGHT(AF147,2)</f>
        <v>01</v>
      </c>
      <c r="AI147" s="0" t="s">
        <v>123</v>
      </c>
      <c r="AJ147" s="0" t="s">
        <v>76</v>
      </c>
      <c r="AK147" s="0" t="str">
        <f aca="false">RIGHT(AJ147,2)</f>
        <v>07</v>
      </c>
    </row>
    <row r="148" customFormat="false" ht="14.25" hidden="false" customHeight="false" outlineLevel="0" collapsed="false">
      <c r="AA148" s="0" t="s">
        <v>108</v>
      </c>
      <c r="AB148" s="0" t="str">
        <f aca="false">IFERROR(INDEX(V:Y,MATCH(AA148,W:W,0),1),IFERROR(INDEX(V:Y,MATCH(AA148,X:X,0),1),IFERROR(INDEX(V:Y,MATCH(AA148,Y:Y,0),1),IFERROR(INDEX(L:M,MATCH(AA148,L:L,0),2),"NA"))))</f>
        <v>D02</v>
      </c>
      <c r="AC148" s="0" t="n">
        <f aca="false">IFERROR(INDEX(L:N,MATCH(AA148,L:L,0),3),IF(INDEX(B:C,MATCH(AB148,C:C,0),1)="",0,IFERROR(INDEX(B:N,MATCH(AB148,C:C,0),8),0)))</f>
        <v>0</v>
      </c>
      <c r="AE148" s="0" t="s">
        <v>65</v>
      </c>
      <c r="AF148" s="0" t="s">
        <v>62</v>
      </c>
      <c r="AG148" s="0" t="str">
        <f aca="false">RIGHT(AF148,2)</f>
        <v>01</v>
      </c>
      <c r="AI148" s="0" t="s">
        <v>171</v>
      </c>
      <c r="AJ148" s="0" t="s">
        <v>76</v>
      </c>
      <c r="AK148" s="0" t="str">
        <f aca="false">RIGHT(AJ148,2)</f>
        <v>07</v>
      </c>
    </row>
    <row r="149" customFormat="false" ht="14.25" hidden="false" customHeight="false" outlineLevel="0" collapsed="false">
      <c r="AA149" s="0" t="s">
        <v>109</v>
      </c>
      <c r="AB149" s="0" t="str">
        <f aca="false">IFERROR(INDEX(V:Y,MATCH(AA149,W:W,0),1),IFERROR(INDEX(V:Y,MATCH(AA149,X:X,0),1),IFERROR(INDEX(V:Y,MATCH(AA149,Y:Y,0),1),IFERROR(INDEX(L:M,MATCH(AA149,L:L,0),2),"NA"))))</f>
        <v>D02</v>
      </c>
      <c r="AC149" s="0" t="n">
        <f aca="false">IFERROR(INDEX(L:N,MATCH(AA149,L:L,0),3),IF(INDEX(B:C,MATCH(AB149,C:C,0),1)="",0,IFERROR(INDEX(B:N,MATCH(AB149,C:C,0),8),0)))</f>
        <v>0</v>
      </c>
      <c r="AE149" s="0" t="s">
        <v>114</v>
      </c>
      <c r="AF149" s="0" t="s">
        <v>113</v>
      </c>
      <c r="AG149" s="0" t="str">
        <f aca="false">RIGHT(AF149,2)</f>
        <v>02</v>
      </c>
      <c r="AI149" s="0" t="s">
        <v>309</v>
      </c>
      <c r="AJ149" s="0" t="s">
        <v>151</v>
      </c>
      <c r="AK149" s="0" t="str">
        <f aca="false">RIGHT(AJ149,2)</f>
        <v>07</v>
      </c>
    </row>
    <row r="150" customFormat="false" ht="14.25" hidden="false" customHeight="false" outlineLevel="0" collapsed="false">
      <c r="AA150" s="0" t="s">
        <v>160</v>
      </c>
      <c r="AB150" s="0" t="str">
        <f aca="false">IFERROR(INDEX(V:Y,MATCH(AA150,W:W,0),1),IFERROR(INDEX(V:Y,MATCH(AA150,X:X,0),1),IFERROR(INDEX(V:Y,MATCH(AA150,Y:Y,0),1),IFERROR(INDEX(L:M,MATCH(AA150,L:L,0),2),"NA"))))</f>
        <v>D03</v>
      </c>
      <c r="AC150" s="0" t="n">
        <f aca="false">IFERROR(INDEX(L:N,MATCH(AA150,L:L,0),3),IF(INDEX(B:C,MATCH(AB150,C:C,0),1)="",0,IFERROR(INDEX(B:N,MATCH(AB150,C:C,0),8),0)))</f>
        <v>0</v>
      </c>
      <c r="AE150" s="0" t="s">
        <v>115</v>
      </c>
      <c r="AF150" s="0" t="s">
        <v>113</v>
      </c>
      <c r="AG150" s="0" t="str">
        <f aca="false">RIGHT(AF150,2)</f>
        <v>02</v>
      </c>
      <c r="AI150" s="0" t="s">
        <v>310</v>
      </c>
      <c r="AJ150" s="0" t="s">
        <v>151</v>
      </c>
      <c r="AK150" s="0" t="str">
        <f aca="false">RIGHT(AJ150,2)</f>
        <v>07</v>
      </c>
    </row>
    <row r="151" customFormat="false" ht="14.25" hidden="false" customHeight="false" outlineLevel="0" collapsed="false">
      <c r="AA151" s="0" t="s">
        <v>161</v>
      </c>
      <c r="AB151" s="0" t="str">
        <f aca="false">IFERROR(INDEX(V:Y,MATCH(AA151,W:W,0),1),IFERROR(INDEX(V:Y,MATCH(AA151,X:X,0),1),IFERROR(INDEX(V:Y,MATCH(AA151,Y:Y,0),1),IFERROR(INDEX(L:M,MATCH(AA151,L:L,0),2),"NA"))))</f>
        <v>D03</v>
      </c>
      <c r="AC151" s="0" t="n">
        <f aca="false">IFERROR(INDEX(L:N,MATCH(AA151,L:L,0),3),IF(INDEX(B:C,MATCH(AB151,C:C,0),1)="",0,IFERROR(INDEX(B:N,MATCH(AB151,C:C,0),8),0)))</f>
        <v>0</v>
      </c>
      <c r="AE151" s="0" t="s">
        <v>116</v>
      </c>
      <c r="AF151" s="0" t="s">
        <v>113</v>
      </c>
      <c r="AG151" s="0" t="str">
        <f aca="false">RIGHT(AF151,2)</f>
        <v>02</v>
      </c>
      <c r="AI151" s="0" t="s">
        <v>311</v>
      </c>
      <c r="AJ151" s="0" t="s">
        <v>151</v>
      </c>
      <c r="AK151" s="0" t="str">
        <f aca="false">RIGHT(AJ151,2)</f>
        <v>07</v>
      </c>
    </row>
    <row r="152" customFormat="false" ht="14.25" hidden="false" customHeight="false" outlineLevel="0" collapsed="false">
      <c r="AA152" s="0" t="s">
        <v>205</v>
      </c>
      <c r="AB152" s="0" t="str">
        <f aca="false">IFERROR(INDEX(V:Y,MATCH(AA152,W:W,0),1),IFERROR(INDEX(V:Y,MATCH(AA152,X:X,0),1),IFERROR(INDEX(V:Y,MATCH(AA152,Y:Y,0),1),IFERROR(INDEX(L:M,MATCH(AA152,L:L,0),2),"NA"))))</f>
        <v>D04</v>
      </c>
      <c r="AC152" s="0" t="n">
        <f aca="false">IFERROR(INDEX(L:N,MATCH(AA152,L:L,0),3),IF(INDEX(B:C,MATCH(AB152,C:C,0),1)="",0,IFERROR(INDEX(B:N,MATCH(AB152,C:C,0),8),0)))</f>
        <v>0</v>
      </c>
      <c r="AE152" s="0" t="s">
        <v>167</v>
      </c>
      <c r="AF152" s="0" t="s">
        <v>166</v>
      </c>
      <c r="AG152" s="0" t="str">
        <f aca="false">RIGHT(AF152,2)</f>
        <v>03</v>
      </c>
      <c r="AI152" s="0" t="s">
        <v>313</v>
      </c>
      <c r="AJ152" s="0" t="s">
        <v>222</v>
      </c>
      <c r="AK152" s="0" t="str">
        <f aca="false">RIGHT(AJ152,2)</f>
        <v>07</v>
      </c>
    </row>
    <row r="153" customFormat="false" ht="14.25" hidden="false" customHeight="false" outlineLevel="0" collapsed="false">
      <c r="AA153" s="0" t="s">
        <v>206</v>
      </c>
      <c r="AB153" s="0" t="str">
        <f aca="false">IFERROR(INDEX(V:Y,MATCH(AA153,W:W,0),1),IFERROR(INDEX(V:Y,MATCH(AA153,X:X,0),1),IFERROR(INDEX(V:Y,MATCH(AA153,Y:Y,0),1),IFERROR(INDEX(L:M,MATCH(AA153,L:L,0),2),"NA"))))</f>
        <v>D04</v>
      </c>
      <c r="AC153" s="0" t="n">
        <f aca="false">IFERROR(INDEX(L:N,MATCH(AA153,L:L,0),3),IF(INDEX(B:C,MATCH(AB153,C:C,0),1)="",0,IFERROR(INDEX(B:N,MATCH(AB153,C:C,0),8),0)))</f>
        <v>0</v>
      </c>
      <c r="AE153" s="0" t="s">
        <v>168</v>
      </c>
      <c r="AF153" s="0" t="s">
        <v>166</v>
      </c>
      <c r="AG153" s="0" t="str">
        <f aca="false">RIGHT(AF153,2)</f>
        <v>03</v>
      </c>
      <c r="AI153" s="0" t="s">
        <v>314</v>
      </c>
      <c r="AJ153" s="0" t="s">
        <v>222</v>
      </c>
      <c r="AK153" s="0" t="str">
        <f aca="false">RIGHT(AJ153,2)</f>
        <v>07</v>
      </c>
    </row>
    <row r="154" customFormat="false" ht="14.25" hidden="false" customHeight="false" outlineLevel="0" collapsed="false">
      <c r="AA154" s="0" t="s">
        <v>248</v>
      </c>
      <c r="AB154" s="0" t="str">
        <f aca="false">IFERROR(INDEX(V:Y,MATCH(AA154,W:W,0),1),IFERROR(INDEX(V:Y,MATCH(AA154,X:X,0),1),IFERROR(INDEX(V:Y,MATCH(AA154,Y:Y,0),1),IFERROR(INDEX(L:M,MATCH(AA154,L:L,0),2),"NA"))))</f>
        <v>D05</v>
      </c>
      <c r="AC154" s="0" t="n">
        <f aca="false">IFERROR(INDEX(L:N,MATCH(AA154,L:L,0),3),IF(INDEX(B:C,MATCH(AB154,C:C,0),1)="",0,IFERROR(INDEX(B:N,MATCH(AB154,C:C,0),8),0)))</f>
        <v>0</v>
      </c>
      <c r="AE154" s="0" t="s">
        <v>169</v>
      </c>
      <c r="AF154" s="0" t="s">
        <v>166</v>
      </c>
      <c r="AG154" s="0" t="str">
        <f aca="false">RIGHT(AF154,2)</f>
        <v>03</v>
      </c>
      <c r="AI154" s="0" t="s">
        <v>315</v>
      </c>
      <c r="AJ154" s="0" t="s">
        <v>222</v>
      </c>
      <c r="AK154" s="0" t="str">
        <f aca="false">RIGHT(AJ154,2)</f>
        <v>07</v>
      </c>
    </row>
    <row r="155" customFormat="false" ht="14.25" hidden="false" customHeight="false" outlineLevel="0" collapsed="false">
      <c r="AA155" s="0" t="s">
        <v>249</v>
      </c>
      <c r="AB155" s="0" t="str">
        <f aca="false">IFERROR(INDEX(V:Y,MATCH(AA155,W:W,0),1),IFERROR(INDEX(V:Y,MATCH(AA155,X:X,0),1),IFERROR(INDEX(V:Y,MATCH(AA155,Y:Y,0),1),IFERROR(INDEX(L:M,MATCH(AA155,L:L,0),2),"NA"))))</f>
        <v>D05</v>
      </c>
      <c r="AC155" s="0" t="n">
        <f aca="false">IFERROR(INDEX(L:N,MATCH(AA155,L:L,0),3),IF(INDEX(B:C,MATCH(AB155,C:C,0),1)="",0,IFERROR(INDEX(B:N,MATCH(AB155,C:C,0),8),0)))</f>
        <v>0</v>
      </c>
      <c r="AE155" s="0" t="s">
        <v>211</v>
      </c>
      <c r="AF155" s="0" t="s">
        <v>210</v>
      </c>
      <c r="AG155" s="0" t="str">
        <f aca="false">RIGHT(AF155,2)</f>
        <v>04</v>
      </c>
      <c r="AI155" s="0" t="s">
        <v>317</v>
      </c>
      <c r="AJ155" s="0" t="s">
        <v>277</v>
      </c>
      <c r="AK155" s="0" t="str">
        <f aca="false">RIGHT(AJ155,2)</f>
        <v>07</v>
      </c>
    </row>
    <row r="156" customFormat="false" ht="14.25" hidden="false" customHeight="false" outlineLevel="0" collapsed="false">
      <c r="AA156" s="0" t="s">
        <v>283</v>
      </c>
      <c r="AB156" s="0" t="str">
        <f aca="false">IFERROR(INDEX(V:Y,MATCH(AA156,W:W,0),1),IFERROR(INDEX(V:Y,MATCH(AA156,X:X,0),1),IFERROR(INDEX(V:Y,MATCH(AA156,Y:Y,0),1),IFERROR(INDEX(L:M,MATCH(AA156,L:L,0),2),"NA"))))</f>
        <v>D06</v>
      </c>
      <c r="AC156" s="0" t="n">
        <f aca="false">IFERROR(INDEX(L:N,MATCH(AA156,L:L,0),3),IF(INDEX(B:C,MATCH(AB156,C:C,0),1)="",0,IFERROR(INDEX(B:N,MATCH(AB156,C:C,0),8),0)))</f>
        <v>0</v>
      </c>
      <c r="AE156" s="0" t="s">
        <v>212</v>
      </c>
      <c r="AF156" s="0" t="s">
        <v>210</v>
      </c>
      <c r="AG156" s="0" t="str">
        <f aca="false">RIGHT(AF156,2)</f>
        <v>04</v>
      </c>
      <c r="AI156" s="0" t="s">
        <v>318</v>
      </c>
      <c r="AJ156" s="0" t="s">
        <v>277</v>
      </c>
      <c r="AK156" s="0" t="str">
        <f aca="false">RIGHT(AJ156,2)</f>
        <v>07</v>
      </c>
    </row>
    <row r="157" customFormat="false" ht="14.25" hidden="false" customHeight="false" outlineLevel="0" collapsed="false">
      <c r="AA157" s="0" t="s">
        <v>284</v>
      </c>
      <c r="AB157" s="0" t="str">
        <f aca="false">IFERROR(INDEX(V:Y,MATCH(AA157,W:W,0),1),IFERROR(INDEX(V:Y,MATCH(AA157,X:X,0),1),IFERROR(INDEX(V:Y,MATCH(AA157,Y:Y,0),1),IFERROR(INDEX(L:M,MATCH(AA157,L:L,0),2),"NA"))))</f>
        <v>D06</v>
      </c>
      <c r="AC157" s="0" t="n">
        <f aca="false">IFERROR(INDEX(L:N,MATCH(AA157,L:L,0),3),IF(INDEX(B:C,MATCH(AB157,C:C,0),1)="",0,IFERROR(INDEX(B:N,MATCH(AB157,C:C,0),8),0)))</f>
        <v>0</v>
      </c>
      <c r="AE157" s="0" t="s">
        <v>213</v>
      </c>
      <c r="AF157" s="0" t="s">
        <v>210</v>
      </c>
      <c r="AG157" s="0" t="str">
        <f aca="false">RIGHT(AF157,2)</f>
        <v>04</v>
      </c>
      <c r="AI157" s="0" t="s">
        <v>319</v>
      </c>
      <c r="AJ157" s="0" t="s">
        <v>277</v>
      </c>
      <c r="AK157" s="0" t="str">
        <f aca="false">RIGHT(AJ157,2)</f>
        <v>07</v>
      </c>
    </row>
    <row r="158" customFormat="false" ht="14.25" hidden="false" customHeight="false" outlineLevel="0" collapsed="false">
      <c r="AA158" s="0" t="s">
        <v>317</v>
      </c>
      <c r="AB158" s="0" t="str">
        <f aca="false">IFERROR(INDEX(V:Y,MATCH(AA158,W:W,0),1),IFERROR(INDEX(V:Y,MATCH(AA158,X:X,0),1),IFERROR(INDEX(V:Y,MATCH(AA158,Y:Y,0),1),IFERROR(INDEX(L:M,MATCH(AA158,L:L,0),2),"NA"))))</f>
        <v>D07</v>
      </c>
      <c r="AC158" s="0" t="n">
        <f aca="false">IFERROR(INDEX(L:N,MATCH(AA158,L:L,0),3),IF(INDEX(B:C,MATCH(AB158,C:C,0),1)="",0,IFERROR(INDEX(B:N,MATCH(AB158,C:C,0),8),0)))</f>
        <v>0</v>
      </c>
      <c r="AE158" s="0" t="s">
        <v>254</v>
      </c>
      <c r="AF158" s="0" t="s">
        <v>253</v>
      </c>
      <c r="AG158" s="0" t="str">
        <f aca="false">RIGHT(AF158,2)</f>
        <v>05</v>
      </c>
      <c r="AI158" s="0" t="s">
        <v>322</v>
      </c>
      <c r="AJ158" s="0" t="s">
        <v>321</v>
      </c>
      <c r="AK158" s="0" t="str">
        <f aca="false">RIGHT(AJ158,2)</f>
        <v>07</v>
      </c>
    </row>
    <row r="159" customFormat="false" ht="14.25" hidden="false" customHeight="false" outlineLevel="0" collapsed="false">
      <c r="AA159" s="0" t="s">
        <v>318</v>
      </c>
      <c r="AB159" s="0" t="str">
        <f aca="false">IFERROR(INDEX(V:Y,MATCH(AA159,W:W,0),1),IFERROR(INDEX(V:Y,MATCH(AA159,X:X,0),1),IFERROR(INDEX(V:Y,MATCH(AA159,Y:Y,0),1),IFERROR(INDEX(L:M,MATCH(AA159,L:L,0),2),"NA"))))</f>
        <v>D07</v>
      </c>
      <c r="AC159" s="0" t="n">
        <f aca="false">IFERROR(INDEX(L:N,MATCH(AA159,L:L,0),3),IF(INDEX(B:C,MATCH(AB159,C:C,0),1)="",0,IFERROR(INDEX(B:N,MATCH(AB159,C:C,0),8),0)))</f>
        <v>0</v>
      </c>
      <c r="AE159" s="0" t="s">
        <v>255</v>
      </c>
      <c r="AF159" s="0" t="s">
        <v>253</v>
      </c>
      <c r="AG159" s="0" t="str">
        <f aca="false">RIGHT(AF159,2)</f>
        <v>05</v>
      </c>
      <c r="AI159" s="0" t="s">
        <v>323</v>
      </c>
      <c r="AJ159" s="0" t="s">
        <v>321</v>
      </c>
      <c r="AK159" s="0" t="str">
        <f aca="false">RIGHT(AJ159,2)</f>
        <v>07</v>
      </c>
    </row>
    <row r="160" customFormat="false" ht="14.25" hidden="false" customHeight="false" outlineLevel="0" collapsed="false">
      <c r="AA160" s="0" t="s">
        <v>352</v>
      </c>
      <c r="AB160" s="0" t="str">
        <f aca="false">IFERROR(INDEX(V:Y,MATCH(AA160,W:W,0),1),IFERROR(INDEX(V:Y,MATCH(AA160,X:X,0),1),IFERROR(INDEX(V:Y,MATCH(AA160,Y:Y,0),1),IFERROR(INDEX(L:M,MATCH(AA160,L:L,0),2),"NA"))))</f>
        <v>D08</v>
      </c>
      <c r="AC160" s="0" t="n">
        <f aca="false">IFERROR(INDEX(L:N,MATCH(AA160,L:L,0),3),IF(INDEX(B:C,MATCH(AB160,C:C,0),1)="",0,IFERROR(INDEX(B:N,MATCH(AB160,C:C,0),8),0)))</f>
        <v>0</v>
      </c>
      <c r="AE160" s="0" t="s">
        <v>256</v>
      </c>
      <c r="AF160" s="0" t="s">
        <v>253</v>
      </c>
      <c r="AG160" s="0" t="str">
        <f aca="false">RIGHT(AF160,2)</f>
        <v>05</v>
      </c>
      <c r="AI160" s="0" t="s">
        <v>324</v>
      </c>
      <c r="AJ160" s="0" t="s">
        <v>321</v>
      </c>
      <c r="AK160" s="0" t="str">
        <f aca="false">RIGHT(AJ160,2)</f>
        <v>07</v>
      </c>
    </row>
    <row r="161" customFormat="false" ht="14.25" hidden="false" customHeight="false" outlineLevel="0" collapsed="false">
      <c r="AA161" s="0" t="s">
        <v>353</v>
      </c>
      <c r="AB161" s="0" t="str">
        <f aca="false">IFERROR(INDEX(V:Y,MATCH(AA161,W:W,0),1),IFERROR(INDEX(V:Y,MATCH(AA161,X:X,0),1),IFERROR(INDEX(V:Y,MATCH(AA161,Y:Y,0),1),IFERROR(INDEX(L:M,MATCH(AA161,L:L,0),2),"NA"))))</f>
        <v>D08</v>
      </c>
      <c r="AC161" s="0" t="n">
        <f aca="false">IFERROR(INDEX(L:N,MATCH(AA161,L:L,0),3),IF(INDEX(B:C,MATCH(AB161,C:C,0),1)="",0,IFERROR(INDEX(B:N,MATCH(AB161,C:C,0),8),0)))</f>
        <v>0</v>
      </c>
      <c r="AE161" s="0" t="s">
        <v>289</v>
      </c>
      <c r="AF161" s="0" t="s">
        <v>288</v>
      </c>
      <c r="AG161" s="0" t="str">
        <f aca="false">RIGHT(AF161,2)</f>
        <v>06</v>
      </c>
      <c r="AI161" s="0" t="s">
        <v>327</v>
      </c>
      <c r="AJ161" s="0" t="s">
        <v>326</v>
      </c>
      <c r="AK161" s="0" t="str">
        <f aca="false">RIGHT(AJ161,2)</f>
        <v>07</v>
      </c>
    </row>
    <row r="162" customFormat="false" ht="14.25" hidden="false" customHeight="false" outlineLevel="0" collapsed="false">
      <c r="AA162" s="0" t="s">
        <v>388</v>
      </c>
      <c r="AB162" s="0" t="str">
        <f aca="false">IFERROR(INDEX(V:Y,MATCH(AA162,W:W,0),1),IFERROR(INDEX(V:Y,MATCH(AA162,X:X,0),1),IFERROR(INDEX(V:Y,MATCH(AA162,Y:Y,0),1),IFERROR(INDEX(L:M,MATCH(AA162,L:L,0),2),"NA"))))</f>
        <v>D09</v>
      </c>
      <c r="AC162" s="0" t="n">
        <f aca="false">IFERROR(INDEX(L:N,MATCH(AA162,L:L,0),3),IF(INDEX(B:C,MATCH(AB162,C:C,0),1)="",0,IFERROR(INDEX(B:N,MATCH(AB162,C:C,0),8),0)))</f>
        <v>0</v>
      </c>
      <c r="AE162" s="0" t="s">
        <v>290</v>
      </c>
      <c r="AF162" s="0" t="s">
        <v>288</v>
      </c>
      <c r="AG162" s="0" t="str">
        <f aca="false">RIGHT(AF162,2)</f>
        <v>06</v>
      </c>
      <c r="AI162" s="0" t="s">
        <v>328</v>
      </c>
      <c r="AJ162" s="0" t="s">
        <v>326</v>
      </c>
      <c r="AK162" s="0" t="str">
        <f aca="false">RIGHT(AJ162,2)</f>
        <v>07</v>
      </c>
    </row>
    <row r="163" customFormat="false" ht="14.25" hidden="false" customHeight="false" outlineLevel="0" collapsed="false">
      <c r="AA163" s="0" t="s">
        <v>389</v>
      </c>
      <c r="AB163" s="0" t="str">
        <f aca="false">IFERROR(INDEX(V:Y,MATCH(AA163,W:W,0),1),IFERROR(INDEX(V:Y,MATCH(AA163,X:X,0),1),IFERROR(INDEX(V:Y,MATCH(AA163,Y:Y,0),1),IFERROR(INDEX(L:M,MATCH(AA163,L:L,0),2),"NA"))))</f>
        <v>D09</v>
      </c>
      <c r="AC163" s="0" t="n">
        <f aca="false">IFERROR(INDEX(L:N,MATCH(AA163,L:L,0),3),IF(INDEX(B:C,MATCH(AB163,C:C,0),1)="",0,IFERROR(INDEX(B:N,MATCH(AB163,C:C,0),8),0)))</f>
        <v>0</v>
      </c>
      <c r="AE163" s="0" t="s">
        <v>291</v>
      </c>
      <c r="AF163" s="0" t="s">
        <v>288</v>
      </c>
      <c r="AG163" s="0" t="str">
        <f aca="false">RIGHT(AF163,2)</f>
        <v>06</v>
      </c>
      <c r="AI163" s="0" t="s">
        <v>329</v>
      </c>
      <c r="AJ163" s="0" t="s">
        <v>326</v>
      </c>
      <c r="AK163" s="0" t="str">
        <f aca="false">RIGHT(AJ163,2)</f>
        <v>07</v>
      </c>
    </row>
    <row r="164" customFormat="false" ht="14.25" hidden="false" customHeight="false" outlineLevel="0" collapsed="false">
      <c r="AA164" s="0" t="s">
        <v>422</v>
      </c>
      <c r="AB164" s="0" t="str">
        <f aca="false">IFERROR(INDEX(V:Y,MATCH(AA164,W:W,0),1),IFERROR(INDEX(V:Y,MATCH(AA164,X:X,0),1),IFERROR(INDEX(V:Y,MATCH(AA164,Y:Y,0),1),IFERROR(INDEX(L:M,MATCH(AA164,L:L,0),2),"NA"))))</f>
        <v>D10</v>
      </c>
      <c r="AC164" s="0" t="n">
        <f aca="false">IFERROR(INDEX(L:N,MATCH(AA164,L:L,0),3),IF(INDEX(B:C,MATCH(AB164,C:C,0),1)="",0,IFERROR(INDEX(B:N,MATCH(AB164,C:C,0),8),0)))</f>
        <v>0</v>
      </c>
      <c r="AE164" s="0" t="s">
        <v>322</v>
      </c>
      <c r="AF164" s="0" t="s">
        <v>321</v>
      </c>
      <c r="AG164" s="0" t="str">
        <f aca="false">RIGHT(AF164,2)</f>
        <v>07</v>
      </c>
      <c r="AI164" s="0" t="s">
        <v>332</v>
      </c>
      <c r="AJ164" s="0" t="s">
        <v>331</v>
      </c>
      <c r="AK164" s="0" t="str">
        <f aca="false">RIGHT(AJ164,2)</f>
        <v>07</v>
      </c>
    </row>
    <row r="165" customFormat="false" ht="14.25" hidden="false" customHeight="false" outlineLevel="0" collapsed="false">
      <c r="AA165" s="0" t="s">
        <v>423</v>
      </c>
      <c r="AB165" s="0" t="str">
        <f aca="false">IFERROR(INDEX(V:Y,MATCH(AA165,W:W,0),1),IFERROR(INDEX(V:Y,MATCH(AA165,X:X,0),1),IFERROR(INDEX(V:Y,MATCH(AA165,Y:Y,0),1),IFERROR(INDEX(L:M,MATCH(AA165,L:L,0),2),"NA"))))</f>
        <v>D10</v>
      </c>
      <c r="AC165" s="0" t="n">
        <f aca="false">IFERROR(INDEX(L:N,MATCH(AA165,L:L,0),3),IF(INDEX(B:C,MATCH(AB165,C:C,0),1)="",0,IFERROR(INDEX(B:N,MATCH(AB165,C:C,0),8),0)))</f>
        <v>0</v>
      </c>
      <c r="AE165" s="0" t="s">
        <v>323</v>
      </c>
      <c r="AF165" s="0" t="s">
        <v>321</v>
      </c>
      <c r="AG165" s="0" t="str">
        <f aca="false">RIGHT(AF165,2)</f>
        <v>07</v>
      </c>
      <c r="AI165" s="0" t="s">
        <v>333</v>
      </c>
      <c r="AJ165" s="0" t="s">
        <v>331</v>
      </c>
      <c r="AK165" s="0" t="str">
        <f aca="false">RIGHT(AJ165,2)</f>
        <v>07</v>
      </c>
    </row>
    <row r="166" customFormat="false" ht="14.25" hidden="false" customHeight="false" outlineLevel="0" collapsed="false">
      <c r="AA166" s="0" t="s">
        <v>448</v>
      </c>
      <c r="AB166" s="0" t="str">
        <f aca="false">IFERROR(INDEX(V:Y,MATCH(AA166,W:W,0),1),IFERROR(INDEX(V:Y,MATCH(AA166,X:X,0),1),IFERROR(INDEX(V:Y,MATCH(AA166,Y:Y,0),1),IFERROR(INDEX(L:M,MATCH(AA166,L:L,0),2),"NA"))))</f>
        <v>D11</v>
      </c>
      <c r="AC166" s="0" t="n">
        <f aca="false">IFERROR(INDEX(L:N,MATCH(AA166,L:L,0),3),IF(INDEX(B:C,MATCH(AB166,C:C,0),1)="",0,IFERROR(INDEX(B:N,MATCH(AB166,C:C,0),8),0)))</f>
        <v>0</v>
      </c>
      <c r="AE166" s="0" t="s">
        <v>324</v>
      </c>
      <c r="AF166" s="0" t="s">
        <v>321</v>
      </c>
      <c r="AG166" s="0" t="str">
        <f aca="false">RIGHT(AF166,2)</f>
        <v>07</v>
      </c>
      <c r="AI166" s="0" t="s">
        <v>334</v>
      </c>
      <c r="AJ166" s="0" t="s">
        <v>331</v>
      </c>
      <c r="AK166" s="0" t="str">
        <f aca="false">RIGHT(AJ166,2)</f>
        <v>07</v>
      </c>
    </row>
    <row r="167" customFormat="false" ht="14.25" hidden="false" customHeight="false" outlineLevel="0" collapsed="false">
      <c r="AA167" s="0" t="s">
        <v>449</v>
      </c>
      <c r="AB167" s="0" t="str">
        <f aca="false">IFERROR(INDEX(V:Y,MATCH(AA167,W:W,0),1),IFERROR(INDEX(V:Y,MATCH(AA167,X:X,0),1),IFERROR(INDEX(V:Y,MATCH(AA167,Y:Y,0),1),IFERROR(INDEX(L:M,MATCH(AA167,L:L,0),2),"NA"))))</f>
        <v>D11</v>
      </c>
      <c r="AC167" s="0" t="n">
        <f aca="false">IFERROR(INDEX(L:N,MATCH(AA167,L:L,0),3),IF(INDEX(B:C,MATCH(AB167,C:C,0),1)="",0,IFERROR(INDEX(B:N,MATCH(AB167,C:C,0),8),0)))</f>
        <v>0</v>
      </c>
      <c r="AE167" s="0" t="s">
        <v>356</v>
      </c>
      <c r="AF167" s="0" t="s">
        <v>336</v>
      </c>
      <c r="AG167" s="0" t="str">
        <f aca="false">RIGHT(AF167,2)</f>
        <v>08</v>
      </c>
      <c r="AI167" s="0" t="s">
        <v>338</v>
      </c>
      <c r="AJ167" s="0" t="s">
        <v>337</v>
      </c>
      <c r="AK167" s="0" t="str">
        <f aca="false">RIGHT(AJ167,2)</f>
        <v>07</v>
      </c>
    </row>
    <row r="168" customFormat="false" ht="14.25" hidden="false" customHeight="false" outlineLevel="0" collapsed="false">
      <c r="AA168" s="0" t="s">
        <v>474</v>
      </c>
      <c r="AB168" s="0" t="str">
        <f aca="false">IFERROR(INDEX(V:Y,MATCH(AA168,W:W,0),1),IFERROR(INDEX(V:Y,MATCH(AA168,X:X,0),1),IFERROR(INDEX(V:Y,MATCH(AA168,Y:Y,0),1),IFERROR(INDEX(L:M,MATCH(AA168,L:L,0),2),"NA"))))</f>
        <v>D12</v>
      </c>
      <c r="AC168" s="0" t="n">
        <f aca="false">IFERROR(INDEX(L:N,MATCH(AA168,L:L,0),3),IF(INDEX(B:C,MATCH(AB168,C:C,0),1)="",0,IFERROR(INDEX(B:N,MATCH(AB168,C:C,0),8),0)))</f>
        <v>0</v>
      </c>
      <c r="AE168" s="0" t="s">
        <v>357</v>
      </c>
      <c r="AF168" s="0" t="s">
        <v>336</v>
      </c>
      <c r="AG168" s="0" t="str">
        <f aca="false">RIGHT(AF168,2)</f>
        <v>08</v>
      </c>
      <c r="AI168" s="0" t="s">
        <v>339</v>
      </c>
      <c r="AJ168" s="0" t="s">
        <v>337</v>
      </c>
      <c r="AK168" s="0" t="str">
        <f aca="false">RIGHT(AJ168,2)</f>
        <v>07</v>
      </c>
    </row>
    <row r="169" customFormat="false" ht="14.25" hidden="false" customHeight="false" outlineLevel="0" collapsed="false">
      <c r="AA169" s="0" t="s">
        <v>475</v>
      </c>
      <c r="AB169" s="0" t="str">
        <f aca="false">IFERROR(INDEX(V:Y,MATCH(AA169,W:W,0),1),IFERROR(INDEX(V:Y,MATCH(AA169,X:X,0),1),IFERROR(INDEX(V:Y,MATCH(AA169,Y:Y,0),1),IFERROR(INDEX(L:M,MATCH(AA169,L:L,0),2),"NA"))))</f>
        <v>D12</v>
      </c>
      <c r="AC169" s="0" t="n">
        <f aca="false">IFERROR(INDEX(L:N,MATCH(AA169,L:L,0),3),IF(INDEX(B:C,MATCH(AB169,C:C,0),1)="",0,IFERROR(INDEX(B:N,MATCH(AB169,C:C,0),8),0)))</f>
        <v>0</v>
      </c>
      <c r="AE169" s="0" t="s">
        <v>358</v>
      </c>
      <c r="AF169" s="0" t="s">
        <v>336</v>
      </c>
      <c r="AG169" s="0" t="str">
        <f aca="false">RIGHT(AF169,2)</f>
        <v>08</v>
      </c>
      <c r="AI169" s="0" t="s">
        <v>340</v>
      </c>
      <c r="AJ169" s="0" t="s">
        <v>337</v>
      </c>
      <c r="AK169" s="0" t="str">
        <f aca="false">RIGHT(AJ169,2)</f>
        <v>07</v>
      </c>
    </row>
    <row r="170" customFormat="false" ht="14.25" hidden="false" customHeight="false" outlineLevel="0" collapsed="false">
      <c r="AA170" s="0" t="s">
        <v>58</v>
      </c>
      <c r="AB170" s="0" t="str">
        <f aca="false">IFERROR(INDEX(V:Y,MATCH(AA170,W:W,0),1),IFERROR(INDEX(V:Y,MATCH(AA170,X:X,0),1),IFERROR(INDEX(V:Y,MATCH(AA170,Y:Y,0),1),IFERROR(INDEX(L:M,MATCH(AA170,L:L,0),2),"NA"))))</f>
        <v>D01</v>
      </c>
      <c r="AC170" s="0" t="n">
        <f aca="false">IFERROR(INDEX(L:N,MATCH(AA170,L:L,0),3),IF(INDEX(B:C,MATCH(AB170,C:C,0),1)="",0,IFERROR(INDEX(B:N,MATCH(AB170,C:C,0),8),0)))</f>
        <v>0</v>
      </c>
      <c r="AE170" s="0" t="s">
        <v>394</v>
      </c>
      <c r="AF170" s="0" t="s">
        <v>342</v>
      </c>
      <c r="AG170" s="0" t="str">
        <f aca="false">RIGHT(AF170,2)</f>
        <v>09</v>
      </c>
      <c r="AI170" s="0" t="s">
        <v>130</v>
      </c>
      <c r="AJ170" s="0" t="s">
        <v>83</v>
      </c>
      <c r="AK170" s="0" t="str">
        <f aca="false">RIGHT(AJ170,2)</f>
        <v>08</v>
      </c>
    </row>
    <row r="171" customFormat="false" ht="14.25" hidden="false" customHeight="false" outlineLevel="0" collapsed="false">
      <c r="AA171" s="0" t="s">
        <v>93</v>
      </c>
      <c r="AB171" s="0" t="str">
        <f aca="false">IFERROR(INDEX(V:Y,MATCH(AA171,W:W,0),1),IFERROR(INDEX(V:Y,MATCH(AA171,X:X,0),1),IFERROR(INDEX(V:Y,MATCH(AA171,Y:Y,0),1),IFERROR(INDEX(L:M,MATCH(AA171,L:L,0),2),"NA"))))</f>
        <v>STD</v>
      </c>
      <c r="AC171" s="0" t="n">
        <f aca="false">IFERROR(INDEX(L:N,MATCH(AA171,L:L,0),3),IF(INDEX(B:C,MATCH(AB171,C:C,0),1)="",0,IFERROR(INDEX(B:N,MATCH(AB171,C:C,0),8),0)))</f>
        <v>3</v>
      </c>
      <c r="AE171" s="0" t="s">
        <v>395</v>
      </c>
      <c r="AF171" s="0" t="s">
        <v>342</v>
      </c>
      <c r="AG171" s="0" t="str">
        <f aca="false">RIGHT(AF171,2)</f>
        <v>09</v>
      </c>
      <c r="AI171" s="0" t="s">
        <v>138</v>
      </c>
      <c r="AJ171" s="0" t="s">
        <v>83</v>
      </c>
      <c r="AK171" s="0" t="str">
        <f aca="false">RIGHT(AJ171,2)</f>
        <v>08</v>
      </c>
    </row>
    <row r="172" customFormat="false" ht="14.25" hidden="false" customHeight="false" outlineLevel="0" collapsed="false">
      <c r="AA172" s="0" t="s">
        <v>110</v>
      </c>
      <c r="AB172" s="0" t="str">
        <f aca="false">IFERROR(INDEX(V:Y,MATCH(AA172,W:W,0),1),IFERROR(INDEX(V:Y,MATCH(AA172,X:X,0),1),IFERROR(INDEX(V:Y,MATCH(AA172,Y:Y,0),1),IFERROR(INDEX(L:M,MATCH(AA172,L:L,0),2),"NA"))))</f>
        <v>D02</v>
      </c>
      <c r="AC172" s="0" t="n">
        <f aca="false">IFERROR(INDEX(L:N,MATCH(AA172,L:L,0),3),IF(INDEX(B:C,MATCH(AB172,C:C,0),1)="",0,IFERROR(INDEX(B:N,MATCH(AB172,C:C,0),8),0)))</f>
        <v>0</v>
      </c>
      <c r="AE172" s="0" t="s">
        <v>396</v>
      </c>
      <c r="AF172" s="0" t="s">
        <v>342</v>
      </c>
      <c r="AG172" s="0" t="str">
        <f aca="false">RIGHT(AF172,2)</f>
        <v>09</v>
      </c>
      <c r="AI172" s="0" t="s">
        <v>192</v>
      </c>
      <c r="AJ172" s="0" t="s">
        <v>83</v>
      </c>
      <c r="AK172" s="0" t="str">
        <f aca="false">RIGHT(AJ172,2)</f>
        <v>08</v>
      </c>
    </row>
    <row r="173" customFormat="false" ht="14.25" hidden="false" customHeight="false" outlineLevel="0" collapsed="false">
      <c r="AA173" s="0" t="s">
        <v>99</v>
      </c>
      <c r="AB173" s="0" t="str">
        <f aca="false">IFERROR(INDEX(V:Y,MATCH(AA173,W:W,0),1),IFERROR(INDEX(V:Y,MATCH(AA173,X:X,0),1),IFERROR(INDEX(V:Y,MATCH(AA173,Y:Y,0),1),IFERROR(INDEX(L:M,MATCH(AA173,L:L,0),2),"NA"))))</f>
        <v>STD</v>
      </c>
      <c r="AC173" s="0" t="n">
        <f aca="false">IFERROR(INDEX(L:N,MATCH(AA173,L:L,0),3),IF(INDEX(B:C,MATCH(AB173,C:C,0),1)="",0,IFERROR(INDEX(B:N,MATCH(AB173,C:C,0),8),0)))</f>
        <v>3</v>
      </c>
      <c r="AE173" s="0" t="s">
        <v>426</v>
      </c>
      <c r="AF173" s="0" t="s">
        <v>243</v>
      </c>
      <c r="AG173" s="0" t="str">
        <f aca="false">RIGHT(AF173,2)</f>
        <v>10</v>
      </c>
      <c r="AI173" s="0" t="s">
        <v>344</v>
      </c>
      <c r="AJ173" s="0" t="s">
        <v>158</v>
      </c>
      <c r="AK173" s="0" t="str">
        <f aca="false">RIGHT(AJ173,2)</f>
        <v>08</v>
      </c>
    </row>
    <row r="174" customFormat="false" ht="14.25" hidden="false" customHeight="false" outlineLevel="0" collapsed="false">
      <c r="AA174" s="0" t="s">
        <v>162</v>
      </c>
      <c r="AB174" s="0" t="str">
        <f aca="false">IFERROR(INDEX(V:Y,MATCH(AA174,W:W,0),1),IFERROR(INDEX(V:Y,MATCH(AA174,X:X,0),1),IFERROR(INDEX(V:Y,MATCH(AA174,Y:Y,0),1),IFERROR(INDEX(L:M,MATCH(AA174,L:L,0),2),"NA"))))</f>
        <v>D03</v>
      </c>
      <c r="AC174" s="0" t="n">
        <f aca="false">IFERROR(INDEX(L:N,MATCH(AA174,L:L,0),3),IF(INDEX(B:C,MATCH(AB174,C:C,0),1)="",0,IFERROR(INDEX(B:N,MATCH(AB174,C:C,0),8),0)))</f>
        <v>0</v>
      </c>
      <c r="AE174" s="0" t="s">
        <v>427</v>
      </c>
      <c r="AF174" s="0" t="s">
        <v>243</v>
      </c>
      <c r="AG174" s="0" t="str">
        <f aca="false">RIGHT(AF174,2)</f>
        <v>10</v>
      </c>
      <c r="AI174" s="0" t="s">
        <v>345</v>
      </c>
      <c r="AJ174" s="0" t="s">
        <v>158</v>
      </c>
      <c r="AK174" s="0" t="str">
        <f aca="false">RIGHT(AJ174,2)</f>
        <v>08</v>
      </c>
    </row>
    <row r="175" customFormat="false" ht="14.25" hidden="false" customHeight="false" outlineLevel="0" collapsed="false">
      <c r="AA175" s="0" t="s">
        <v>105</v>
      </c>
      <c r="AB175" s="0" t="str">
        <f aca="false">IFERROR(INDEX(V:Y,MATCH(AA175,W:W,0),1),IFERROR(INDEX(V:Y,MATCH(AA175,X:X,0),1),IFERROR(INDEX(V:Y,MATCH(AA175,Y:Y,0),1),IFERROR(INDEX(L:M,MATCH(AA175,L:L,0),2),"NA"))))</f>
        <v>STD</v>
      </c>
      <c r="AC175" s="0" t="n">
        <f aca="false">IFERROR(INDEX(L:N,MATCH(AA175,L:L,0),3),IF(INDEX(B:C,MATCH(AB175,C:C,0),1)="",0,IFERROR(INDEX(B:N,MATCH(AB175,C:C,0),8),0)))</f>
        <v>3</v>
      </c>
      <c r="AE175" s="0" t="s">
        <v>428</v>
      </c>
      <c r="AF175" s="0" t="s">
        <v>243</v>
      </c>
      <c r="AG175" s="0" t="str">
        <f aca="false">RIGHT(AF175,2)</f>
        <v>10</v>
      </c>
      <c r="AI175" s="0" t="s">
        <v>346</v>
      </c>
      <c r="AJ175" s="0" t="s">
        <v>158</v>
      </c>
      <c r="AK175" s="0" t="str">
        <f aca="false">RIGHT(AJ175,2)</f>
        <v>08</v>
      </c>
    </row>
    <row r="176" customFormat="false" ht="14.25" hidden="false" customHeight="false" outlineLevel="0" collapsed="false">
      <c r="AA176" s="0" t="s">
        <v>207</v>
      </c>
      <c r="AB176" s="0" t="str">
        <f aca="false">IFERROR(INDEX(V:Y,MATCH(AA176,W:W,0),1),IFERROR(INDEX(V:Y,MATCH(AA176,X:X,0),1),IFERROR(INDEX(V:Y,MATCH(AA176,Y:Y,0),1),IFERROR(INDEX(L:M,MATCH(AA176,L:L,0),2),"NA"))))</f>
        <v>D04</v>
      </c>
      <c r="AC176" s="0" t="n">
        <f aca="false">IFERROR(INDEX(L:N,MATCH(AA176,L:L,0),3),IF(INDEX(B:C,MATCH(AB176,C:C,0),1)="",0,IFERROR(INDEX(B:N,MATCH(AB176,C:C,0),8),0)))</f>
        <v>0</v>
      </c>
      <c r="AE176" s="0" t="s">
        <v>452</v>
      </c>
      <c r="AF176" s="0" t="s">
        <v>278</v>
      </c>
      <c r="AG176" s="0" t="str">
        <f aca="false">RIGHT(AF176,2)</f>
        <v>11</v>
      </c>
      <c r="AI176" s="0" t="s">
        <v>348</v>
      </c>
      <c r="AJ176" s="0" t="s">
        <v>228</v>
      </c>
      <c r="AK176" s="0" t="str">
        <f aca="false">RIGHT(AJ176,2)</f>
        <v>08</v>
      </c>
    </row>
    <row r="177" customFormat="false" ht="14.25" hidden="false" customHeight="false" outlineLevel="0" collapsed="false">
      <c r="AA177" s="0" t="s">
        <v>316</v>
      </c>
      <c r="AB177" s="0" t="str">
        <f aca="false">IFERROR(INDEX(V:Y,MATCH(AA177,W:W,0),1),IFERROR(INDEX(V:Y,MATCH(AA177,X:X,0),1),IFERROR(INDEX(V:Y,MATCH(AA177,Y:Y,0),1),IFERROR(INDEX(L:M,MATCH(AA177,L:L,0),2),"NA"))))</f>
        <v>NA</v>
      </c>
      <c r="AC177" s="0" t="n">
        <f aca="false">IFERROR(INDEX(L:N,MATCH(AA177,L:L,0),3),IF(INDEX(B:C,MATCH(AB177,C:C,0),1)="",0,IFERROR(INDEX(B:N,MATCH(AB177,C:C,0),8),0)))</f>
        <v>0</v>
      </c>
      <c r="AE177" s="0" t="s">
        <v>453</v>
      </c>
      <c r="AF177" s="0" t="s">
        <v>278</v>
      </c>
      <c r="AG177" s="0" t="str">
        <f aca="false">RIGHT(AF177,2)</f>
        <v>11</v>
      </c>
      <c r="AI177" s="0" t="s">
        <v>349</v>
      </c>
      <c r="AJ177" s="0" t="s">
        <v>228</v>
      </c>
      <c r="AK177" s="0" t="str">
        <f aca="false">RIGHT(AJ177,2)</f>
        <v>08</v>
      </c>
    </row>
    <row r="178" customFormat="false" ht="14.25" hidden="false" customHeight="false" outlineLevel="0" collapsed="false">
      <c r="AA178" s="0" t="s">
        <v>250</v>
      </c>
      <c r="AB178" s="0" t="str">
        <f aca="false">IFERROR(INDEX(V:Y,MATCH(AA178,W:W,0),1),IFERROR(INDEX(V:Y,MATCH(AA178,X:X,0),1),IFERROR(INDEX(V:Y,MATCH(AA178,Y:Y,0),1),IFERROR(INDEX(L:M,MATCH(AA178,L:L,0),2),"NA"))))</f>
        <v>D05</v>
      </c>
      <c r="AC178" s="0" t="n">
        <f aca="false">IFERROR(INDEX(L:N,MATCH(AA178,L:L,0),3),IF(INDEX(B:C,MATCH(AB178,C:C,0),1)="",0,IFERROR(INDEX(B:N,MATCH(AB178,C:C,0),8),0)))</f>
        <v>0</v>
      </c>
      <c r="AE178" s="0" t="s">
        <v>454</v>
      </c>
      <c r="AF178" s="0" t="s">
        <v>278</v>
      </c>
      <c r="AG178" s="0" t="str">
        <f aca="false">RIGHT(AF178,2)</f>
        <v>11</v>
      </c>
      <c r="AI178" s="0" t="s">
        <v>350</v>
      </c>
      <c r="AJ178" s="0" t="s">
        <v>228</v>
      </c>
      <c r="AK178" s="0" t="str">
        <f aca="false">RIGHT(AJ178,2)</f>
        <v>08</v>
      </c>
    </row>
    <row r="179" customFormat="false" ht="14.25" hidden="false" customHeight="false" outlineLevel="0" collapsed="false">
      <c r="AA179" s="0" t="s">
        <v>320</v>
      </c>
      <c r="AB179" s="0" t="str">
        <f aca="false">IFERROR(INDEX(V:Y,MATCH(AA179,W:W,0),1),IFERROR(INDEX(V:Y,MATCH(AA179,X:X,0),1),IFERROR(INDEX(V:Y,MATCH(AA179,Y:Y,0),1),IFERROR(INDEX(L:M,MATCH(AA179,L:L,0),2),"NA"))))</f>
        <v>NA</v>
      </c>
      <c r="AC179" s="0" t="n">
        <f aca="false">IFERROR(INDEX(L:N,MATCH(AA179,L:L,0),3),IF(INDEX(B:C,MATCH(AB179,C:C,0),1)="",0,IFERROR(INDEX(B:N,MATCH(AB179,C:C,0),8),0)))</f>
        <v>0</v>
      </c>
      <c r="AE179" s="0" t="s">
        <v>478</v>
      </c>
      <c r="AF179" s="0" t="s">
        <v>279</v>
      </c>
      <c r="AG179" s="0" t="str">
        <f aca="false">RIGHT(AF179,2)</f>
        <v>12</v>
      </c>
      <c r="AI179" s="0" t="s">
        <v>352</v>
      </c>
      <c r="AJ179" s="0" t="s">
        <v>282</v>
      </c>
      <c r="AK179" s="0" t="str">
        <f aca="false">RIGHT(AJ179,2)</f>
        <v>08</v>
      </c>
    </row>
    <row r="180" customFormat="false" ht="14.25" hidden="false" customHeight="false" outlineLevel="0" collapsed="false">
      <c r="AA180" s="0" t="s">
        <v>285</v>
      </c>
      <c r="AB180" s="0" t="str">
        <f aca="false">IFERROR(INDEX(V:Y,MATCH(AA180,W:W,0),1),IFERROR(INDEX(V:Y,MATCH(AA180,X:X,0),1),IFERROR(INDEX(V:Y,MATCH(AA180,Y:Y,0),1),IFERROR(INDEX(L:M,MATCH(AA180,L:L,0),2),"NA"))))</f>
        <v>D06</v>
      </c>
      <c r="AC180" s="0" t="n">
        <f aca="false">IFERROR(INDEX(L:N,MATCH(AA180,L:L,0),3),IF(INDEX(B:C,MATCH(AB180,C:C,0),1)="",0,IFERROR(INDEX(B:N,MATCH(AB180,C:C,0),8),0)))</f>
        <v>0</v>
      </c>
      <c r="AE180" s="0" t="s">
        <v>479</v>
      </c>
      <c r="AF180" s="0" t="s">
        <v>279</v>
      </c>
      <c r="AG180" s="0" t="str">
        <f aca="false">RIGHT(AF180,2)</f>
        <v>12</v>
      </c>
      <c r="AI180" s="0" t="s">
        <v>353</v>
      </c>
      <c r="AJ180" s="0" t="s">
        <v>282</v>
      </c>
      <c r="AK180" s="0" t="str">
        <f aca="false">RIGHT(AJ180,2)</f>
        <v>08</v>
      </c>
    </row>
    <row r="181" customFormat="false" ht="14.25" hidden="false" customHeight="false" outlineLevel="0" collapsed="false">
      <c r="AA181" s="0" t="s">
        <v>325</v>
      </c>
      <c r="AB181" s="0" t="str">
        <f aca="false">IFERROR(INDEX(V:Y,MATCH(AA181,W:W,0),1),IFERROR(INDEX(V:Y,MATCH(AA181,X:X,0),1),IFERROR(INDEX(V:Y,MATCH(AA181,Y:Y,0),1),IFERROR(INDEX(L:M,MATCH(AA181,L:L,0),2),"NA"))))</f>
        <v>NA</v>
      </c>
      <c r="AC181" s="0" t="n">
        <f aca="false">IFERROR(INDEX(L:N,MATCH(AA181,L:L,0),3),IF(INDEX(B:C,MATCH(AB181,C:C,0),1)="",0,IFERROR(INDEX(B:N,MATCH(AB181,C:C,0),8),0)))</f>
        <v>0</v>
      </c>
      <c r="AE181" s="0" t="s">
        <v>480</v>
      </c>
      <c r="AF181" s="0" t="s">
        <v>279</v>
      </c>
      <c r="AG181" s="0" t="str">
        <f aca="false">RIGHT(AF181,2)</f>
        <v>12</v>
      </c>
      <c r="AI181" s="0" t="s">
        <v>354</v>
      </c>
      <c r="AJ181" s="0" t="s">
        <v>282</v>
      </c>
      <c r="AK181" s="0" t="str">
        <f aca="false">RIGHT(AJ181,2)</f>
        <v>08</v>
      </c>
    </row>
    <row r="182" customFormat="false" ht="14.25" hidden="false" customHeight="false" outlineLevel="0" collapsed="false">
      <c r="AA182" s="0" t="s">
        <v>319</v>
      </c>
      <c r="AB182" s="0" t="str">
        <f aca="false">IFERROR(INDEX(V:Y,MATCH(AA182,W:W,0),1),IFERROR(INDEX(V:Y,MATCH(AA182,X:X,0),1),IFERROR(INDEX(V:Y,MATCH(AA182,Y:Y,0),1),IFERROR(INDEX(L:M,MATCH(AA182,L:L,0),2),"NA"))))</f>
        <v>D07</v>
      </c>
      <c r="AC182" s="0" t="n">
        <f aca="false">IFERROR(INDEX(L:N,MATCH(AA182,L:L,0),3),IF(INDEX(B:C,MATCH(AB182,C:C,0),1)="",0,IFERROR(INDEX(B:N,MATCH(AB182,C:C,0),8),0)))</f>
        <v>0</v>
      </c>
      <c r="AE182" s="0" t="s">
        <v>70</v>
      </c>
      <c r="AF182" s="0" t="s">
        <v>69</v>
      </c>
      <c r="AG182" s="0" t="str">
        <f aca="false">RIGHT(AF182,2)</f>
        <v>01</v>
      </c>
      <c r="AI182" s="0" t="s">
        <v>356</v>
      </c>
      <c r="AJ182" s="0" t="s">
        <v>336</v>
      </c>
      <c r="AK182" s="0" t="str">
        <f aca="false">RIGHT(AJ182,2)</f>
        <v>08</v>
      </c>
    </row>
    <row r="183" customFormat="false" ht="14.25" hidden="false" customHeight="false" outlineLevel="0" collapsed="false">
      <c r="AA183" s="0" t="s">
        <v>330</v>
      </c>
      <c r="AB183" s="0" t="str">
        <f aca="false">IFERROR(INDEX(V:Y,MATCH(AA183,W:W,0),1),IFERROR(INDEX(V:Y,MATCH(AA183,X:X,0),1),IFERROR(INDEX(V:Y,MATCH(AA183,Y:Y,0),1),IFERROR(INDEX(L:M,MATCH(AA183,L:L,0),2),"NA"))))</f>
        <v>NA</v>
      </c>
      <c r="AC183" s="0" t="n">
        <f aca="false">IFERROR(INDEX(L:N,MATCH(AA183,L:L,0),3),IF(INDEX(B:C,MATCH(AB183,C:C,0),1)="",0,IFERROR(INDEX(B:N,MATCH(AB183,C:C,0),8),0)))</f>
        <v>0</v>
      </c>
      <c r="AE183" s="0" t="s">
        <v>71</v>
      </c>
      <c r="AF183" s="0" t="s">
        <v>69</v>
      </c>
      <c r="AG183" s="0" t="str">
        <f aca="false">RIGHT(AF183,2)</f>
        <v>01</v>
      </c>
      <c r="AI183" s="0" t="s">
        <v>357</v>
      </c>
      <c r="AJ183" s="0" t="s">
        <v>336</v>
      </c>
      <c r="AK183" s="0" t="str">
        <f aca="false">RIGHT(AJ183,2)</f>
        <v>08</v>
      </c>
    </row>
    <row r="184" customFormat="false" ht="14.25" hidden="false" customHeight="false" outlineLevel="0" collapsed="false">
      <c r="AA184" s="0" t="s">
        <v>354</v>
      </c>
      <c r="AB184" s="0" t="str">
        <f aca="false">IFERROR(INDEX(V:Y,MATCH(AA184,W:W,0),1),IFERROR(INDEX(V:Y,MATCH(AA184,X:X,0),1),IFERROR(INDEX(V:Y,MATCH(AA184,Y:Y,0),1),IFERROR(INDEX(L:M,MATCH(AA184,L:L,0),2),"NA"))))</f>
        <v>D08</v>
      </c>
      <c r="AC184" s="0" t="n">
        <f aca="false">IFERROR(INDEX(L:N,MATCH(AA184,L:L,0),3),IF(INDEX(B:C,MATCH(AB184,C:C,0),1)="",0,IFERROR(INDEX(B:N,MATCH(AB184,C:C,0),8),0)))</f>
        <v>0</v>
      </c>
      <c r="AE184" s="0" t="s">
        <v>72</v>
      </c>
      <c r="AF184" s="0" t="s">
        <v>69</v>
      </c>
      <c r="AG184" s="0" t="str">
        <f aca="false">RIGHT(AF184,2)</f>
        <v>01</v>
      </c>
      <c r="AI184" s="0" t="s">
        <v>358</v>
      </c>
      <c r="AJ184" s="0" t="s">
        <v>336</v>
      </c>
      <c r="AK184" s="0" t="str">
        <f aca="false">RIGHT(AJ184,2)</f>
        <v>08</v>
      </c>
    </row>
    <row r="185" customFormat="false" ht="14.25" hidden="false" customHeight="false" outlineLevel="0" collapsed="false">
      <c r="AA185" s="0" t="s">
        <v>335</v>
      </c>
      <c r="AB185" s="0" t="str">
        <f aca="false">IFERROR(INDEX(V:Y,MATCH(AA185,W:W,0),1),IFERROR(INDEX(V:Y,MATCH(AA185,X:X,0),1),IFERROR(INDEX(V:Y,MATCH(AA185,Y:Y,0),1),IFERROR(INDEX(L:M,MATCH(AA185,L:L,0),2),"NA"))))</f>
        <v>NA</v>
      </c>
      <c r="AC185" s="0" t="n">
        <f aca="false">IFERROR(INDEX(L:N,MATCH(AA185,L:L,0),3),IF(INDEX(B:C,MATCH(AB185,C:C,0),1)="",0,IFERROR(INDEX(B:N,MATCH(AB185,C:C,0),8),0)))</f>
        <v>0</v>
      </c>
      <c r="AE185" s="0" t="s">
        <v>120</v>
      </c>
      <c r="AF185" s="0" t="s">
        <v>119</v>
      </c>
      <c r="AG185" s="0" t="str">
        <f aca="false">RIGHT(AF185,2)</f>
        <v>02</v>
      </c>
      <c r="AI185" s="0" t="s">
        <v>362</v>
      </c>
      <c r="AJ185" s="0" t="s">
        <v>361</v>
      </c>
      <c r="AK185" s="0" t="str">
        <f aca="false">RIGHT(AJ185,2)</f>
        <v>08</v>
      </c>
    </row>
    <row r="186" customFormat="false" ht="14.25" hidden="false" customHeight="false" outlineLevel="0" collapsed="false">
      <c r="AA186" s="0" t="s">
        <v>390</v>
      </c>
      <c r="AB186" s="0" t="str">
        <f aca="false">IFERROR(INDEX(V:Y,MATCH(AA186,W:W,0),1),IFERROR(INDEX(V:Y,MATCH(AA186,X:X,0),1),IFERROR(INDEX(V:Y,MATCH(AA186,Y:Y,0),1),IFERROR(INDEX(L:M,MATCH(AA186,L:L,0),2),"NA"))))</f>
        <v>D09</v>
      </c>
      <c r="AC186" s="0" t="n">
        <f aca="false">IFERROR(INDEX(L:N,MATCH(AA186,L:L,0),3),IF(INDEX(B:C,MATCH(AB186,C:C,0),1)="",0,IFERROR(INDEX(B:N,MATCH(AB186,C:C,0),8),0)))</f>
        <v>0</v>
      </c>
      <c r="AE186" s="0" t="s">
        <v>121</v>
      </c>
      <c r="AF186" s="0" t="s">
        <v>119</v>
      </c>
      <c r="AG186" s="0" t="str">
        <f aca="false">RIGHT(AF186,2)</f>
        <v>02</v>
      </c>
      <c r="AI186" s="0" t="s">
        <v>363</v>
      </c>
      <c r="AJ186" s="0" t="s">
        <v>361</v>
      </c>
      <c r="AK186" s="0" t="str">
        <f aca="false">RIGHT(AJ186,2)</f>
        <v>08</v>
      </c>
    </row>
    <row r="187" customFormat="false" ht="14.25" hidden="false" customHeight="false" outlineLevel="0" collapsed="false">
      <c r="AA187" s="0" t="s">
        <v>341</v>
      </c>
      <c r="AB187" s="0" t="str">
        <f aca="false">IFERROR(INDEX(V:Y,MATCH(AA187,W:W,0),1),IFERROR(INDEX(V:Y,MATCH(AA187,X:X,0),1),IFERROR(INDEX(V:Y,MATCH(AA187,Y:Y,0),1),IFERROR(INDEX(L:M,MATCH(AA187,L:L,0),2),"NA"))))</f>
        <v>NA</v>
      </c>
      <c r="AC187" s="0" t="n">
        <f aca="false">IFERROR(INDEX(L:N,MATCH(AA187,L:L,0),3),IF(INDEX(B:C,MATCH(AB187,C:C,0),1)="",0,IFERROR(INDEX(B:N,MATCH(AB187,C:C,0),8),0)))</f>
        <v>0</v>
      </c>
      <c r="AE187" s="0" t="s">
        <v>122</v>
      </c>
      <c r="AF187" s="0" t="s">
        <v>119</v>
      </c>
      <c r="AG187" s="0" t="str">
        <f aca="false">RIGHT(AF187,2)</f>
        <v>02</v>
      </c>
      <c r="AI187" s="0" t="s">
        <v>364</v>
      </c>
      <c r="AJ187" s="0" t="s">
        <v>361</v>
      </c>
      <c r="AK187" s="0" t="str">
        <f aca="false">RIGHT(AJ187,2)</f>
        <v>08</v>
      </c>
    </row>
    <row r="188" customFormat="false" ht="14.25" hidden="false" customHeight="false" outlineLevel="0" collapsed="false">
      <c r="AA188" s="0" t="s">
        <v>424</v>
      </c>
      <c r="AB188" s="0" t="str">
        <f aca="false">IFERROR(INDEX(V:Y,MATCH(AA188,W:W,0),1),IFERROR(INDEX(V:Y,MATCH(AA188,X:X,0),1),IFERROR(INDEX(V:Y,MATCH(AA188,Y:Y,0),1),IFERROR(INDEX(L:M,MATCH(AA188,L:L,0),2),"NA"))))</f>
        <v>D10</v>
      </c>
      <c r="AC188" s="0" t="n">
        <f aca="false">IFERROR(INDEX(L:N,MATCH(AA188,L:L,0),3),IF(INDEX(B:C,MATCH(AB188,C:C,0),1)="",0,IFERROR(INDEX(B:N,MATCH(AB188,C:C,0),8),0)))</f>
        <v>0</v>
      </c>
      <c r="AE188" s="0" t="s">
        <v>175</v>
      </c>
      <c r="AF188" s="0" t="s">
        <v>174</v>
      </c>
      <c r="AG188" s="0" t="str">
        <f aca="false">RIGHT(AF188,2)</f>
        <v>03</v>
      </c>
      <c r="AI188" s="0" t="s">
        <v>368</v>
      </c>
      <c r="AJ188" s="0" t="s">
        <v>367</v>
      </c>
      <c r="AK188" s="0" t="str">
        <f aca="false">RIGHT(AJ188,2)</f>
        <v>08</v>
      </c>
    </row>
    <row r="189" customFormat="false" ht="14.25" hidden="false" customHeight="false" outlineLevel="0" collapsed="false">
      <c r="AA189" s="0" t="s">
        <v>343</v>
      </c>
      <c r="AB189" s="0" t="str">
        <f aca="false">IFERROR(INDEX(V:Y,MATCH(AA189,W:W,0),1),IFERROR(INDEX(V:Y,MATCH(AA189,X:X,0),1),IFERROR(INDEX(V:Y,MATCH(AA189,Y:Y,0),1),IFERROR(INDEX(L:M,MATCH(AA189,L:L,0),2),"NA"))))</f>
        <v>NA</v>
      </c>
      <c r="AC189" s="0" t="n">
        <f aca="false">IFERROR(INDEX(L:N,MATCH(AA189,L:L,0),3),IF(INDEX(B:C,MATCH(AB189,C:C,0),1)="",0,IFERROR(INDEX(B:N,MATCH(AB189,C:C,0),8),0)))</f>
        <v>0</v>
      </c>
      <c r="AE189" s="0" t="s">
        <v>176</v>
      </c>
      <c r="AF189" s="0" t="s">
        <v>174</v>
      </c>
      <c r="AG189" s="0" t="str">
        <f aca="false">RIGHT(AF189,2)</f>
        <v>03</v>
      </c>
      <c r="AI189" s="0" t="s">
        <v>369</v>
      </c>
      <c r="AJ189" s="0" t="s">
        <v>367</v>
      </c>
      <c r="AK189" s="0" t="str">
        <f aca="false">RIGHT(AJ189,2)</f>
        <v>08</v>
      </c>
    </row>
    <row r="190" customFormat="false" ht="14.25" hidden="false" customHeight="false" outlineLevel="0" collapsed="false">
      <c r="AA190" s="0" t="s">
        <v>450</v>
      </c>
      <c r="AB190" s="0" t="str">
        <f aca="false">IFERROR(INDEX(V:Y,MATCH(AA190,W:W,0),1),IFERROR(INDEX(V:Y,MATCH(AA190,X:X,0),1),IFERROR(INDEX(V:Y,MATCH(AA190,Y:Y,0),1),IFERROR(INDEX(L:M,MATCH(AA190,L:L,0),2),"NA"))))</f>
        <v>D11</v>
      </c>
      <c r="AC190" s="0" t="n">
        <f aca="false">IFERROR(INDEX(L:N,MATCH(AA190,L:L,0),3),IF(INDEX(B:C,MATCH(AB190,C:C,0),1)="",0,IFERROR(INDEX(B:N,MATCH(AB190,C:C,0),8),0)))</f>
        <v>0</v>
      </c>
      <c r="AE190" s="0" t="s">
        <v>177</v>
      </c>
      <c r="AF190" s="0" t="s">
        <v>174</v>
      </c>
      <c r="AG190" s="0" t="str">
        <f aca="false">RIGHT(AF190,2)</f>
        <v>03</v>
      </c>
      <c r="AI190" s="0" t="s">
        <v>370</v>
      </c>
      <c r="AJ190" s="0" t="s">
        <v>367</v>
      </c>
      <c r="AK190" s="0" t="str">
        <f aca="false">RIGHT(AJ190,2)</f>
        <v>08</v>
      </c>
    </row>
    <row r="191" customFormat="false" ht="14.25" hidden="false" customHeight="false" outlineLevel="0" collapsed="false">
      <c r="AA191" s="0" t="s">
        <v>347</v>
      </c>
      <c r="AB191" s="0" t="str">
        <f aca="false">IFERROR(INDEX(V:Y,MATCH(AA191,W:W,0),1),IFERROR(INDEX(V:Y,MATCH(AA191,X:X,0),1),IFERROR(INDEX(V:Y,MATCH(AA191,Y:Y,0),1),IFERROR(INDEX(L:M,MATCH(AA191,L:L,0),2),"NA"))))</f>
        <v>NA</v>
      </c>
      <c r="AC191" s="0" t="n">
        <f aca="false">IFERROR(INDEX(L:N,MATCH(AA191,L:L,0),3),IF(INDEX(B:C,MATCH(AB191,C:C,0),1)="",0,IFERROR(INDEX(B:N,MATCH(AB191,C:C,0),8),0)))</f>
        <v>0</v>
      </c>
      <c r="AE191" s="0" t="s">
        <v>217</v>
      </c>
      <c r="AF191" s="0" t="s">
        <v>216</v>
      </c>
      <c r="AG191" s="0" t="str">
        <f aca="false">RIGHT(AF191,2)</f>
        <v>04</v>
      </c>
      <c r="AI191" s="0" t="s">
        <v>374</v>
      </c>
      <c r="AJ191" s="0" t="s">
        <v>373</v>
      </c>
      <c r="AK191" s="0" t="str">
        <f aca="false">RIGHT(AJ191,2)</f>
        <v>08</v>
      </c>
    </row>
    <row r="192" customFormat="false" ht="14.25" hidden="false" customHeight="false" outlineLevel="0" collapsed="false">
      <c r="AA192" s="0" t="s">
        <v>476</v>
      </c>
      <c r="AB192" s="0" t="str">
        <f aca="false">IFERROR(INDEX(V:Y,MATCH(AA192,W:W,0),1),IFERROR(INDEX(V:Y,MATCH(AA192,X:X,0),1),IFERROR(INDEX(V:Y,MATCH(AA192,Y:Y,0),1),IFERROR(INDEX(L:M,MATCH(AA192,L:L,0),2),"NA"))))</f>
        <v>D12</v>
      </c>
      <c r="AC192" s="0" t="n">
        <f aca="false">IFERROR(INDEX(L:N,MATCH(AA192,L:L,0),3),IF(INDEX(B:C,MATCH(AB192,C:C,0),1)="",0,IFERROR(INDEX(B:N,MATCH(AB192,C:C,0),8),0)))</f>
        <v>0</v>
      </c>
      <c r="AE192" s="0" t="s">
        <v>218</v>
      </c>
      <c r="AF192" s="0" t="s">
        <v>216</v>
      </c>
      <c r="AG192" s="0" t="str">
        <f aca="false">RIGHT(AF192,2)</f>
        <v>04</v>
      </c>
      <c r="AI192" s="0" t="s">
        <v>375</v>
      </c>
      <c r="AJ192" s="0" t="s">
        <v>373</v>
      </c>
      <c r="AK192" s="0" t="str">
        <f aca="false">RIGHT(AJ192,2)</f>
        <v>08</v>
      </c>
    </row>
    <row r="193" customFormat="false" ht="14.25" hidden="false" customHeight="false" outlineLevel="0" collapsed="false">
      <c r="AA193" s="0" t="s">
        <v>351</v>
      </c>
      <c r="AB193" s="0" t="str">
        <f aca="false">IFERROR(INDEX(V:Y,MATCH(AA193,W:W,0),1),IFERROR(INDEX(V:Y,MATCH(AA193,X:X,0),1),IFERROR(INDEX(V:Y,MATCH(AA193,Y:Y,0),1),IFERROR(INDEX(L:M,MATCH(AA193,L:L,0),2),"NA"))))</f>
        <v>NA</v>
      </c>
      <c r="AC193" s="0" t="n">
        <f aca="false">IFERROR(INDEX(L:N,MATCH(AA193,L:L,0),3),IF(INDEX(B:C,MATCH(AB193,C:C,0),1)="",0,IFERROR(INDEX(B:N,MATCH(AB193,C:C,0),8),0)))</f>
        <v>0</v>
      </c>
      <c r="AE193" s="0" t="s">
        <v>219</v>
      </c>
      <c r="AF193" s="0" t="s">
        <v>216</v>
      </c>
      <c r="AG193" s="0" t="str">
        <f aca="false">RIGHT(AF193,2)</f>
        <v>04</v>
      </c>
      <c r="AI193" s="0" t="s">
        <v>376</v>
      </c>
      <c r="AJ193" s="0" t="s">
        <v>373</v>
      </c>
      <c r="AK193" s="0" t="str">
        <f aca="false">RIGHT(AJ193,2)</f>
        <v>08</v>
      </c>
    </row>
    <row r="194" customFormat="false" ht="14.25" hidden="false" customHeight="false" outlineLevel="0" collapsed="false">
      <c r="AA194" s="0" t="s">
        <v>63</v>
      </c>
      <c r="AB194" s="0" t="str">
        <f aca="false">IFERROR(INDEX(V:Y,MATCH(AA194,W:W,0),1),IFERROR(INDEX(V:Y,MATCH(AA194,X:X,0),1),IFERROR(INDEX(V:Y,MATCH(AA194,Y:Y,0),1),IFERROR(INDEX(L:M,MATCH(AA194,L:L,0),2),"NA"))))</f>
        <v>E01</v>
      </c>
      <c r="AC194" s="0" t="n">
        <f aca="false">IFERROR(INDEX(L:N,MATCH(AA194,L:L,0),3),IF(INDEX(B:C,MATCH(AB194,C:C,0),1)="",0,IFERROR(INDEX(B:N,MATCH(AB194,C:C,0),8),0)))</f>
        <v>0</v>
      </c>
      <c r="AE194" s="0" t="s">
        <v>259</v>
      </c>
      <c r="AF194" s="0" t="s">
        <v>258</v>
      </c>
      <c r="AG194" s="0" t="str">
        <f aca="false">RIGHT(AF194,2)</f>
        <v>05</v>
      </c>
      <c r="AI194" s="0" t="s">
        <v>141</v>
      </c>
      <c r="AJ194" s="0" t="s">
        <v>90</v>
      </c>
      <c r="AK194" s="0" t="str">
        <f aca="false">RIGHT(AJ194,2)</f>
        <v>09</v>
      </c>
    </row>
    <row r="195" customFormat="false" ht="14.25" hidden="false" customHeight="false" outlineLevel="0" collapsed="false">
      <c r="AA195" s="0" t="s">
        <v>64</v>
      </c>
      <c r="AB195" s="0" t="str">
        <f aca="false">IFERROR(INDEX(V:Y,MATCH(AA195,W:W,0),1),IFERROR(INDEX(V:Y,MATCH(AA195,X:X,0),1),IFERROR(INDEX(V:Y,MATCH(AA195,Y:Y,0),1),IFERROR(INDEX(L:M,MATCH(AA195,L:L,0),2),"NA"))))</f>
        <v>E01</v>
      </c>
      <c r="AC195" s="0" t="n">
        <f aca="false">IFERROR(INDEX(L:N,MATCH(AA195,L:L,0),3),IF(INDEX(B:C,MATCH(AB195,C:C,0),1)="",0,IFERROR(INDEX(B:N,MATCH(AB195,C:C,0),8),0)))</f>
        <v>0</v>
      </c>
      <c r="AE195" s="0" t="s">
        <v>260</v>
      </c>
      <c r="AF195" s="0" t="s">
        <v>258</v>
      </c>
      <c r="AG195" s="0" t="str">
        <f aca="false">RIGHT(AF195,2)</f>
        <v>05</v>
      </c>
      <c r="AI195" s="0" t="s">
        <v>147</v>
      </c>
      <c r="AJ195" s="0" t="s">
        <v>90</v>
      </c>
      <c r="AK195" s="0" t="str">
        <f aca="false">RIGHT(AJ195,2)</f>
        <v>09</v>
      </c>
    </row>
    <row r="196" customFormat="false" ht="14.25" hidden="false" customHeight="false" outlineLevel="0" collapsed="false">
      <c r="AA196" s="0" t="s">
        <v>114</v>
      </c>
      <c r="AB196" s="0" t="str">
        <f aca="false">IFERROR(INDEX(V:Y,MATCH(AA196,W:W,0),1),IFERROR(INDEX(V:Y,MATCH(AA196,X:X,0),1),IFERROR(INDEX(V:Y,MATCH(AA196,Y:Y,0),1),IFERROR(INDEX(L:M,MATCH(AA196,L:L,0),2),"NA"))))</f>
        <v>E02</v>
      </c>
      <c r="AC196" s="0" t="n">
        <f aca="false">IFERROR(INDEX(L:N,MATCH(AA196,L:L,0),3),IF(INDEX(B:C,MATCH(AB196,C:C,0),1)="",0,IFERROR(INDEX(B:N,MATCH(AB196,C:C,0),8),0)))</f>
        <v>0</v>
      </c>
      <c r="AE196" s="0" t="s">
        <v>261</v>
      </c>
      <c r="AF196" s="0" t="s">
        <v>258</v>
      </c>
      <c r="AG196" s="0" t="str">
        <f aca="false">RIGHT(AF196,2)</f>
        <v>05</v>
      </c>
      <c r="AI196" s="0" t="s">
        <v>202</v>
      </c>
      <c r="AJ196" s="0" t="s">
        <v>90</v>
      </c>
      <c r="AK196" s="0" t="str">
        <f aca="false">RIGHT(AJ196,2)</f>
        <v>09</v>
      </c>
    </row>
    <row r="197" customFormat="false" ht="14.25" hidden="false" customHeight="false" outlineLevel="0" collapsed="false">
      <c r="AA197" s="0" t="s">
        <v>115</v>
      </c>
      <c r="AB197" s="0" t="str">
        <f aca="false">IFERROR(INDEX(V:Y,MATCH(AA197,W:W,0),1),IFERROR(INDEX(V:Y,MATCH(AA197,X:X,0),1),IFERROR(INDEX(V:Y,MATCH(AA197,Y:Y,0),1),IFERROR(INDEX(L:M,MATCH(AA197,L:L,0),2),"NA"))))</f>
        <v>E02</v>
      </c>
      <c r="AC197" s="0" t="n">
        <f aca="false">IFERROR(INDEX(L:N,MATCH(AA197,L:L,0),3),IF(INDEX(B:C,MATCH(AB197,C:C,0),1)="",0,IFERROR(INDEX(B:N,MATCH(AB197,C:C,0),8),0)))</f>
        <v>0</v>
      </c>
      <c r="AE197" s="0" t="s">
        <v>294</v>
      </c>
      <c r="AF197" s="0" t="s">
        <v>293</v>
      </c>
      <c r="AG197" s="0" t="str">
        <f aca="false">RIGHT(AF197,2)</f>
        <v>06</v>
      </c>
      <c r="AI197" s="0" t="s">
        <v>359</v>
      </c>
      <c r="AJ197" s="0" t="s">
        <v>165</v>
      </c>
      <c r="AK197" s="0" t="str">
        <f aca="false">RIGHT(AJ197,2)</f>
        <v>09</v>
      </c>
    </row>
    <row r="198" customFormat="false" ht="14.25" hidden="false" customHeight="false" outlineLevel="0" collapsed="false">
      <c r="AA198" s="0" t="s">
        <v>167</v>
      </c>
      <c r="AB198" s="0" t="str">
        <f aca="false">IFERROR(INDEX(V:Y,MATCH(AA198,W:W,0),1),IFERROR(INDEX(V:Y,MATCH(AA198,X:X,0),1),IFERROR(INDEX(V:Y,MATCH(AA198,Y:Y,0),1),IFERROR(INDEX(L:M,MATCH(AA198,L:L,0),2),"NA"))))</f>
        <v>E03</v>
      </c>
      <c r="AC198" s="0" t="n">
        <f aca="false">IFERROR(INDEX(L:N,MATCH(AA198,L:L,0),3),IF(INDEX(B:C,MATCH(AB198,C:C,0),1)="",0,IFERROR(INDEX(B:N,MATCH(AB198,C:C,0),8),0)))</f>
        <v>0</v>
      </c>
      <c r="AE198" s="0" t="s">
        <v>295</v>
      </c>
      <c r="AF198" s="0" t="s">
        <v>293</v>
      </c>
      <c r="AG198" s="0" t="str">
        <f aca="false">RIGHT(AF198,2)</f>
        <v>06</v>
      </c>
      <c r="AI198" s="0" t="s">
        <v>365</v>
      </c>
      <c r="AJ198" s="0" t="s">
        <v>165</v>
      </c>
      <c r="AK198" s="0" t="str">
        <f aca="false">RIGHT(AJ198,2)</f>
        <v>09</v>
      </c>
    </row>
    <row r="199" customFormat="false" ht="14.25" hidden="false" customHeight="false" outlineLevel="0" collapsed="false">
      <c r="AA199" s="0" t="s">
        <v>168</v>
      </c>
      <c r="AB199" s="0" t="str">
        <f aca="false">IFERROR(INDEX(V:Y,MATCH(AA199,W:W,0),1),IFERROR(INDEX(V:Y,MATCH(AA199,X:X,0),1),IFERROR(INDEX(V:Y,MATCH(AA199,Y:Y,0),1),IFERROR(INDEX(L:M,MATCH(AA199,L:L,0),2),"NA"))))</f>
        <v>E03</v>
      </c>
      <c r="AC199" s="0" t="n">
        <f aca="false">IFERROR(INDEX(L:N,MATCH(AA199,L:L,0),3),IF(INDEX(B:C,MATCH(AB199,C:C,0),1)="",0,IFERROR(INDEX(B:N,MATCH(AB199,C:C,0),8),0)))</f>
        <v>0</v>
      </c>
      <c r="AE199" s="0" t="s">
        <v>296</v>
      </c>
      <c r="AF199" s="0" t="s">
        <v>293</v>
      </c>
      <c r="AG199" s="0" t="str">
        <f aca="false">RIGHT(AF199,2)</f>
        <v>06</v>
      </c>
      <c r="AI199" s="0" t="s">
        <v>371</v>
      </c>
      <c r="AJ199" s="0" t="s">
        <v>165</v>
      </c>
      <c r="AK199" s="0" t="str">
        <f aca="false">RIGHT(AJ199,2)</f>
        <v>09</v>
      </c>
    </row>
    <row r="200" customFormat="false" ht="14.25" hidden="false" customHeight="false" outlineLevel="0" collapsed="false">
      <c r="AA200" s="0" t="s">
        <v>211</v>
      </c>
      <c r="AB200" s="0" t="str">
        <f aca="false">IFERROR(INDEX(V:Y,MATCH(AA200,W:W,0),1),IFERROR(INDEX(V:Y,MATCH(AA200,X:X,0),1),IFERROR(INDEX(V:Y,MATCH(AA200,Y:Y,0),1),IFERROR(INDEX(L:M,MATCH(AA200,L:L,0),2),"NA"))))</f>
        <v>E04</v>
      </c>
      <c r="AC200" s="0" t="n">
        <f aca="false">IFERROR(INDEX(L:N,MATCH(AA200,L:L,0),3),IF(INDEX(B:C,MATCH(AB200,C:C,0),1)="",0,IFERROR(INDEX(B:N,MATCH(AB200,C:C,0),8),0)))</f>
        <v>0</v>
      </c>
      <c r="AE200" s="0" t="s">
        <v>327</v>
      </c>
      <c r="AF200" s="0" t="s">
        <v>326</v>
      </c>
      <c r="AG200" s="0" t="str">
        <f aca="false">RIGHT(AF200,2)</f>
        <v>07</v>
      </c>
      <c r="AI200" s="0" t="s">
        <v>383</v>
      </c>
      <c r="AJ200" s="0" t="s">
        <v>234</v>
      </c>
      <c r="AK200" s="0" t="str">
        <f aca="false">RIGHT(AJ200,2)</f>
        <v>09</v>
      </c>
    </row>
    <row r="201" customFormat="false" ht="14.25" hidden="false" customHeight="false" outlineLevel="0" collapsed="false">
      <c r="AA201" s="0" t="s">
        <v>212</v>
      </c>
      <c r="AB201" s="0" t="str">
        <f aca="false">IFERROR(INDEX(V:Y,MATCH(AA201,W:W,0),1),IFERROR(INDEX(V:Y,MATCH(AA201,X:X,0),1),IFERROR(INDEX(V:Y,MATCH(AA201,Y:Y,0),1),IFERROR(INDEX(L:M,MATCH(AA201,L:L,0),2),"NA"))))</f>
        <v>E04</v>
      </c>
      <c r="AC201" s="0" t="n">
        <f aca="false">IFERROR(INDEX(L:N,MATCH(AA201,L:L,0),3),IF(INDEX(B:C,MATCH(AB201,C:C,0),1)="",0,IFERROR(INDEX(B:N,MATCH(AB201,C:C,0),8),0)))</f>
        <v>0</v>
      </c>
      <c r="AE201" s="0" t="s">
        <v>328</v>
      </c>
      <c r="AF201" s="0" t="s">
        <v>326</v>
      </c>
      <c r="AG201" s="0" t="str">
        <f aca="false">RIGHT(AF201,2)</f>
        <v>07</v>
      </c>
      <c r="AI201" s="0" t="s">
        <v>384</v>
      </c>
      <c r="AJ201" s="0" t="s">
        <v>234</v>
      </c>
      <c r="AK201" s="0" t="str">
        <f aca="false">RIGHT(AJ201,2)</f>
        <v>09</v>
      </c>
    </row>
    <row r="202" customFormat="false" ht="14.25" hidden="false" customHeight="false" outlineLevel="0" collapsed="false">
      <c r="AA202" s="0" t="s">
        <v>254</v>
      </c>
      <c r="AB202" s="0" t="str">
        <f aca="false">IFERROR(INDEX(V:Y,MATCH(AA202,W:W,0),1),IFERROR(INDEX(V:Y,MATCH(AA202,X:X,0),1),IFERROR(INDEX(V:Y,MATCH(AA202,Y:Y,0),1),IFERROR(INDEX(L:M,MATCH(AA202,L:L,0),2),"NA"))))</f>
        <v>E05</v>
      </c>
      <c r="AC202" s="0" t="n">
        <f aca="false">IFERROR(INDEX(L:N,MATCH(AA202,L:L,0),3),IF(INDEX(B:C,MATCH(AB202,C:C,0),1)="",0,IFERROR(INDEX(B:N,MATCH(AB202,C:C,0),8),0)))</f>
        <v>0</v>
      </c>
      <c r="AE202" s="0" t="s">
        <v>329</v>
      </c>
      <c r="AF202" s="0" t="s">
        <v>326</v>
      </c>
      <c r="AG202" s="0" t="str">
        <f aca="false">RIGHT(AF202,2)</f>
        <v>07</v>
      </c>
      <c r="AI202" s="0" t="s">
        <v>385</v>
      </c>
      <c r="AJ202" s="0" t="s">
        <v>234</v>
      </c>
      <c r="AK202" s="0" t="str">
        <f aca="false">RIGHT(AJ202,2)</f>
        <v>09</v>
      </c>
    </row>
    <row r="203" customFormat="false" ht="14.25" hidden="false" customHeight="false" outlineLevel="0" collapsed="false">
      <c r="AA203" s="0" t="s">
        <v>255</v>
      </c>
      <c r="AB203" s="0" t="str">
        <f aca="false">IFERROR(INDEX(V:Y,MATCH(AA203,W:W,0),1),IFERROR(INDEX(V:Y,MATCH(AA203,X:X,0),1),IFERROR(INDEX(V:Y,MATCH(AA203,Y:Y,0),1),IFERROR(INDEX(L:M,MATCH(AA203,L:L,0),2),"NA"))))</f>
        <v>E05</v>
      </c>
      <c r="AC203" s="0" t="n">
        <f aca="false">IFERROR(INDEX(L:N,MATCH(AA203,L:L,0),3),IF(INDEX(B:C,MATCH(AB203,C:C,0),1)="",0,IFERROR(INDEX(B:N,MATCH(AB203,C:C,0),8),0)))</f>
        <v>0</v>
      </c>
      <c r="AE203" s="0" t="s">
        <v>362</v>
      </c>
      <c r="AF203" s="0" t="s">
        <v>361</v>
      </c>
      <c r="AG203" s="0" t="str">
        <f aca="false">RIGHT(AF203,2)</f>
        <v>08</v>
      </c>
      <c r="AI203" s="0" t="s">
        <v>388</v>
      </c>
      <c r="AJ203" s="0" t="s">
        <v>287</v>
      </c>
      <c r="AK203" s="0" t="str">
        <f aca="false">RIGHT(AJ203,2)</f>
        <v>09</v>
      </c>
    </row>
    <row r="204" customFormat="false" ht="14.25" hidden="false" customHeight="false" outlineLevel="0" collapsed="false">
      <c r="AA204" s="0" t="s">
        <v>289</v>
      </c>
      <c r="AB204" s="0" t="str">
        <f aca="false">IFERROR(INDEX(V:Y,MATCH(AA204,W:W,0),1),IFERROR(INDEX(V:Y,MATCH(AA204,X:X,0),1),IFERROR(INDEX(V:Y,MATCH(AA204,Y:Y,0),1),IFERROR(INDEX(L:M,MATCH(AA204,L:L,0),2),"NA"))))</f>
        <v>E06</v>
      </c>
      <c r="AC204" s="0" t="n">
        <f aca="false">IFERROR(INDEX(L:N,MATCH(AA204,L:L,0),3),IF(INDEX(B:C,MATCH(AB204,C:C,0),1)="",0,IFERROR(INDEX(B:N,MATCH(AB204,C:C,0),8),0)))</f>
        <v>0</v>
      </c>
      <c r="AE204" s="0" t="s">
        <v>363</v>
      </c>
      <c r="AF204" s="0" t="s">
        <v>361</v>
      </c>
      <c r="AG204" s="0" t="str">
        <f aca="false">RIGHT(AF204,2)</f>
        <v>08</v>
      </c>
      <c r="AI204" s="0" t="s">
        <v>389</v>
      </c>
      <c r="AJ204" s="0" t="s">
        <v>287</v>
      </c>
      <c r="AK204" s="0" t="str">
        <f aca="false">RIGHT(AJ204,2)</f>
        <v>09</v>
      </c>
    </row>
    <row r="205" customFormat="false" ht="14.25" hidden="false" customHeight="false" outlineLevel="0" collapsed="false">
      <c r="AA205" s="0" t="s">
        <v>290</v>
      </c>
      <c r="AB205" s="0" t="str">
        <f aca="false">IFERROR(INDEX(V:Y,MATCH(AA205,W:W,0),1),IFERROR(INDEX(V:Y,MATCH(AA205,X:X,0),1),IFERROR(INDEX(V:Y,MATCH(AA205,Y:Y,0),1),IFERROR(INDEX(L:M,MATCH(AA205,L:L,0),2),"NA"))))</f>
        <v>E06</v>
      </c>
      <c r="AC205" s="0" t="n">
        <f aca="false">IFERROR(INDEX(L:N,MATCH(AA205,L:L,0),3),IF(INDEX(B:C,MATCH(AB205,C:C,0),1)="",0,IFERROR(INDEX(B:N,MATCH(AB205,C:C,0),8),0)))</f>
        <v>0</v>
      </c>
      <c r="AE205" s="0" t="s">
        <v>364</v>
      </c>
      <c r="AF205" s="0" t="s">
        <v>361</v>
      </c>
      <c r="AG205" s="0" t="str">
        <f aca="false">RIGHT(AF205,2)</f>
        <v>08</v>
      </c>
      <c r="AI205" s="0" t="s">
        <v>390</v>
      </c>
      <c r="AJ205" s="0" t="s">
        <v>287</v>
      </c>
      <c r="AK205" s="0" t="str">
        <f aca="false">RIGHT(AJ205,2)</f>
        <v>09</v>
      </c>
    </row>
    <row r="206" customFormat="false" ht="14.25" hidden="false" customHeight="false" outlineLevel="0" collapsed="false">
      <c r="AA206" s="0" t="s">
        <v>322</v>
      </c>
      <c r="AB206" s="0" t="str">
        <f aca="false">IFERROR(INDEX(V:Y,MATCH(AA206,W:W,0),1),IFERROR(INDEX(V:Y,MATCH(AA206,X:X,0),1),IFERROR(INDEX(V:Y,MATCH(AA206,Y:Y,0),1),IFERROR(INDEX(L:M,MATCH(AA206,L:L,0),2),"NA"))))</f>
        <v>E07</v>
      </c>
      <c r="AC206" s="0" t="n">
        <f aca="false">IFERROR(INDEX(L:N,MATCH(AA206,L:L,0),3),IF(INDEX(B:C,MATCH(AB206,C:C,0),1)="",0,IFERROR(INDEX(B:N,MATCH(AB206,C:C,0),8),0)))</f>
        <v>0</v>
      </c>
      <c r="AE206" s="0" t="s">
        <v>399</v>
      </c>
      <c r="AF206" s="0" t="s">
        <v>393</v>
      </c>
      <c r="AG206" s="0" t="str">
        <f aca="false">RIGHT(AF206,2)</f>
        <v>09</v>
      </c>
      <c r="AI206" s="0" t="s">
        <v>394</v>
      </c>
      <c r="AJ206" s="0" t="s">
        <v>342</v>
      </c>
      <c r="AK206" s="0" t="str">
        <f aca="false">RIGHT(AJ206,2)</f>
        <v>09</v>
      </c>
    </row>
    <row r="207" customFormat="false" ht="14.25" hidden="false" customHeight="false" outlineLevel="0" collapsed="false">
      <c r="AA207" s="0" t="s">
        <v>323</v>
      </c>
      <c r="AB207" s="0" t="str">
        <f aca="false">IFERROR(INDEX(V:Y,MATCH(AA207,W:W,0),1),IFERROR(INDEX(V:Y,MATCH(AA207,X:X,0),1),IFERROR(INDEX(V:Y,MATCH(AA207,Y:Y,0),1),IFERROR(INDEX(L:M,MATCH(AA207,L:L,0),2),"NA"))))</f>
        <v>E07</v>
      </c>
      <c r="AC207" s="0" t="n">
        <f aca="false">IFERROR(INDEX(L:N,MATCH(AA207,L:L,0),3),IF(INDEX(B:C,MATCH(AB207,C:C,0),1)="",0,IFERROR(INDEX(B:N,MATCH(AB207,C:C,0),8),0)))</f>
        <v>0</v>
      </c>
      <c r="AE207" s="0" t="s">
        <v>400</v>
      </c>
      <c r="AF207" s="0" t="s">
        <v>393</v>
      </c>
      <c r="AG207" s="0" t="str">
        <f aca="false">RIGHT(AF207,2)</f>
        <v>09</v>
      </c>
      <c r="AI207" s="0" t="s">
        <v>395</v>
      </c>
      <c r="AJ207" s="0" t="s">
        <v>342</v>
      </c>
      <c r="AK207" s="0" t="str">
        <f aca="false">RIGHT(AJ207,2)</f>
        <v>09</v>
      </c>
    </row>
    <row r="208" customFormat="false" ht="14.25" hidden="false" customHeight="false" outlineLevel="0" collapsed="false">
      <c r="AA208" s="0" t="s">
        <v>356</v>
      </c>
      <c r="AB208" s="0" t="str">
        <f aca="false">IFERROR(INDEX(V:Y,MATCH(AA208,W:W,0),1),IFERROR(INDEX(V:Y,MATCH(AA208,X:X,0),1),IFERROR(INDEX(V:Y,MATCH(AA208,Y:Y,0),1),IFERROR(INDEX(L:M,MATCH(AA208,L:L,0),2),"NA"))))</f>
        <v>E08</v>
      </c>
      <c r="AC208" s="0" t="n">
        <f aca="false">IFERROR(INDEX(L:N,MATCH(AA208,L:L,0),3),IF(INDEX(B:C,MATCH(AB208,C:C,0),1)="",0,IFERROR(INDEX(B:N,MATCH(AB208,C:C,0),8),0)))</f>
        <v>0</v>
      </c>
      <c r="AE208" s="0" t="s">
        <v>401</v>
      </c>
      <c r="AF208" s="0" t="s">
        <v>393</v>
      </c>
      <c r="AG208" s="0" t="str">
        <f aca="false">RIGHT(AF208,2)</f>
        <v>09</v>
      </c>
      <c r="AI208" s="0" t="s">
        <v>396</v>
      </c>
      <c r="AJ208" s="0" t="s">
        <v>342</v>
      </c>
      <c r="AK208" s="0" t="str">
        <f aca="false">RIGHT(AJ208,2)</f>
        <v>09</v>
      </c>
    </row>
    <row r="209" customFormat="false" ht="14.25" hidden="false" customHeight="false" outlineLevel="0" collapsed="false">
      <c r="AA209" s="0" t="s">
        <v>357</v>
      </c>
      <c r="AB209" s="0" t="str">
        <f aca="false">IFERROR(INDEX(V:Y,MATCH(AA209,W:W,0),1),IFERROR(INDEX(V:Y,MATCH(AA209,X:X,0),1),IFERROR(INDEX(V:Y,MATCH(AA209,Y:Y,0),1),IFERROR(INDEX(L:M,MATCH(AA209,L:L,0),2),"NA"))))</f>
        <v>E08</v>
      </c>
      <c r="AC209" s="0" t="n">
        <f aca="false">IFERROR(INDEX(L:N,MATCH(AA209,L:L,0),3),IF(INDEX(B:C,MATCH(AB209,C:C,0),1)="",0,IFERROR(INDEX(B:N,MATCH(AB209,C:C,0),8),0)))</f>
        <v>0</v>
      </c>
      <c r="AE209" s="0" t="s">
        <v>430</v>
      </c>
      <c r="AF209" s="0" t="s">
        <v>281</v>
      </c>
      <c r="AG209" s="0" t="str">
        <f aca="false">RIGHT(AF209,2)</f>
        <v>10</v>
      </c>
      <c r="AI209" s="0" t="s">
        <v>399</v>
      </c>
      <c r="AJ209" s="0" t="s">
        <v>393</v>
      </c>
      <c r="AK209" s="0" t="str">
        <f aca="false">RIGHT(AJ209,2)</f>
        <v>09</v>
      </c>
    </row>
    <row r="210" customFormat="false" ht="14.25" hidden="false" customHeight="false" outlineLevel="0" collapsed="false">
      <c r="AA210" s="0" t="s">
        <v>394</v>
      </c>
      <c r="AB210" s="0" t="str">
        <f aca="false">IFERROR(INDEX(V:Y,MATCH(AA210,W:W,0),1),IFERROR(INDEX(V:Y,MATCH(AA210,X:X,0),1),IFERROR(INDEX(V:Y,MATCH(AA210,Y:Y,0),1),IFERROR(INDEX(L:M,MATCH(AA210,L:L,0),2),"NA"))))</f>
        <v>E09</v>
      </c>
      <c r="AC210" s="0" t="n">
        <f aca="false">IFERROR(INDEX(L:N,MATCH(AA210,L:L,0),3),IF(INDEX(B:C,MATCH(AB210,C:C,0),1)="",0,IFERROR(INDEX(B:N,MATCH(AB210,C:C,0),8),0)))</f>
        <v>0</v>
      </c>
      <c r="AE210" s="0" t="s">
        <v>431</v>
      </c>
      <c r="AF210" s="0" t="s">
        <v>281</v>
      </c>
      <c r="AG210" s="0" t="str">
        <f aca="false">RIGHT(AF210,2)</f>
        <v>10</v>
      </c>
      <c r="AI210" s="0" t="s">
        <v>400</v>
      </c>
      <c r="AJ210" s="0" t="s">
        <v>393</v>
      </c>
      <c r="AK210" s="0" t="str">
        <f aca="false">RIGHT(AJ210,2)</f>
        <v>09</v>
      </c>
    </row>
    <row r="211" customFormat="false" ht="14.25" hidden="false" customHeight="false" outlineLevel="0" collapsed="false">
      <c r="AA211" s="0" t="s">
        <v>395</v>
      </c>
      <c r="AB211" s="0" t="str">
        <f aca="false">IFERROR(INDEX(V:Y,MATCH(AA211,W:W,0),1),IFERROR(INDEX(V:Y,MATCH(AA211,X:X,0),1),IFERROR(INDEX(V:Y,MATCH(AA211,Y:Y,0),1),IFERROR(INDEX(L:M,MATCH(AA211,L:L,0),2),"NA"))))</f>
        <v>E09</v>
      </c>
      <c r="AC211" s="0" t="n">
        <f aca="false">IFERROR(INDEX(L:N,MATCH(AA211,L:L,0),3),IF(INDEX(B:C,MATCH(AB211,C:C,0),1)="",0,IFERROR(INDEX(B:N,MATCH(AB211,C:C,0),8),0)))</f>
        <v>0</v>
      </c>
      <c r="AE211" s="0" t="s">
        <v>432</v>
      </c>
      <c r="AF211" s="0" t="s">
        <v>281</v>
      </c>
      <c r="AG211" s="0" t="str">
        <f aca="false">RIGHT(AF211,2)</f>
        <v>10</v>
      </c>
      <c r="AI211" s="0" t="s">
        <v>401</v>
      </c>
      <c r="AJ211" s="0" t="s">
        <v>393</v>
      </c>
      <c r="AK211" s="0" t="str">
        <f aca="false">RIGHT(AJ211,2)</f>
        <v>09</v>
      </c>
    </row>
    <row r="212" customFormat="false" ht="14.25" hidden="false" customHeight="false" outlineLevel="0" collapsed="false">
      <c r="AA212" s="0" t="s">
        <v>426</v>
      </c>
      <c r="AB212" s="0" t="str">
        <f aca="false">IFERROR(INDEX(V:Y,MATCH(AA212,W:W,0),1),IFERROR(INDEX(V:Y,MATCH(AA212,X:X,0),1),IFERROR(INDEX(V:Y,MATCH(AA212,Y:Y,0),1),IFERROR(INDEX(L:M,MATCH(AA212,L:L,0),2),"NA"))))</f>
        <v>E10</v>
      </c>
      <c r="AC212" s="0" t="n">
        <f aca="false">IFERROR(INDEX(L:N,MATCH(AA212,L:L,0),3),IF(INDEX(B:C,MATCH(AB212,C:C,0),1)="",0,IFERROR(INDEX(B:N,MATCH(AB212,C:C,0),8),0)))</f>
        <v>0</v>
      </c>
      <c r="AE212" s="0" t="s">
        <v>456</v>
      </c>
      <c r="AF212" s="0" t="s">
        <v>280</v>
      </c>
      <c r="AG212" s="0" t="str">
        <f aca="false">RIGHT(AF212,2)</f>
        <v>11</v>
      </c>
      <c r="AI212" s="0" t="s">
        <v>405</v>
      </c>
      <c r="AJ212" s="0" t="s">
        <v>404</v>
      </c>
      <c r="AK212" s="0" t="str">
        <f aca="false">RIGHT(AJ212,2)</f>
        <v>09</v>
      </c>
    </row>
    <row r="213" customFormat="false" ht="14.25" hidden="false" customHeight="false" outlineLevel="0" collapsed="false">
      <c r="AA213" s="0" t="s">
        <v>427</v>
      </c>
      <c r="AB213" s="0" t="str">
        <f aca="false">IFERROR(INDEX(V:Y,MATCH(AA213,W:W,0),1),IFERROR(INDEX(V:Y,MATCH(AA213,X:X,0),1),IFERROR(INDEX(V:Y,MATCH(AA213,Y:Y,0),1),IFERROR(INDEX(L:M,MATCH(AA213,L:L,0),2),"NA"))))</f>
        <v>E10</v>
      </c>
      <c r="AC213" s="0" t="n">
        <f aca="false">IFERROR(INDEX(L:N,MATCH(AA213,L:L,0),3),IF(INDEX(B:C,MATCH(AB213,C:C,0),1)="",0,IFERROR(INDEX(B:N,MATCH(AB213,C:C,0),8),0)))</f>
        <v>0</v>
      </c>
      <c r="AE213" s="0" t="s">
        <v>457</v>
      </c>
      <c r="AF213" s="0" t="s">
        <v>280</v>
      </c>
      <c r="AG213" s="0" t="str">
        <f aca="false">RIGHT(AF213,2)</f>
        <v>11</v>
      </c>
      <c r="AI213" s="0" t="s">
        <v>406</v>
      </c>
      <c r="AJ213" s="0" t="s">
        <v>404</v>
      </c>
      <c r="AK213" s="0" t="str">
        <f aca="false">RIGHT(AJ213,2)</f>
        <v>09</v>
      </c>
    </row>
    <row r="214" customFormat="false" ht="14.25" hidden="false" customHeight="false" outlineLevel="0" collapsed="false">
      <c r="AA214" s="0" t="s">
        <v>452</v>
      </c>
      <c r="AB214" s="0" t="str">
        <f aca="false">IFERROR(INDEX(V:Y,MATCH(AA214,W:W,0),1),IFERROR(INDEX(V:Y,MATCH(AA214,X:X,0),1),IFERROR(INDEX(V:Y,MATCH(AA214,Y:Y,0),1),IFERROR(INDEX(L:M,MATCH(AA214,L:L,0),2),"NA"))))</f>
        <v>E11</v>
      </c>
      <c r="AC214" s="0" t="n">
        <f aca="false">IFERROR(INDEX(L:N,MATCH(AA214,L:L,0),3),IF(INDEX(B:C,MATCH(AB214,C:C,0),1)="",0,IFERROR(INDEX(B:N,MATCH(AB214,C:C,0),8),0)))</f>
        <v>0</v>
      </c>
      <c r="AE214" s="0" t="s">
        <v>458</v>
      </c>
      <c r="AF214" s="0" t="s">
        <v>280</v>
      </c>
      <c r="AG214" s="0" t="str">
        <f aca="false">RIGHT(AF214,2)</f>
        <v>11</v>
      </c>
      <c r="AI214" s="0" t="s">
        <v>407</v>
      </c>
      <c r="AJ214" s="0" t="s">
        <v>404</v>
      </c>
      <c r="AK214" s="0" t="str">
        <f aca="false">RIGHT(AJ214,2)</f>
        <v>09</v>
      </c>
    </row>
    <row r="215" customFormat="false" ht="14.25" hidden="false" customHeight="false" outlineLevel="0" collapsed="false">
      <c r="AA215" s="0" t="s">
        <v>453</v>
      </c>
      <c r="AB215" s="0" t="str">
        <f aca="false">IFERROR(INDEX(V:Y,MATCH(AA215,W:W,0),1),IFERROR(INDEX(V:Y,MATCH(AA215,X:X,0),1),IFERROR(INDEX(V:Y,MATCH(AA215,Y:Y,0),1),IFERROR(INDEX(L:M,MATCH(AA215,L:L,0),2),"NA"))))</f>
        <v>E11</v>
      </c>
      <c r="AC215" s="0" t="n">
        <f aca="false">IFERROR(INDEX(L:N,MATCH(AA215,L:L,0),3),IF(INDEX(B:C,MATCH(AB215,C:C,0),1)="",0,IFERROR(INDEX(B:N,MATCH(AB215,C:C,0),8),0)))</f>
        <v>0</v>
      </c>
      <c r="AE215" s="0" t="s">
        <v>482</v>
      </c>
      <c r="AF215" s="0" t="s">
        <v>286</v>
      </c>
      <c r="AG215" s="0" t="str">
        <f aca="false">RIGHT(AF215,2)</f>
        <v>12</v>
      </c>
      <c r="AI215" s="0" t="s">
        <v>411</v>
      </c>
      <c r="AJ215" s="0" t="s">
        <v>410</v>
      </c>
      <c r="AK215" s="0" t="str">
        <f aca="false">RIGHT(AJ215,2)</f>
        <v>09</v>
      </c>
    </row>
    <row r="216" customFormat="false" ht="14.25" hidden="false" customHeight="false" outlineLevel="0" collapsed="false">
      <c r="AA216" s="0" t="s">
        <v>478</v>
      </c>
      <c r="AB216" s="0" t="str">
        <f aca="false">IFERROR(INDEX(V:Y,MATCH(AA216,W:W,0),1),IFERROR(INDEX(V:Y,MATCH(AA216,X:X,0),1),IFERROR(INDEX(V:Y,MATCH(AA216,Y:Y,0),1),IFERROR(INDEX(L:M,MATCH(AA216,L:L,0),2),"NA"))))</f>
        <v>E12</v>
      </c>
      <c r="AC216" s="0" t="n">
        <f aca="false">IFERROR(INDEX(L:N,MATCH(AA216,L:L,0),3),IF(INDEX(B:C,MATCH(AB216,C:C,0),1)="",0,IFERROR(INDEX(B:N,MATCH(AB216,C:C,0),8),0)))</f>
        <v>0</v>
      </c>
      <c r="AE216" s="0" t="s">
        <v>483</v>
      </c>
      <c r="AF216" s="0" t="s">
        <v>286</v>
      </c>
      <c r="AG216" s="0" t="str">
        <f aca="false">RIGHT(AF216,2)</f>
        <v>12</v>
      </c>
      <c r="AI216" s="0" t="s">
        <v>412</v>
      </c>
      <c r="AJ216" s="0" t="s">
        <v>410</v>
      </c>
      <c r="AK216" s="0" t="str">
        <f aca="false">RIGHT(AJ216,2)</f>
        <v>09</v>
      </c>
    </row>
    <row r="217" customFormat="false" ht="14.25" hidden="false" customHeight="false" outlineLevel="0" collapsed="false">
      <c r="AA217" s="0" t="s">
        <v>479</v>
      </c>
      <c r="AB217" s="0" t="str">
        <f aca="false">IFERROR(INDEX(V:Y,MATCH(AA217,W:W,0),1),IFERROR(INDEX(V:Y,MATCH(AA217,X:X,0),1),IFERROR(INDEX(V:Y,MATCH(AA217,Y:Y,0),1),IFERROR(INDEX(L:M,MATCH(AA217,L:L,0),2),"NA"))))</f>
        <v>E12</v>
      </c>
      <c r="AC217" s="0" t="n">
        <f aca="false">IFERROR(INDEX(L:N,MATCH(AA217,L:L,0),3),IF(INDEX(B:C,MATCH(AB217,C:C,0),1)="",0,IFERROR(INDEX(B:N,MATCH(AB217,C:C,0),8),0)))</f>
        <v>0</v>
      </c>
      <c r="AE217" s="0" t="s">
        <v>484</v>
      </c>
      <c r="AF217" s="0" t="s">
        <v>286</v>
      </c>
      <c r="AG217" s="0" t="str">
        <f aca="false">RIGHT(AF217,2)</f>
        <v>12</v>
      </c>
      <c r="AI217" s="0" t="s">
        <v>413</v>
      </c>
      <c r="AJ217" s="0" t="s">
        <v>410</v>
      </c>
      <c r="AK217" s="0" t="str">
        <f aca="false">RIGHT(AJ217,2)</f>
        <v>09</v>
      </c>
    </row>
    <row r="218" customFormat="false" ht="14.25" hidden="false" customHeight="false" outlineLevel="0" collapsed="false">
      <c r="AA218" s="0" t="s">
        <v>65</v>
      </c>
      <c r="AB218" s="0" t="str">
        <f aca="false">IFERROR(INDEX(V:Y,MATCH(AA218,W:W,0),1),IFERROR(INDEX(V:Y,MATCH(AA218,X:X,0),1),IFERROR(INDEX(V:Y,MATCH(AA218,Y:Y,0),1),IFERROR(INDEX(L:M,MATCH(AA218,L:L,0),2),"NA"))))</f>
        <v>E01</v>
      </c>
      <c r="AC218" s="0" t="n">
        <f aca="false">IFERROR(INDEX(L:N,MATCH(AA218,L:L,0),3),IF(INDEX(B:C,MATCH(AB218,C:C,0),1)="",0,IFERROR(INDEX(B:N,MATCH(AB218,C:C,0),8),0)))</f>
        <v>0</v>
      </c>
      <c r="AE218" s="0" t="s">
        <v>78</v>
      </c>
      <c r="AF218" s="0" t="s">
        <v>77</v>
      </c>
      <c r="AG218" s="0" t="str">
        <f aca="false">RIGHT(AF218,2)</f>
        <v>01</v>
      </c>
      <c r="AI218" s="0" t="s">
        <v>156</v>
      </c>
      <c r="AJ218" s="0" t="s">
        <v>94</v>
      </c>
      <c r="AK218" s="0" t="str">
        <f aca="false">RIGHT(AJ218,2)</f>
        <v>10</v>
      </c>
    </row>
    <row r="219" customFormat="false" ht="14.25" hidden="false" customHeight="false" outlineLevel="0" collapsed="false">
      <c r="AA219" s="0" t="s">
        <v>112</v>
      </c>
      <c r="AB219" s="0" t="str">
        <f aca="false">IFERROR(INDEX(V:Y,MATCH(AA219,W:W,0),1),IFERROR(INDEX(V:Y,MATCH(AA219,X:X,0),1),IFERROR(INDEX(V:Y,MATCH(AA219,Y:Y,0),1),IFERROR(INDEX(L:M,MATCH(AA219,L:L,0),2),"NA"))))</f>
        <v>STD</v>
      </c>
      <c r="AC219" s="0" t="n">
        <f aca="false">IFERROR(INDEX(L:N,MATCH(AA219,L:L,0),3),IF(INDEX(B:C,MATCH(AB219,C:C,0),1)="",0,IFERROR(INDEX(B:N,MATCH(AB219,C:C,0),8),0)))</f>
        <v>3</v>
      </c>
      <c r="AE219" s="0" t="s">
        <v>79</v>
      </c>
      <c r="AF219" s="0" t="s">
        <v>77</v>
      </c>
      <c r="AG219" s="0" t="str">
        <f aca="false">RIGHT(AF219,2)</f>
        <v>01</v>
      </c>
      <c r="AI219" s="0" t="s">
        <v>163</v>
      </c>
      <c r="AJ219" s="0" t="s">
        <v>94</v>
      </c>
      <c r="AK219" s="0" t="str">
        <f aca="false">RIGHT(AJ219,2)</f>
        <v>10</v>
      </c>
    </row>
    <row r="220" customFormat="false" ht="14.25" hidden="false" customHeight="false" outlineLevel="0" collapsed="false">
      <c r="AA220" s="0" t="s">
        <v>116</v>
      </c>
      <c r="AB220" s="0" t="str">
        <f aca="false">IFERROR(INDEX(V:Y,MATCH(AA220,W:W,0),1),IFERROR(INDEX(V:Y,MATCH(AA220,X:X,0),1),IFERROR(INDEX(V:Y,MATCH(AA220,Y:Y,0),1),IFERROR(INDEX(L:M,MATCH(AA220,L:L,0),2),"NA"))))</f>
        <v>E02</v>
      </c>
      <c r="AC220" s="0" t="n">
        <f aca="false">IFERROR(INDEX(L:N,MATCH(AA220,L:L,0),3),IF(INDEX(B:C,MATCH(AB220,C:C,0),1)="",0,IFERROR(INDEX(B:N,MATCH(AB220,C:C,0),8),0)))</f>
        <v>0</v>
      </c>
      <c r="AE220" s="0" t="s">
        <v>80</v>
      </c>
      <c r="AF220" s="0" t="s">
        <v>77</v>
      </c>
      <c r="AG220" s="0" t="str">
        <f aca="false">RIGHT(AF220,2)</f>
        <v>01</v>
      </c>
      <c r="AI220" s="0" t="s">
        <v>220</v>
      </c>
      <c r="AJ220" s="0" t="s">
        <v>94</v>
      </c>
      <c r="AK220" s="0" t="str">
        <f aca="false">RIGHT(AJ220,2)</f>
        <v>10</v>
      </c>
    </row>
    <row r="221" customFormat="false" ht="14.25" hidden="false" customHeight="false" outlineLevel="0" collapsed="false">
      <c r="AA221" s="0" t="s">
        <v>118</v>
      </c>
      <c r="AB221" s="0" t="str">
        <f aca="false">IFERROR(INDEX(V:Y,MATCH(AA221,W:W,0),1),IFERROR(INDEX(V:Y,MATCH(AA221,X:X,0),1),IFERROR(INDEX(V:Y,MATCH(AA221,Y:Y,0),1),IFERROR(INDEX(L:M,MATCH(AA221,L:L,0),2),"NA"))))</f>
        <v>STD</v>
      </c>
      <c r="AC221" s="0" t="n">
        <f aca="false">IFERROR(INDEX(L:N,MATCH(AA221,L:L,0),3),IF(INDEX(B:C,MATCH(AB221,C:C,0),1)="",0,IFERROR(INDEX(B:N,MATCH(AB221,C:C,0),8),0)))</f>
        <v>3</v>
      </c>
      <c r="AE221" s="0" t="s">
        <v>127</v>
      </c>
      <c r="AF221" s="0" t="s">
        <v>126</v>
      </c>
      <c r="AG221" s="0" t="str">
        <f aca="false">RIGHT(AF221,2)</f>
        <v>02</v>
      </c>
      <c r="AI221" s="0" t="s">
        <v>377</v>
      </c>
      <c r="AJ221" s="0" t="s">
        <v>173</v>
      </c>
      <c r="AK221" s="0" t="str">
        <f aca="false">RIGHT(AJ221,2)</f>
        <v>10</v>
      </c>
    </row>
    <row r="222" customFormat="false" ht="14.25" hidden="false" customHeight="false" outlineLevel="0" collapsed="false">
      <c r="AA222" s="0" t="s">
        <v>169</v>
      </c>
      <c r="AB222" s="0" t="str">
        <f aca="false">IFERROR(INDEX(V:Y,MATCH(AA222,W:W,0),1),IFERROR(INDEX(V:Y,MATCH(AA222,X:X,0),1),IFERROR(INDEX(V:Y,MATCH(AA222,Y:Y,0),1),IFERROR(INDEX(L:M,MATCH(AA222,L:L,0),2),"NA"))))</f>
        <v>E03</v>
      </c>
      <c r="AC222" s="0" t="n">
        <f aca="false">IFERROR(INDEX(L:N,MATCH(AA222,L:L,0),3),IF(INDEX(B:C,MATCH(AB222,C:C,0),1)="",0,IFERROR(INDEX(B:N,MATCH(AB222,C:C,0),8),0)))</f>
        <v>0</v>
      </c>
      <c r="AE222" s="0" t="s">
        <v>128</v>
      </c>
      <c r="AF222" s="0" t="s">
        <v>126</v>
      </c>
      <c r="AG222" s="0" t="str">
        <f aca="false">RIGHT(AF222,2)</f>
        <v>02</v>
      </c>
      <c r="AI222" s="0" t="s">
        <v>379</v>
      </c>
      <c r="AJ222" s="0" t="s">
        <v>173</v>
      </c>
      <c r="AK222" s="0" t="str">
        <f aca="false">RIGHT(AJ222,2)</f>
        <v>10</v>
      </c>
    </row>
    <row r="223" customFormat="false" ht="14.25" hidden="false" customHeight="false" outlineLevel="0" collapsed="false">
      <c r="AA223" s="0" t="s">
        <v>124</v>
      </c>
      <c r="AB223" s="0" t="str">
        <f aca="false">IFERROR(INDEX(V:Y,MATCH(AA223,W:W,0),1),IFERROR(INDEX(V:Y,MATCH(AA223,X:X,0),1),IFERROR(INDEX(V:Y,MATCH(AA223,Y:Y,0),1),IFERROR(INDEX(L:M,MATCH(AA223,L:L,0),2),"NA"))))</f>
        <v>STD</v>
      </c>
      <c r="AC223" s="0" t="n">
        <f aca="false">IFERROR(INDEX(L:N,MATCH(AA223,L:L,0),3),IF(INDEX(B:C,MATCH(AB223,C:C,0),1)="",0,IFERROR(INDEX(B:N,MATCH(AB223,C:C,0),8),0)))</f>
        <v>3</v>
      </c>
      <c r="AE223" s="0" t="s">
        <v>129</v>
      </c>
      <c r="AF223" s="0" t="s">
        <v>126</v>
      </c>
      <c r="AG223" s="0" t="str">
        <f aca="false">RIGHT(AF223,2)</f>
        <v>02</v>
      </c>
      <c r="AI223" s="0" t="s">
        <v>381</v>
      </c>
      <c r="AJ223" s="0" t="s">
        <v>173</v>
      </c>
      <c r="AK223" s="0" t="str">
        <f aca="false">RIGHT(AJ223,2)</f>
        <v>10</v>
      </c>
    </row>
    <row r="224" customFormat="false" ht="14.25" hidden="false" customHeight="false" outlineLevel="0" collapsed="false">
      <c r="AA224" s="0" t="s">
        <v>213</v>
      </c>
      <c r="AB224" s="0" t="str">
        <f aca="false">IFERROR(INDEX(V:Y,MATCH(AA224,W:W,0),1),IFERROR(INDEX(V:Y,MATCH(AA224,X:X,0),1),IFERROR(INDEX(V:Y,MATCH(AA224,Y:Y,0),1),IFERROR(INDEX(L:M,MATCH(AA224,L:L,0),2),"NA"))))</f>
        <v>E04</v>
      </c>
      <c r="AC224" s="0" t="n">
        <f aca="false">IFERROR(INDEX(L:N,MATCH(AA224,L:L,0),3),IF(INDEX(B:C,MATCH(AB224,C:C,0),1)="",0,IFERROR(INDEX(B:N,MATCH(AB224,C:C,0),8),0)))</f>
        <v>0</v>
      </c>
      <c r="AE224" s="0" t="s">
        <v>181</v>
      </c>
      <c r="AF224" s="0" t="s">
        <v>180</v>
      </c>
      <c r="AG224" s="0" t="str">
        <f aca="false">RIGHT(AF224,2)</f>
        <v>03</v>
      </c>
      <c r="AI224" s="0" t="s">
        <v>418</v>
      </c>
      <c r="AJ224" s="0" t="s">
        <v>237</v>
      </c>
      <c r="AK224" s="0" t="str">
        <f aca="false">RIGHT(AJ224,2)</f>
        <v>10</v>
      </c>
    </row>
    <row r="225" customFormat="false" ht="14.25" hidden="false" customHeight="false" outlineLevel="0" collapsed="false">
      <c r="AA225" s="0" t="s">
        <v>355</v>
      </c>
      <c r="AB225" s="0" t="str">
        <f aca="false">IFERROR(INDEX(V:Y,MATCH(AA225,W:W,0),1),IFERROR(INDEX(V:Y,MATCH(AA225,X:X,0),1),IFERROR(INDEX(V:Y,MATCH(AA225,Y:Y,0),1),IFERROR(INDEX(L:M,MATCH(AA225,L:L,0),2),"NA"))))</f>
        <v>NA</v>
      </c>
      <c r="AC225" s="0" t="n">
        <f aca="false">IFERROR(INDEX(L:N,MATCH(AA225,L:L,0),3),IF(INDEX(B:C,MATCH(AB225,C:C,0),1)="",0,IFERROR(INDEX(B:N,MATCH(AB225,C:C,0),8),0)))</f>
        <v>0</v>
      </c>
      <c r="AE225" s="0" t="s">
        <v>182</v>
      </c>
      <c r="AF225" s="0" t="s">
        <v>180</v>
      </c>
      <c r="AG225" s="0" t="str">
        <f aca="false">RIGHT(AF225,2)</f>
        <v>03</v>
      </c>
      <c r="AI225" s="0" t="s">
        <v>419</v>
      </c>
      <c r="AJ225" s="0" t="s">
        <v>237</v>
      </c>
      <c r="AK225" s="0" t="str">
        <f aca="false">RIGHT(AJ225,2)</f>
        <v>10</v>
      </c>
    </row>
    <row r="226" customFormat="false" ht="14.25" hidden="false" customHeight="false" outlineLevel="0" collapsed="false">
      <c r="AA226" s="0" t="s">
        <v>256</v>
      </c>
      <c r="AB226" s="0" t="str">
        <f aca="false">IFERROR(INDEX(V:Y,MATCH(AA226,W:W,0),1),IFERROR(INDEX(V:Y,MATCH(AA226,X:X,0),1),IFERROR(INDEX(V:Y,MATCH(AA226,Y:Y,0),1),IFERROR(INDEX(L:M,MATCH(AA226,L:L,0),2),"NA"))))</f>
        <v>E05</v>
      </c>
      <c r="AC226" s="0" t="n">
        <f aca="false">IFERROR(INDEX(L:N,MATCH(AA226,L:L,0),3),IF(INDEX(B:C,MATCH(AB226,C:C,0),1)="",0,IFERROR(INDEX(B:N,MATCH(AB226,C:C,0),8),0)))</f>
        <v>0</v>
      </c>
      <c r="AE226" s="0" t="s">
        <v>183</v>
      </c>
      <c r="AF226" s="0" t="s">
        <v>180</v>
      </c>
      <c r="AG226" s="0" t="str">
        <f aca="false">RIGHT(AF226,2)</f>
        <v>03</v>
      </c>
      <c r="AI226" s="0" t="s">
        <v>420</v>
      </c>
      <c r="AJ226" s="0" t="s">
        <v>237</v>
      </c>
      <c r="AK226" s="0" t="str">
        <f aca="false">RIGHT(AJ226,2)</f>
        <v>10</v>
      </c>
    </row>
    <row r="227" customFormat="false" ht="14.25" hidden="false" customHeight="false" outlineLevel="0" collapsed="false">
      <c r="AA227" s="0" t="s">
        <v>360</v>
      </c>
      <c r="AB227" s="0" t="str">
        <f aca="false">IFERROR(INDEX(V:Y,MATCH(AA227,W:W,0),1),IFERROR(INDEX(V:Y,MATCH(AA227,X:X,0),1),IFERROR(INDEX(V:Y,MATCH(AA227,Y:Y,0),1),IFERROR(INDEX(L:M,MATCH(AA227,L:L,0),2),"NA"))))</f>
        <v>NA</v>
      </c>
      <c r="AC227" s="0" t="n">
        <f aca="false">IFERROR(INDEX(L:N,MATCH(AA227,L:L,0),3),IF(INDEX(B:C,MATCH(AB227,C:C,0),1)="",0,IFERROR(INDEX(B:N,MATCH(AB227,C:C,0),8),0)))</f>
        <v>0</v>
      </c>
      <c r="AE227" s="0" t="s">
        <v>224</v>
      </c>
      <c r="AF227" s="0" t="s">
        <v>223</v>
      </c>
      <c r="AG227" s="0" t="str">
        <f aca="false">RIGHT(AF227,2)</f>
        <v>04</v>
      </c>
      <c r="AI227" s="0" t="s">
        <v>422</v>
      </c>
      <c r="AJ227" s="0" t="s">
        <v>240</v>
      </c>
      <c r="AK227" s="0" t="str">
        <f aca="false">RIGHT(AJ227,2)</f>
        <v>10</v>
      </c>
    </row>
    <row r="228" customFormat="false" ht="14.25" hidden="false" customHeight="false" outlineLevel="0" collapsed="false">
      <c r="AA228" s="0" t="s">
        <v>291</v>
      </c>
      <c r="AB228" s="0" t="str">
        <f aca="false">IFERROR(INDEX(V:Y,MATCH(AA228,W:W,0),1),IFERROR(INDEX(V:Y,MATCH(AA228,X:X,0),1),IFERROR(INDEX(V:Y,MATCH(AA228,Y:Y,0),1),IFERROR(INDEX(L:M,MATCH(AA228,L:L,0),2),"NA"))))</f>
        <v>E06</v>
      </c>
      <c r="AC228" s="0" t="n">
        <f aca="false">IFERROR(INDEX(L:N,MATCH(AA228,L:L,0),3),IF(INDEX(B:C,MATCH(AB228,C:C,0),1)="",0,IFERROR(INDEX(B:N,MATCH(AB228,C:C,0),8),0)))</f>
        <v>0</v>
      </c>
      <c r="AE228" s="0" t="s">
        <v>225</v>
      </c>
      <c r="AF228" s="0" t="s">
        <v>223</v>
      </c>
      <c r="AG228" s="0" t="str">
        <f aca="false">RIGHT(AF228,2)</f>
        <v>04</v>
      </c>
      <c r="AI228" s="0" t="s">
        <v>423</v>
      </c>
      <c r="AJ228" s="0" t="s">
        <v>240</v>
      </c>
      <c r="AK228" s="0" t="str">
        <f aca="false">RIGHT(AJ228,2)</f>
        <v>10</v>
      </c>
    </row>
    <row r="229" customFormat="false" ht="14.25" hidden="false" customHeight="false" outlineLevel="0" collapsed="false">
      <c r="AA229" s="0" t="s">
        <v>366</v>
      </c>
      <c r="AB229" s="0" t="str">
        <f aca="false">IFERROR(INDEX(V:Y,MATCH(AA229,W:W,0),1),IFERROR(INDEX(V:Y,MATCH(AA229,X:X,0),1),IFERROR(INDEX(V:Y,MATCH(AA229,Y:Y,0),1),IFERROR(INDEX(L:M,MATCH(AA229,L:L,0),2),"NA"))))</f>
        <v>NA</v>
      </c>
      <c r="AC229" s="0" t="n">
        <f aca="false">IFERROR(INDEX(L:N,MATCH(AA229,L:L,0),3),IF(INDEX(B:C,MATCH(AB229,C:C,0),1)="",0,IFERROR(INDEX(B:N,MATCH(AB229,C:C,0),8),0)))</f>
        <v>0</v>
      </c>
      <c r="AE229" s="0" t="s">
        <v>226</v>
      </c>
      <c r="AF229" s="0" t="s">
        <v>223</v>
      </c>
      <c r="AG229" s="0" t="str">
        <f aca="false">RIGHT(AF229,2)</f>
        <v>04</v>
      </c>
      <c r="AI229" s="0" t="s">
        <v>424</v>
      </c>
      <c r="AJ229" s="0" t="s">
        <v>240</v>
      </c>
      <c r="AK229" s="0" t="str">
        <f aca="false">RIGHT(AJ229,2)</f>
        <v>10</v>
      </c>
    </row>
    <row r="230" customFormat="false" ht="14.25" hidden="false" customHeight="false" outlineLevel="0" collapsed="false">
      <c r="AA230" s="0" t="s">
        <v>324</v>
      </c>
      <c r="AB230" s="0" t="str">
        <f aca="false">IFERROR(INDEX(V:Y,MATCH(AA230,W:W,0),1),IFERROR(INDEX(V:Y,MATCH(AA230,X:X,0),1),IFERROR(INDEX(V:Y,MATCH(AA230,Y:Y,0),1),IFERROR(INDEX(L:M,MATCH(AA230,L:L,0),2),"NA"))))</f>
        <v>E07</v>
      </c>
      <c r="AC230" s="0" t="n">
        <f aca="false">IFERROR(INDEX(L:N,MATCH(AA230,L:L,0),3),IF(INDEX(B:C,MATCH(AB230,C:C,0),1)="",0,IFERROR(INDEX(B:N,MATCH(AB230,C:C,0),8),0)))</f>
        <v>0</v>
      </c>
      <c r="AE230" s="0" t="s">
        <v>264</v>
      </c>
      <c r="AF230" s="0" t="s">
        <v>263</v>
      </c>
      <c r="AG230" s="0" t="str">
        <f aca="false">RIGHT(AF230,2)</f>
        <v>05</v>
      </c>
      <c r="AI230" s="0" t="s">
        <v>426</v>
      </c>
      <c r="AJ230" s="0" t="s">
        <v>243</v>
      </c>
      <c r="AK230" s="0" t="str">
        <f aca="false">RIGHT(AJ230,2)</f>
        <v>10</v>
      </c>
    </row>
    <row r="231" customFormat="false" ht="14.25" hidden="false" customHeight="false" outlineLevel="0" collapsed="false">
      <c r="AA231" s="0" t="s">
        <v>372</v>
      </c>
      <c r="AB231" s="0" t="str">
        <f aca="false">IFERROR(INDEX(V:Y,MATCH(AA231,W:W,0),1),IFERROR(INDEX(V:Y,MATCH(AA231,X:X,0),1),IFERROR(INDEX(V:Y,MATCH(AA231,Y:Y,0),1),IFERROR(INDEX(L:M,MATCH(AA231,L:L,0),2),"NA"))))</f>
        <v>NA</v>
      </c>
      <c r="AC231" s="0" t="n">
        <f aca="false">IFERROR(INDEX(L:N,MATCH(AA231,L:L,0),3),IF(INDEX(B:C,MATCH(AB231,C:C,0),1)="",0,IFERROR(INDEX(B:N,MATCH(AB231,C:C,0),8),0)))</f>
        <v>0</v>
      </c>
      <c r="AE231" s="0" t="s">
        <v>265</v>
      </c>
      <c r="AF231" s="0" t="s">
        <v>263</v>
      </c>
      <c r="AG231" s="0" t="str">
        <f aca="false">RIGHT(AF231,2)</f>
        <v>05</v>
      </c>
      <c r="AI231" s="0" t="s">
        <v>427</v>
      </c>
      <c r="AJ231" s="0" t="s">
        <v>243</v>
      </c>
      <c r="AK231" s="0" t="str">
        <f aca="false">RIGHT(AJ231,2)</f>
        <v>10</v>
      </c>
    </row>
    <row r="232" customFormat="false" ht="14.25" hidden="false" customHeight="false" outlineLevel="0" collapsed="false">
      <c r="AA232" s="0" t="s">
        <v>358</v>
      </c>
      <c r="AB232" s="0" t="str">
        <f aca="false">IFERROR(INDEX(V:Y,MATCH(AA232,W:W,0),1),IFERROR(INDEX(V:Y,MATCH(AA232,X:X,0),1),IFERROR(INDEX(V:Y,MATCH(AA232,Y:Y,0),1),IFERROR(INDEX(L:M,MATCH(AA232,L:L,0),2),"NA"))))</f>
        <v>E08</v>
      </c>
      <c r="AC232" s="0" t="n">
        <f aca="false">IFERROR(INDEX(L:N,MATCH(AA232,L:L,0),3),IF(INDEX(B:C,MATCH(AB232,C:C,0),1)="",0,IFERROR(INDEX(B:N,MATCH(AB232,C:C,0),8),0)))</f>
        <v>0</v>
      </c>
      <c r="AE232" s="0" t="s">
        <v>266</v>
      </c>
      <c r="AF232" s="0" t="s">
        <v>263</v>
      </c>
      <c r="AG232" s="0" t="str">
        <f aca="false">RIGHT(AF232,2)</f>
        <v>05</v>
      </c>
      <c r="AI232" s="0" t="s">
        <v>428</v>
      </c>
      <c r="AJ232" s="0" t="s">
        <v>243</v>
      </c>
      <c r="AK232" s="0" t="str">
        <f aca="false">RIGHT(AJ232,2)</f>
        <v>10</v>
      </c>
    </row>
    <row r="233" customFormat="false" ht="14.25" hidden="false" customHeight="false" outlineLevel="0" collapsed="false">
      <c r="AA233" s="0" t="s">
        <v>378</v>
      </c>
      <c r="AB233" s="0" t="str">
        <f aca="false">IFERROR(INDEX(V:Y,MATCH(AA233,W:W,0),1),IFERROR(INDEX(V:Y,MATCH(AA233,X:X,0),1),IFERROR(INDEX(V:Y,MATCH(AA233,Y:Y,0),1),IFERROR(INDEX(L:M,MATCH(AA233,L:L,0),2),"NA"))))</f>
        <v>NA</v>
      </c>
      <c r="AC233" s="0" t="n">
        <f aca="false">IFERROR(INDEX(L:N,MATCH(AA233,L:L,0),3),IF(INDEX(B:C,MATCH(AB233,C:C,0),1)="",0,IFERROR(INDEX(B:N,MATCH(AB233,C:C,0),8),0)))</f>
        <v>0</v>
      </c>
      <c r="AE233" s="0" t="s">
        <v>299</v>
      </c>
      <c r="AF233" s="0" t="s">
        <v>298</v>
      </c>
      <c r="AG233" s="0" t="str">
        <f aca="false">RIGHT(AF233,2)</f>
        <v>06</v>
      </c>
      <c r="AI233" s="0" t="s">
        <v>430</v>
      </c>
      <c r="AJ233" s="0" t="s">
        <v>281</v>
      </c>
      <c r="AK233" s="0" t="str">
        <f aca="false">RIGHT(AJ233,2)</f>
        <v>10</v>
      </c>
    </row>
    <row r="234" customFormat="false" ht="14.25" hidden="false" customHeight="false" outlineLevel="0" collapsed="false">
      <c r="AA234" s="0" t="s">
        <v>396</v>
      </c>
      <c r="AB234" s="0" t="str">
        <f aca="false">IFERROR(INDEX(V:Y,MATCH(AA234,W:W,0),1),IFERROR(INDEX(V:Y,MATCH(AA234,X:X,0),1),IFERROR(INDEX(V:Y,MATCH(AA234,Y:Y,0),1),IFERROR(INDEX(L:M,MATCH(AA234,L:L,0),2),"NA"))))</f>
        <v>E09</v>
      </c>
      <c r="AC234" s="0" t="n">
        <f aca="false">IFERROR(INDEX(L:N,MATCH(AA234,L:L,0),3),IF(INDEX(B:C,MATCH(AB234,C:C,0),1)="",0,IFERROR(INDEX(B:N,MATCH(AB234,C:C,0),8),0)))</f>
        <v>0</v>
      </c>
      <c r="AE234" s="0" t="s">
        <v>300</v>
      </c>
      <c r="AF234" s="0" t="s">
        <v>298</v>
      </c>
      <c r="AG234" s="0" t="str">
        <f aca="false">RIGHT(AF234,2)</f>
        <v>06</v>
      </c>
      <c r="AI234" s="0" t="s">
        <v>431</v>
      </c>
      <c r="AJ234" s="0" t="s">
        <v>281</v>
      </c>
      <c r="AK234" s="0" t="str">
        <f aca="false">RIGHT(AJ234,2)</f>
        <v>10</v>
      </c>
    </row>
    <row r="235" customFormat="false" ht="14.25" hidden="false" customHeight="false" outlineLevel="0" collapsed="false">
      <c r="AA235" s="0" t="s">
        <v>380</v>
      </c>
      <c r="AB235" s="0" t="str">
        <f aca="false">IFERROR(INDEX(V:Y,MATCH(AA235,W:W,0),1),IFERROR(INDEX(V:Y,MATCH(AA235,X:X,0),1),IFERROR(INDEX(V:Y,MATCH(AA235,Y:Y,0),1),IFERROR(INDEX(L:M,MATCH(AA235,L:L,0),2),"NA"))))</f>
        <v>NA</v>
      </c>
      <c r="AC235" s="0" t="n">
        <f aca="false">IFERROR(INDEX(L:N,MATCH(AA235,L:L,0),3),IF(INDEX(B:C,MATCH(AB235,C:C,0),1)="",0,IFERROR(INDEX(B:N,MATCH(AB235,C:C,0),8),0)))</f>
        <v>0</v>
      </c>
      <c r="AE235" s="0" t="s">
        <v>301</v>
      </c>
      <c r="AF235" s="0" t="s">
        <v>298</v>
      </c>
      <c r="AG235" s="0" t="str">
        <f aca="false">RIGHT(AF235,2)</f>
        <v>06</v>
      </c>
      <c r="AI235" s="0" t="s">
        <v>432</v>
      </c>
      <c r="AJ235" s="0" t="s">
        <v>281</v>
      </c>
      <c r="AK235" s="0" t="str">
        <f aca="false">RIGHT(AJ235,2)</f>
        <v>10</v>
      </c>
    </row>
    <row r="236" customFormat="false" ht="14.25" hidden="false" customHeight="false" outlineLevel="0" collapsed="false">
      <c r="AA236" s="0" t="s">
        <v>428</v>
      </c>
      <c r="AB236" s="0" t="str">
        <f aca="false">IFERROR(INDEX(V:Y,MATCH(AA236,W:W,0),1),IFERROR(INDEX(V:Y,MATCH(AA236,X:X,0),1),IFERROR(INDEX(V:Y,MATCH(AA236,Y:Y,0),1),IFERROR(INDEX(L:M,MATCH(AA236,L:L,0),2),"NA"))))</f>
        <v>E10</v>
      </c>
      <c r="AC236" s="0" t="n">
        <f aca="false">IFERROR(INDEX(L:N,MATCH(AA236,L:L,0),3),IF(INDEX(B:C,MATCH(AB236,C:C,0),1)="",0,IFERROR(INDEX(B:N,MATCH(AB236,C:C,0),8),0)))</f>
        <v>0</v>
      </c>
      <c r="AE236" s="0" t="s">
        <v>332</v>
      </c>
      <c r="AF236" s="0" t="s">
        <v>331</v>
      </c>
      <c r="AG236" s="0" t="str">
        <f aca="false">RIGHT(AF236,2)</f>
        <v>07</v>
      </c>
      <c r="AI236" s="0" t="s">
        <v>434</v>
      </c>
      <c r="AJ236" s="0" t="s">
        <v>249</v>
      </c>
      <c r="AK236" s="0" t="str">
        <f aca="false">RIGHT(AJ236,2)</f>
        <v>10</v>
      </c>
    </row>
    <row r="237" customFormat="false" ht="14.25" hidden="false" customHeight="false" outlineLevel="0" collapsed="false">
      <c r="AA237" s="0" t="s">
        <v>382</v>
      </c>
      <c r="AB237" s="0" t="str">
        <f aca="false">IFERROR(INDEX(V:Y,MATCH(AA237,W:W,0),1),IFERROR(INDEX(V:Y,MATCH(AA237,X:X,0),1),IFERROR(INDEX(V:Y,MATCH(AA237,Y:Y,0),1),IFERROR(INDEX(L:M,MATCH(AA237,L:L,0),2),"NA"))))</f>
        <v>NA</v>
      </c>
      <c r="AC237" s="0" t="n">
        <f aca="false">IFERROR(INDEX(L:N,MATCH(AA237,L:L,0),3),IF(INDEX(B:C,MATCH(AB237,C:C,0),1)="",0,IFERROR(INDEX(B:N,MATCH(AB237,C:C,0),8),0)))</f>
        <v>0</v>
      </c>
      <c r="AE237" s="0" t="s">
        <v>333</v>
      </c>
      <c r="AF237" s="0" t="s">
        <v>331</v>
      </c>
      <c r="AG237" s="0" t="str">
        <f aca="false">RIGHT(AF237,2)</f>
        <v>07</v>
      </c>
      <c r="AI237" s="0" t="s">
        <v>435</v>
      </c>
      <c r="AJ237" s="0" t="s">
        <v>249</v>
      </c>
      <c r="AK237" s="0" t="str">
        <f aca="false">RIGHT(AJ237,2)</f>
        <v>10</v>
      </c>
    </row>
    <row r="238" customFormat="false" ht="14.25" hidden="false" customHeight="false" outlineLevel="0" collapsed="false">
      <c r="AA238" s="0" t="s">
        <v>454</v>
      </c>
      <c r="AB238" s="0" t="str">
        <f aca="false">IFERROR(INDEX(V:Y,MATCH(AA238,W:W,0),1),IFERROR(INDEX(V:Y,MATCH(AA238,X:X,0),1),IFERROR(INDEX(V:Y,MATCH(AA238,Y:Y,0),1),IFERROR(INDEX(L:M,MATCH(AA238,L:L,0),2),"NA"))))</f>
        <v>E11</v>
      </c>
      <c r="AC238" s="0" t="n">
        <f aca="false">IFERROR(INDEX(L:N,MATCH(AA238,L:L,0),3),IF(INDEX(B:C,MATCH(AB238,C:C,0),1)="",0,IFERROR(INDEX(B:N,MATCH(AB238,C:C,0),8),0)))</f>
        <v>0</v>
      </c>
      <c r="AE238" s="0" t="s">
        <v>334</v>
      </c>
      <c r="AF238" s="0" t="s">
        <v>331</v>
      </c>
      <c r="AG238" s="0" t="str">
        <f aca="false">RIGHT(AF238,2)</f>
        <v>07</v>
      </c>
      <c r="AI238" s="0" t="s">
        <v>436</v>
      </c>
      <c r="AJ238" s="0" t="s">
        <v>249</v>
      </c>
      <c r="AK238" s="0" t="str">
        <f aca="false">RIGHT(AJ238,2)</f>
        <v>10</v>
      </c>
    </row>
    <row r="239" customFormat="false" ht="14.25" hidden="false" customHeight="false" outlineLevel="0" collapsed="false">
      <c r="AA239" s="0" t="s">
        <v>387</v>
      </c>
      <c r="AB239" s="0" t="str">
        <f aca="false">IFERROR(INDEX(V:Y,MATCH(AA239,W:W,0),1),IFERROR(INDEX(V:Y,MATCH(AA239,X:X,0),1),IFERROR(INDEX(V:Y,MATCH(AA239,Y:Y,0),1),IFERROR(INDEX(L:M,MATCH(AA239,L:L,0),2),"NA"))))</f>
        <v>NA</v>
      </c>
      <c r="AC239" s="0" t="n">
        <f aca="false">IFERROR(INDEX(L:N,MATCH(AA239,L:L,0),3),IF(INDEX(B:C,MATCH(AB239,C:C,0),1)="",0,IFERROR(INDEX(B:N,MATCH(AB239,C:C,0),8),0)))</f>
        <v>0</v>
      </c>
      <c r="AE239" s="0" t="s">
        <v>368</v>
      </c>
      <c r="AF239" s="0" t="s">
        <v>367</v>
      </c>
      <c r="AG239" s="0" t="str">
        <f aca="false">RIGHT(AF239,2)</f>
        <v>08</v>
      </c>
      <c r="AI239" s="0" t="s">
        <v>438</v>
      </c>
      <c r="AJ239" s="0" t="s">
        <v>320</v>
      </c>
      <c r="AK239" s="0" t="str">
        <f aca="false">RIGHT(AJ239,2)</f>
        <v>10</v>
      </c>
    </row>
    <row r="240" customFormat="false" ht="14.25" hidden="false" customHeight="false" outlineLevel="0" collapsed="false">
      <c r="AA240" s="0" t="s">
        <v>480</v>
      </c>
      <c r="AB240" s="0" t="str">
        <f aca="false">IFERROR(INDEX(V:Y,MATCH(AA240,W:W,0),1),IFERROR(INDEX(V:Y,MATCH(AA240,X:X,0),1),IFERROR(INDEX(V:Y,MATCH(AA240,Y:Y,0),1),IFERROR(INDEX(L:M,MATCH(AA240,L:L,0),2),"NA"))))</f>
        <v>E12</v>
      </c>
      <c r="AC240" s="0" t="n">
        <f aca="false">IFERROR(INDEX(L:N,MATCH(AA240,L:L,0),3),IF(INDEX(B:C,MATCH(AB240,C:C,0),1)="",0,IFERROR(INDEX(B:N,MATCH(AB240,C:C,0),8),0)))</f>
        <v>0</v>
      </c>
      <c r="AE240" s="0" t="s">
        <v>369</v>
      </c>
      <c r="AF240" s="0" t="s">
        <v>367</v>
      </c>
      <c r="AG240" s="0" t="str">
        <f aca="false">RIGHT(AF240,2)</f>
        <v>08</v>
      </c>
      <c r="AI240" s="0" t="s">
        <v>439</v>
      </c>
      <c r="AJ240" s="0" t="s">
        <v>320</v>
      </c>
      <c r="AK240" s="0" t="str">
        <f aca="false">RIGHT(AJ240,2)</f>
        <v>10</v>
      </c>
    </row>
    <row r="241" customFormat="false" ht="14.25" hidden="false" customHeight="false" outlineLevel="0" collapsed="false">
      <c r="AA241" s="0" t="s">
        <v>392</v>
      </c>
      <c r="AB241" s="0" t="str">
        <f aca="false">IFERROR(INDEX(V:Y,MATCH(AA241,W:W,0),1),IFERROR(INDEX(V:Y,MATCH(AA241,X:X,0),1),IFERROR(INDEX(V:Y,MATCH(AA241,Y:Y,0),1),IFERROR(INDEX(L:M,MATCH(AA241,L:L,0),2),"NA"))))</f>
        <v>NA</v>
      </c>
      <c r="AC241" s="0" t="n">
        <f aca="false">IFERROR(INDEX(L:N,MATCH(AA241,L:L,0),3),IF(INDEX(B:C,MATCH(AB241,C:C,0),1)="",0,IFERROR(INDEX(B:N,MATCH(AB241,C:C,0),8),0)))</f>
        <v>0</v>
      </c>
      <c r="AE241" s="0" t="s">
        <v>370</v>
      </c>
      <c r="AF241" s="0" t="s">
        <v>367</v>
      </c>
      <c r="AG241" s="0" t="str">
        <f aca="false">RIGHT(AF241,2)</f>
        <v>08</v>
      </c>
      <c r="AI241" s="0" t="s">
        <v>440</v>
      </c>
      <c r="AJ241" s="0" t="s">
        <v>320</v>
      </c>
      <c r="AK241" s="0" t="str">
        <f aca="false">RIGHT(AJ241,2)</f>
        <v>10</v>
      </c>
    </row>
    <row r="242" customFormat="false" ht="14.25" hidden="false" customHeight="false" outlineLevel="0" collapsed="false">
      <c r="AA242" s="0" t="s">
        <v>70</v>
      </c>
      <c r="AB242" s="0" t="str">
        <f aca="false">IFERROR(INDEX(V:Y,MATCH(AA242,W:W,0),1),IFERROR(INDEX(V:Y,MATCH(AA242,X:X,0),1),IFERROR(INDEX(V:Y,MATCH(AA242,Y:Y,0),1),IFERROR(INDEX(L:M,MATCH(AA242,L:L,0),2),"NA"))))</f>
        <v>F01</v>
      </c>
      <c r="AC242" s="0" t="n">
        <f aca="false">IFERROR(INDEX(L:N,MATCH(AA242,L:L,0),3),IF(INDEX(B:C,MATCH(AB242,C:C,0),1)="",0,IFERROR(INDEX(B:N,MATCH(AB242,C:C,0),8),0)))</f>
        <v>0</v>
      </c>
      <c r="AE242" s="0" t="s">
        <v>405</v>
      </c>
      <c r="AF242" s="0" t="s">
        <v>404</v>
      </c>
      <c r="AG242" s="0" t="str">
        <f aca="false">RIGHT(AF242,2)</f>
        <v>09</v>
      </c>
      <c r="AI242" s="0" t="s">
        <v>170</v>
      </c>
      <c r="AJ242" s="0" t="s">
        <v>100</v>
      </c>
      <c r="AK242" s="0" t="str">
        <f aca="false">RIGHT(AJ242,2)</f>
        <v>11</v>
      </c>
    </row>
    <row r="243" customFormat="false" ht="14.25" hidden="false" customHeight="false" outlineLevel="0" collapsed="false">
      <c r="AA243" s="0" t="s">
        <v>71</v>
      </c>
      <c r="AB243" s="0" t="str">
        <f aca="false">IFERROR(INDEX(V:Y,MATCH(AA243,W:W,0),1),IFERROR(INDEX(V:Y,MATCH(AA243,X:X,0),1),IFERROR(INDEX(V:Y,MATCH(AA243,Y:Y,0),1),IFERROR(INDEX(L:M,MATCH(AA243,L:L,0),2),"NA"))))</f>
        <v>F01</v>
      </c>
      <c r="AC243" s="0" t="n">
        <f aca="false">IFERROR(INDEX(L:N,MATCH(AA243,L:L,0),3),IF(INDEX(B:C,MATCH(AB243,C:C,0),1)="",0,IFERROR(INDEX(B:N,MATCH(AB243,C:C,0),8),0)))</f>
        <v>0</v>
      </c>
      <c r="AE243" s="0" t="s">
        <v>406</v>
      </c>
      <c r="AF243" s="0" t="s">
        <v>404</v>
      </c>
      <c r="AG243" s="0" t="str">
        <f aca="false">RIGHT(AF243,2)</f>
        <v>09</v>
      </c>
      <c r="AI243" s="0" t="s">
        <v>178</v>
      </c>
      <c r="AJ243" s="0" t="s">
        <v>100</v>
      </c>
      <c r="AK243" s="0" t="str">
        <f aca="false">RIGHT(AJ243,2)</f>
        <v>11</v>
      </c>
    </row>
    <row r="244" customFormat="false" ht="14.25" hidden="false" customHeight="false" outlineLevel="0" collapsed="false">
      <c r="AA244" s="0" t="s">
        <v>120</v>
      </c>
      <c r="AB244" s="0" t="str">
        <f aca="false">IFERROR(INDEX(V:Y,MATCH(AA244,W:W,0),1),IFERROR(INDEX(V:Y,MATCH(AA244,X:X,0),1),IFERROR(INDEX(V:Y,MATCH(AA244,Y:Y,0),1),IFERROR(INDEX(L:M,MATCH(AA244,L:L,0),2),"NA"))))</f>
        <v>F02</v>
      </c>
      <c r="AC244" s="0" t="n">
        <f aca="false">IFERROR(INDEX(L:N,MATCH(AA244,L:L,0),3),IF(INDEX(B:C,MATCH(AB244,C:C,0),1)="",0,IFERROR(INDEX(B:N,MATCH(AB244,C:C,0),8),0)))</f>
        <v>0</v>
      </c>
      <c r="AE244" s="0" t="s">
        <v>407</v>
      </c>
      <c r="AF244" s="0" t="s">
        <v>404</v>
      </c>
      <c r="AG244" s="0" t="str">
        <f aca="false">RIGHT(AF244,2)</f>
        <v>09</v>
      </c>
      <c r="AI244" s="0" t="s">
        <v>235</v>
      </c>
      <c r="AJ244" s="0" t="s">
        <v>100</v>
      </c>
      <c r="AK244" s="0" t="str">
        <f aca="false">RIGHT(AJ244,2)</f>
        <v>11</v>
      </c>
    </row>
    <row r="245" customFormat="false" ht="14.25" hidden="false" customHeight="false" outlineLevel="0" collapsed="false">
      <c r="AA245" s="0" t="s">
        <v>121</v>
      </c>
      <c r="AB245" s="0" t="str">
        <f aca="false">IFERROR(INDEX(V:Y,MATCH(AA245,W:W,0),1),IFERROR(INDEX(V:Y,MATCH(AA245,X:X,0),1),IFERROR(INDEX(V:Y,MATCH(AA245,Y:Y,0),1),IFERROR(INDEX(L:M,MATCH(AA245,L:L,0),2),"NA"))))</f>
        <v>F02</v>
      </c>
      <c r="AC245" s="0" t="n">
        <f aca="false">IFERROR(INDEX(L:N,MATCH(AA245,L:L,0),3),IF(INDEX(B:C,MATCH(AB245,C:C,0),1)="",0,IFERROR(INDEX(B:N,MATCH(AB245,C:C,0),8),0)))</f>
        <v>0</v>
      </c>
      <c r="AE245" s="0" t="s">
        <v>434</v>
      </c>
      <c r="AF245" s="0" t="s">
        <v>249</v>
      </c>
      <c r="AG245" s="0" t="str">
        <f aca="false">RIGHT(AF245,2)</f>
        <v>10</v>
      </c>
      <c r="AI245" s="0" t="s">
        <v>386</v>
      </c>
      <c r="AJ245" s="0" t="s">
        <v>148</v>
      </c>
      <c r="AK245" s="0" t="str">
        <f aca="false">RIGHT(AJ245,2)</f>
        <v>11</v>
      </c>
    </row>
    <row r="246" customFormat="false" ht="14.25" hidden="false" customHeight="false" outlineLevel="0" collapsed="false">
      <c r="AA246" s="0" t="s">
        <v>175</v>
      </c>
      <c r="AB246" s="0" t="str">
        <f aca="false">IFERROR(INDEX(V:Y,MATCH(AA246,W:W,0),1),IFERROR(INDEX(V:Y,MATCH(AA246,X:X,0),1),IFERROR(INDEX(V:Y,MATCH(AA246,Y:Y,0),1),IFERROR(INDEX(L:M,MATCH(AA246,L:L,0),2),"NA"))))</f>
        <v>F03</v>
      </c>
      <c r="AC246" s="0" t="n">
        <f aca="false">IFERROR(INDEX(L:N,MATCH(AA246,L:L,0),3),IF(INDEX(B:C,MATCH(AB246,C:C,0),1)="",0,IFERROR(INDEX(B:N,MATCH(AB246,C:C,0),8),0)))</f>
        <v>0</v>
      </c>
      <c r="AE246" s="0" t="s">
        <v>435</v>
      </c>
      <c r="AF246" s="0" t="s">
        <v>249</v>
      </c>
      <c r="AG246" s="0" t="str">
        <f aca="false">RIGHT(AF246,2)</f>
        <v>10</v>
      </c>
      <c r="AI246" s="0" t="s">
        <v>391</v>
      </c>
      <c r="AJ246" s="0" t="s">
        <v>148</v>
      </c>
      <c r="AK246" s="0" t="str">
        <f aca="false">RIGHT(AJ246,2)</f>
        <v>11</v>
      </c>
    </row>
    <row r="247" customFormat="false" ht="14.25" hidden="false" customHeight="false" outlineLevel="0" collapsed="false">
      <c r="AA247" s="0" t="s">
        <v>176</v>
      </c>
      <c r="AB247" s="0" t="str">
        <f aca="false">IFERROR(INDEX(V:Y,MATCH(AA247,W:W,0),1),IFERROR(INDEX(V:Y,MATCH(AA247,X:X,0),1),IFERROR(INDEX(V:Y,MATCH(AA247,Y:Y,0),1),IFERROR(INDEX(L:M,MATCH(AA247,L:L,0),2),"NA"))))</f>
        <v>F03</v>
      </c>
      <c r="AC247" s="0" t="n">
        <f aca="false">IFERROR(INDEX(L:N,MATCH(AA247,L:L,0),3),IF(INDEX(B:C,MATCH(AB247,C:C,0),1)="",0,IFERROR(INDEX(B:N,MATCH(AB247,C:C,0),8),0)))</f>
        <v>0</v>
      </c>
      <c r="AE247" s="0" t="s">
        <v>436</v>
      </c>
      <c r="AF247" s="0" t="s">
        <v>249</v>
      </c>
      <c r="AG247" s="0" t="str">
        <f aca="false">RIGHT(AF247,2)</f>
        <v>10</v>
      </c>
      <c r="AI247" s="0" t="s">
        <v>397</v>
      </c>
      <c r="AJ247" s="0" t="s">
        <v>148</v>
      </c>
      <c r="AK247" s="0" t="str">
        <f aca="false">RIGHT(AJ247,2)</f>
        <v>11</v>
      </c>
    </row>
    <row r="248" customFormat="false" ht="14.25" hidden="false" customHeight="false" outlineLevel="0" collapsed="false">
      <c r="AA248" s="0" t="s">
        <v>217</v>
      </c>
      <c r="AB248" s="0" t="str">
        <f aca="false">IFERROR(INDEX(V:Y,MATCH(AA248,W:W,0),1),IFERROR(INDEX(V:Y,MATCH(AA248,X:X,0),1),IFERROR(INDEX(V:Y,MATCH(AA248,Y:Y,0),1),IFERROR(INDEX(L:M,MATCH(AA248,L:L,0),2),"NA"))))</f>
        <v>F04</v>
      </c>
      <c r="AC248" s="0" t="n">
        <f aca="false">IFERROR(INDEX(L:N,MATCH(AA248,L:L,0),3),IF(INDEX(B:C,MATCH(AB248,C:C,0),1)="",0,IFERROR(INDEX(B:N,MATCH(AB248,C:C,0),8),0)))</f>
        <v>0</v>
      </c>
      <c r="AE248" s="0" t="s">
        <v>460</v>
      </c>
      <c r="AF248" s="0" t="s">
        <v>283</v>
      </c>
      <c r="AG248" s="0" t="str">
        <f aca="false">RIGHT(AF248,2)</f>
        <v>11</v>
      </c>
      <c r="AI248" s="0" t="s">
        <v>444</v>
      </c>
      <c r="AJ248" s="0" t="s">
        <v>241</v>
      </c>
      <c r="AK248" s="0" t="str">
        <f aca="false">RIGHT(AJ248,2)</f>
        <v>11</v>
      </c>
    </row>
    <row r="249" customFormat="false" ht="14.25" hidden="false" customHeight="false" outlineLevel="0" collapsed="false">
      <c r="AA249" s="0" t="s">
        <v>218</v>
      </c>
      <c r="AB249" s="0" t="str">
        <f aca="false">IFERROR(INDEX(V:Y,MATCH(AA249,W:W,0),1),IFERROR(INDEX(V:Y,MATCH(AA249,X:X,0),1),IFERROR(INDEX(V:Y,MATCH(AA249,Y:Y,0),1),IFERROR(INDEX(L:M,MATCH(AA249,L:L,0),2),"NA"))))</f>
        <v>F04</v>
      </c>
      <c r="AC249" s="0" t="n">
        <f aca="false">IFERROR(INDEX(L:N,MATCH(AA249,L:L,0),3),IF(INDEX(B:C,MATCH(AB249,C:C,0),1)="",0,IFERROR(INDEX(B:N,MATCH(AB249,C:C,0),8),0)))</f>
        <v>0</v>
      </c>
      <c r="AE249" s="0" t="s">
        <v>461</v>
      </c>
      <c r="AF249" s="0" t="s">
        <v>283</v>
      </c>
      <c r="AG249" s="0" t="str">
        <f aca="false">RIGHT(AF249,2)</f>
        <v>11</v>
      </c>
      <c r="AI249" s="0" t="s">
        <v>445</v>
      </c>
      <c r="AJ249" s="0" t="s">
        <v>241</v>
      </c>
      <c r="AK249" s="0" t="str">
        <f aca="false">RIGHT(AJ249,2)</f>
        <v>11</v>
      </c>
    </row>
    <row r="250" customFormat="false" ht="14.25" hidden="false" customHeight="false" outlineLevel="0" collapsed="false">
      <c r="AA250" s="0" t="s">
        <v>259</v>
      </c>
      <c r="AB250" s="0" t="str">
        <f aca="false">IFERROR(INDEX(V:Y,MATCH(AA250,W:W,0),1),IFERROR(INDEX(V:Y,MATCH(AA250,X:X,0),1),IFERROR(INDEX(V:Y,MATCH(AA250,Y:Y,0),1),IFERROR(INDEX(L:M,MATCH(AA250,L:L,0),2),"NA"))))</f>
        <v>F05</v>
      </c>
      <c r="AC250" s="0" t="n">
        <f aca="false">IFERROR(INDEX(L:N,MATCH(AA250,L:L,0),3),IF(INDEX(B:C,MATCH(AB250,C:C,0),1)="",0,IFERROR(INDEX(B:N,MATCH(AB250,C:C,0),8),0)))</f>
        <v>0</v>
      </c>
      <c r="AE250" s="0" t="s">
        <v>462</v>
      </c>
      <c r="AF250" s="0" t="s">
        <v>283</v>
      </c>
      <c r="AG250" s="0" t="str">
        <f aca="false">RIGHT(AF250,2)</f>
        <v>11</v>
      </c>
      <c r="AI250" s="0" t="s">
        <v>446</v>
      </c>
      <c r="AJ250" s="0" t="s">
        <v>241</v>
      </c>
      <c r="AK250" s="0" t="str">
        <f aca="false">RIGHT(AJ250,2)</f>
        <v>11</v>
      </c>
    </row>
    <row r="251" customFormat="false" ht="14.25" hidden="false" customHeight="false" outlineLevel="0" collapsed="false">
      <c r="AA251" s="0" t="s">
        <v>260</v>
      </c>
      <c r="AB251" s="0" t="str">
        <f aca="false">IFERROR(INDEX(V:Y,MATCH(AA251,W:W,0),1),IFERROR(INDEX(V:Y,MATCH(AA251,X:X,0),1),IFERROR(INDEX(V:Y,MATCH(AA251,Y:Y,0),1),IFERROR(INDEX(L:M,MATCH(AA251,L:L,0),2),"NA"))))</f>
        <v>F05</v>
      </c>
      <c r="AC251" s="0" t="n">
        <f aca="false">IFERROR(INDEX(L:N,MATCH(AA251,L:L,0),3),IF(INDEX(B:C,MATCH(AB251,C:C,0),1)="",0,IFERROR(INDEX(B:N,MATCH(AB251,C:C,0),8),0)))</f>
        <v>0</v>
      </c>
      <c r="AE251" s="0" t="s">
        <v>486</v>
      </c>
      <c r="AF251" s="0" t="s">
        <v>284</v>
      </c>
      <c r="AG251" s="0" t="str">
        <f aca="false">RIGHT(AF251,2)</f>
        <v>12</v>
      </c>
      <c r="AI251" s="0" t="s">
        <v>448</v>
      </c>
      <c r="AJ251" s="0" t="s">
        <v>275</v>
      </c>
      <c r="AK251" s="0" t="str">
        <f aca="false">RIGHT(AJ251,2)</f>
        <v>11</v>
      </c>
    </row>
    <row r="252" customFormat="false" ht="14.25" hidden="false" customHeight="false" outlineLevel="0" collapsed="false">
      <c r="AA252" s="0" t="s">
        <v>294</v>
      </c>
      <c r="AB252" s="0" t="str">
        <f aca="false">IFERROR(INDEX(V:Y,MATCH(AA252,W:W,0),1),IFERROR(INDEX(V:Y,MATCH(AA252,X:X,0),1),IFERROR(INDEX(V:Y,MATCH(AA252,Y:Y,0),1),IFERROR(INDEX(L:M,MATCH(AA252,L:L,0),2),"NA"))))</f>
        <v>F06</v>
      </c>
      <c r="AC252" s="0" t="n">
        <f aca="false">IFERROR(INDEX(L:N,MATCH(AA252,L:L,0),3),IF(INDEX(B:C,MATCH(AB252,C:C,0),1)="",0,IFERROR(INDEX(B:N,MATCH(AB252,C:C,0),8),0)))</f>
        <v>0</v>
      </c>
      <c r="AE252" s="0" t="s">
        <v>487</v>
      </c>
      <c r="AF252" s="0" t="s">
        <v>284</v>
      </c>
      <c r="AG252" s="0" t="str">
        <f aca="false">RIGHT(AF252,2)</f>
        <v>12</v>
      </c>
      <c r="AI252" s="0" t="s">
        <v>449</v>
      </c>
      <c r="AJ252" s="0" t="s">
        <v>275</v>
      </c>
      <c r="AK252" s="0" t="str">
        <f aca="false">RIGHT(AJ252,2)</f>
        <v>11</v>
      </c>
    </row>
    <row r="253" customFormat="false" ht="14.25" hidden="false" customHeight="false" outlineLevel="0" collapsed="false">
      <c r="AA253" s="0" t="s">
        <v>295</v>
      </c>
      <c r="AB253" s="0" t="str">
        <f aca="false">IFERROR(INDEX(V:Y,MATCH(AA253,W:W,0),1),IFERROR(INDEX(V:Y,MATCH(AA253,X:X,0),1),IFERROR(INDEX(V:Y,MATCH(AA253,Y:Y,0),1),IFERROR(INDEX(L:M,MATCH(AA253,L:L,0),2),"NA"))))</f>
        <v>F06</v>
      </c>
      <c r="AC253" s="0" t="n">
        <f aca="false">IFERROR(INDEX(L:N,MATCH(AA253,L:L,0),3),IF(INDEX(B:C,MATCH(AB253,C:C,0),1)="",0,IFERROR(INDEX(B:N,MATCH(AB253,C:C,0),8),0)))</f>
        <v>0</v>
      </c>
      <c r="AE253" s="0" t="s">
        <v>488</v>
      </c>
      <c r="AF253" s="0" t="s">
        <v>284</v>
      </c>
      <c r="AG253" s="0" t="str">
        <f aca="false">RIGHT(AF253,2)</f>
        <v>12</v>
      </c>
      <c r="AI253" s="0" t="s">
        <v>450</v>
      </c>
      <c r="AJ253" s="0" t="s">
        <v>275</v>
      </c>
      <c r="AK253" s="0" t="str">
        <f aca="false">RIGHT(AJ253,2)</f>
        <v>11</v>
      </c>
    </row>
    <row r="254" customFormat="false" ht="14.25" hidden="false" customHeight="false" outlineLevel="0" collapsed="false">
      <c r="AA254" s="0" t="s">
        <v>327</v>
      </c>
      <c r="AB254" s="0" t="str">
        <f aca="false">IFERROR(INDEX(V:Y,MATCH(AA254,W:W,0),1),IFERROR(INDEX(V:Y,MATCH(AA254,X:X,0),1),IFERROR(INDEX(V:Y,MATCH(AA254,Y:Y,0),1),IFERROR(INDEX(L:M,MATCH(AA254,L:L,0),2),"NA"))))</f>
        <v>F07</v>
      </c>
      <c r="AC254" s="0" t="n">
        <f aca="false">IFERROR(INDEX(L:N,MATCH(AA254,L:L,0),3),IF(INDEX(B:C,MATCH(AB254,C:C,0),1)="",0,IFERROR(INDEX(B:N,MATCH(AB254,C:C,0),8),0)))</f>
        <v>0</v>
      </c>
      <c r="AE254" s="0" t="s">
        <v>85</v>
      </c>
      <c r="AF254" s="0" t="s">
        <v>84</v>
      </c>
      <c r="AG254" s="0" t="str">
        <f aca="false">RIGHT(AF254,2)</f>
        <v>01</v>
      </c>
      <c r="AI254" s="0" t="s">
        <v>452</v>
      </c>
      <c r="AJ254" s="0" t="s">
        <v>278</v>
      </c>
      <c r="AK254" s="0" t="str">
        <f aca="false">RIGHT(AJ254,2)</f>
        <v>11</v>
      </c>
    </row>
    <row r="255" customFormat="false" ht="14.25" hidden="false" customHeight="false" outlineLevel="0" collapsed="false">
      <c r="AA255" s="0" t="s">
        <v>328</v>
      </c>
      <c r="AB255" s="0" t="str">
        <f aca="false">IFERROR(INDEX(V:Y,MATCH(AA255,W:W,0),1),IFERROR(INDEX(V:Y,MATCH(AA255,X:X,0),1),IFERROR(INDEX(V:Y,MATCH(AA255,Y:Y,0),1),IFERROR(INDEX(L:M,MATCH(AA255,L:L,0),2),"NA"))))</f>
        <v>F07</v>
      </c>
      <c r="AC255" s="0" t="n">
        <f aca="false">IFERROR(INDEX(L:N,MATCH(AA255,L:L,0),3),IF(INDEX(B:C,MATCH(AB255,C:C,0),1)="",0,IFERROR(INDEX(B:N,MATCH(AB255,C:C,0),8),0)))</f>
        <v>0</v>
      </c>
      <c r="AE255" s="0" t="s">
        <v>86</v>
      </c>
      <c r="AF255" s="0" t="s">
        <v>84</v>
      </c>
      <c r="AG255" s="0" t="str">
        <f aca="false">RIGHT(AF255,2)</f>
        <v>01</v>
      </c>
      <c r="AI255" s="0" t="s">
        <v>453</v>
      </c>
      <c r="AJ255" s="0" t="s">
        <v>278</v>
      </c>
      <c r="AK255" s="0" t="str">
        <f aca="false">RIGHT(AJ255,2)</f>
        <v>11</v>
      </c>
    </row>
    <row r="256" customFormat="false" ht="14.25" hidden="false" customHeight="false" outlineLevel="0" collapsed="false">
      <c r="AA256" s="0" t="s">
        <v>362</v>
      </c>
      <c r="AB256" s="0" t="str">
        <f aca="false">IFERROR(INDEX(V:Y,MATCH(AA256,W:W,0),1),IFERROR(INDEX(V:Y,MATCH(AA256,X:X,0),1),IFERROR(INDEX(V:Y,MATCH(AA256,Y:Y,0),1),IFERROR(INDEX(L:M,MATCH(AA256,L:L,0),2),"NA"))))</f>
        <v>F08</v>
      </c>
      <c r="AC256" s="0" t="n">
        <f aca="false">IFERROR(INDEX(L:N,MATCH(AA256,L:L,0),3),IF(INDEX(B:C,MATCH(AB256,C:C,0),1)="",0,IFERROR(INDEX(B:N,MATCH(AB256,C:C,0),8),0)))</f>
        <v>0</v>
      </c>
      <c r="AE256" s="0" t="s">
        <v>87</v>
      </c>
      <c r="AF256" s="0" t="s">
        <v>84</v>
      </c>
      <c r="AG256" s="0" t="str">
        <f aca="false">RIGHT(AF256,2)</f>
        <v>01</v>
      </c>
      <c r="AI256" s="0" t="s">
        <v>454</v>
      </c>
      <c r="AJ256" s="0" t="s">
        <v>278</v>
      </c>
      <c r="AK256" s="0" t="str">
        <f aca="false">RIGHT(AJ256,2)</f>
        <v>11</v>
      </c>
    </row>
    <row r="257" customFormat="false" ht="14.25" hidden="false" customHeight="false" outlineLevel="0" collapsed="false">
      <c r="AA257" s="0" t="s">
        <v>363</v>
      </c>
      <c r="AB257" s="0" t="str">
        <f aca="false">IFERROR(INDEX(V:Y,MATCH(AA257,W:W,0),1),IFERROR(INDEX(V:Y,MATCH(AA257,X:X,0),1),IFERROR(INDEX(V:Y,MATCH(AA257,Y:Y,0),1),IFERROR(INDEX(L:M,MATCH(AA257,L:L,0),2),"NA"))))</f>
        <v>F08</v>
      </c>
      <c r="AC257" s="0" t="n">
        <f aca="false">IFERROR(INDEX(L:N,MATCH(AA257,L:L,0),3),IF(INDEX(B:C,MATCH(AB257,C:C,0),1)="",0,IFERROR(INDEX(B:N,MATCH(AB257,C:C,0),8),0)))</f>
        <v>0</v>
      </c>
      <c r="AE257" s="0" t="s">
        <v>135</v>
      </c>
      <c r="AF257" s="0" t="s">
        <v>134</v>
      </c>
      <c r="AG257" s="0" t="str">
        <f aca="false">RIGHT(AF257,2)</f>
        <v>02</v>
      </c>
      <c r="AI257" s="0" t="s">
        <v>456</v>
      </c>
      <c r="AJ257" s="0" t="s">
        <v>280</v>
      </c>
      <c r="AK257" s="0" t="str">
        <f aca="false">RIGHT(AJ257,2)</f>
        <v>11</v>
      </c>
    </row>
    <row r="258" customFormat="false" ht="14.25" hidden="false" customHeight="false" outlineLevel="0" collapsed="false">
      <c r="AA258" s="0" t="s">
        <v>399</v>
      </c>
      <c r="AB258" s="0" t="str">
        <f aca="false">IFERROR(INDEX(V:Y,MATCH(AA258,W:W,0),1),IFERROR(INDEX(V:Y,MATCH(AA258,X:X,0),1),IFERROR(INDEX(V:Y,MATCH(AA258,Y:Y,0),1),IFERROR(INDEX(L:M,MATCH(AA258,L:L,0),2),"NA"))))</f>
        <v>F09</v>
      </c>
      <c r="AC258" s="0" t="n">
        <f aca="false">IFERROR(INDEX(L:N,MATCH(AA258,L:L,0),3),IF(INDEX(B:C,MATCH(AB258,C:C,0),1)="",0,IFERROR(INDEX(B:N,MATCH(AB258,C:C,0),8),0)))</f>
        <v>0</v>
      </c>
      <c r="AE258" s="0" t="s">
        <v>136</v>
      </c>
      <c r="AF258" s="0" t="s">
        <v>134</v>
      </c>
      <c r="AG258" s="0" t="str">
        <f aca="false">RIGHT(AF258,2)</f>
        <v>02</v>
      </c>
      <c r="AI258" s="0" t="s">
        <v>457</v>
      </c>
      <c r="AJ258" s="0" t="s">
        <v>280</v>
      </c>
      <c r="AK258" s="0" t="str">
        <f aca="false">RIGHT(AJ258,2)</f>
        <v>11</v>
      </c>
    </row>
    <row r="259" customFormat="false" ht="14.25" hidden="false" customHeight="false" outlineLevel="0" collapsed="false">
      <c r="AA259" s="0" t="s">
        <v>400</v>
      </c>
      <c r="AB259" s="0" t="str">
        <f aca="false">IFERROR(INDEX(V:Y,MATCH(AA259,W:W,0),1),IFERROR(INDEX(V:Y,MATCH(AA259,X:X,0),1),IFERROR(INDEX(V:Y,MATCH(AA259,Y:Y,0),1),IFERROR(INDEX(L:M,MATCH(AA259,L:L,0),2),"NA"))))</f>
        <v>F09</v>
      </c>
      <c r="AC259" s="0" t="n">
        <f aca="false">IFERROR(INDEX(L:N,MATCH(AA259,L:L,0),3),IF(INDEX(B:C,MATCH(AB259,C:C,0),1)="",0,IFERROR(INDEX(B:N,MATCH(AB259,C:C,0),8),0)))</f>
        <v>0</v>
      </c>
      <c r="AE259" s="0" t="s">
        <v>137</v>
      </c>
      <c r="AF259" s="0" t="s">
        <v>134</v>
      </c>
      <c r="AG259" s="0" t="str">
        <f aca="false">RIGHT(AF259,2)</f>
        <v>02</v>
      </c>
      <c r="AI259" s="0" t="s">
        <v>458</v>
      </c>
      <c r="AJ259" s="0" t="s">
        <v>280</v>
      </c>
      <c r="AK259" s="0" t="str">
        <f aca="false">RIGHT(AJ259,2)</f>
        <v>11</v>
      </c>
    </row>
    <row r="260" customFormat="false" ht="14.25" hidden="false" customHeight="false" outlineLevel="0" collapsed="false">
      <c r="AA260" s="0" t="s">
        <v>430</v>
      </c>
      <c r="AB260" s="0" t="str">
        <f aca="false">IFERROR(INDEX(V:Y,MATCH(AA260,W:W,0),1),IFERROR(INDEX(V:Y,MATCH(AA260,X:X,0),1),IFERROR(INDEX(V:Y,MATCH(AA260,Y:Y,0),1),IFERROR(INDEX(L:M,MATCH(AA260,L:L,0),2),"NA"))))</f>
        <v>F10</v>
      </c>
      <c r="AC260" s="0" t="n">
        <f aca="false">IFERROR(INDEX(L:N,MATCH(AA260,L:L,0),3),IF(INDEX(B:C,MATCH(AB260,C:C,0),1)="",0,IFERROR(INDEX(B:N,MATCH(AB260,C:C,0),8),0)))</f>
        <v>0</v>
      </c>
      <c r="AE260" s="0" t="s">
        <v>188</v>
      </c>
      <c r="AF260" s="0" t="s">
        <v>187</v>
      </c>
      <c r="AG260" s="0" t="str">
        <f aca="false">RIGHT(AF260,2)</f>
        <v>03</v>
      </c>
      <c r="AI260" s="0" t="s">
        <v>460</v>
      </c>
      <c r="AJ260" s="0" t="s">
        <v>283</v>
      </c>
      <c r="AK260" s="0" t="str">
        <f aca="false">RIGHT(AJ260,2)</f>
        <v>11</v>
      </c>
    </row>
    <row r="261" customFormat="false" ht="14.25" hidden="false" customHeight="false" outlineLevel="0" collapsed="false">
      <c r="AA261" s="0" t="s">
        <v>431</v>
      </c>
      <c r="AB261" s="0" t="str">
        <f aca="false">IFERROR(INDEX(V:Y,MATCH(AA261,W:W,0),1),IFERROR(INDEX(V:Y,MATCH(AA261,X:X,0),1),IFERROR(INDEX(V:Y,MATCH(AA261,Y:Y,0),1),IFERROR(INDEX(L:M,MATCH(AA261,L:L,0),2),"NA"))))</f>
        <v>F10</v>
      </c>
      <c r="AC261" s="0" t="n">
        <f aca="false">IFERROR(INDEX(L:N,MATCH(AA261,L:L,0),3),IF(INDEX(B:C,MATCH(AB261,C:C,0),1)="",0,IFERROR(INDEX(B:N,MATCH(AB261,C:C,0),8),0)))</f>
        <v>0</v>
      </c>
      <c r="AE261" s="0" t="s">
        <v>189</v>
      </c>
      <c r="AF261" s="0" t="s">
        <v>187</v>
      </c>
      <c r="AG261" s="0" t="str">
        <f aca="false">RIGHT(AF261,2)</f>
        <v>03</v>
      </c>
      <c r="AI261" s="0" t="s">
        <v>461</v>
      </c>
      <c r="AJ261" s="0" t="s">
        <v>283</v>
      </c>
      <c r="AK261" s="0" t="str">
        <f aca="false">RIGHT(AJ261,2)</f>
        <v>11</v>
      </c>
    </row>
    <row r="262" customFormat="false" ht="14.25" hidden="false" customHeight="false" outlineLevel="0" collapsed="false">
      <c r="AA262" s="0" t="s">
        <v>456</v>
      </c>
      <c r="AB262" s="0" t="str">
        <f aca="false">IFERROR(INDEX(V:Y,MATCH(AA262,W:W,0),1),IFERROR(INDEX(V:Y,MATCH(AA262,X:X,0),1),IFERROR(INDEX(V:Y,MATCH(AA262,Y:Y,0),1),IFERROR(INDEX(L:M,MATCH(AA262,L:L,0),2),"NA"))))</f>
        <v>F11</v>
      </c>
      <c r="AC262" s="0" t="n">
        <f aca="false">IFERROR(INDEX(L:N,MATCH(AA262,L:L,0),3),IF(INDEX(B:C,MATCH(AB262,C:C,0),1)="",0,IFERROR(INDEX(B:N,MATCH(AB262,C:C,0),8),0)))</f>
        <v>0</v>
      </c>
      <c r="AE262" s="0" t="s">
        <v>190</v>
      </c>
      <c r="AF262" s="0" t="s">
        <v>187</v>
      </c>
      <c r="AG262" s="0" t="str">
        <f aca="false">RIGHT(AF262,2)</f>
        <v>03</v>
      </c>
      <c r="AI262" s="0" t="s">
        <v>462</v>
      </c>
      <c r="AJ262" s="0" t="s">
        <v>283</v>
      </c>
      <c r="AK262" s="0" t="str">
        <f aca="false">RIGHT(AJ262,2)</f>
        <v>11</v>
      </c>
    </row>
    <row r="263" customFormat="false" ht="14.25" hidden="false" customHeight="false" outlineLevel="0" collapsed="false">
      <c r="AA263" s="0" t="s">
        <v>457</v>
      </c>
      <c r="AB263" s="0" t="str">
        <f aca="false">IFERROR(INDEX(V:Y,MATCH(AA263,W:W,0),1),IFERROR(INDEX(V:Y,MATCH(AA263,X:X,0),1),IFERROR(INDEX(V:Y,MATCH(AA263,Y:Y,0),1),IFERROR(INDEX(L:M,MATCH(AA263,L:L,0),2),"NA"))))</f>
        <v>F11</v>
      </c>
      <c r="AC263" s="0" t="n">
        <f aca="false">IFERROR(INDEX(L:N,MATCH(AA263,L:L,0),3),IF(INDEX(B:C,MATCH(AB263,C:C,0),1)="",0,IFERROR(INDEX(B:N,MATCH(AB263,C:C,0),8),0)))</f>
        <v>0</v>
      </c>
      <c r="AE263" s="0" t="s">
        <v>230</v>
      </c>
      <c r="AF263" s="0" t="s">
        <v>229</v>
      </c>
      <c r="AG263" s="0" t="str">
        <f aca="false">RIGHT(AF263,2)</f>
        <v>04</v>
      </c>
      <c r="AI263" s="0" t="s">
        <v>464</v>
      </c>
      <c r="AJ263" s="0" t="s">
        <v>285</v>
      </c>
      <c r="AK263" s="0" t="str">
        <f aca="false">RIGHT(AJ263,2)</f>
        <v>11</v>
      </c>
    </row>
    <row r="264" customFormat="false" ht="14.25" hidden="false" customHeight="false" outlineLevel="0" collapsed="false">
      <c r="AA264" s="0" t="s">
        <v>482</v>
      </c>
      <c r="AB264" s="0" t="str">
        <f aca="false">IFERROR(INDEX(V:Y,MATCH(AA264,W:W,0),1),IFERROR(INDEX(V:Y,MATCH(AA264,X:X,0),1),IFERROR(INDEX(V:Y,MATCH(AA264,Y:Y,0),1),IFERROR(INDEX(L:M,MATCH(AA264,L:L,0),2),"NA"))))</f>
        <v>F12</v>
      </c>
      <c r="AC264" s="0" t="n">
        <f aca="false">IFERROR(INDEX(L:N,MATCH(AA264,L:L,0),3),IF(INDEX(B:C,MATCH(AB264,C:C,0),1)="",0,IFERROR(INDEX(B:N,MATCH(AB264,C:C,0),8),0)))</f>
        <v>0</v>
      </c>
      <c r="AE264" s="0" t="s">
        <v>231</v>
      </c>
      <c r="AF264" s="0" t="s">
        <v>229</v>
      </c>
      <c r="AG264" s="0" t="str">
        <f aca="false">RIGHT(AF264,2)</f>
        <v>04</v>
      </c>
      <c r="AI264" s="0" t="s">
        <v>465</v>
      </c>
      <c r="AJ264" s="0" t="s">
        <v>285</v>
      </c>
      <c r="AK264" s="0" t="str">
        <f aca="false">RIGHT(AJ264,2)</f>
        <v>11</v>
      </c>
    </row>
    <row r="265" customFormat="false" ht="14.25" hidden="false" customHeight="false" outlineLevel="0" collapsed="false">
      <c r="AA265" s="0" t="s">
        <v>483</v>
      </c>
      <c r="AB265" s="0" t="str">
        <f aca="false">IFERROR(INDEX(V:Y,MATCH(AA265,W:W,0),1),IFERROR(INDEX(V:Y,MATCH(AA265,X:X,0),1),IFERROR(INDEX(V:Y,MATCH(AA265,Y:Y,0),1),IFERROR(INDEX(L:M,MATCH(AA265,L:L,0),2),"NA"))))</f>
        <v>F12</v>
      </c>
      <c r="AC265" s="0" t="n">
        <f aca="false">IFERROR(INDEX(L:N,MATCH(AA265,L:L,0),3),IF(INDEX(B:C,MATCH(AB265,C:C,0),1)="",0,IFERROR(INDEX(B:N,MATCH(AB265,C:C,0),8),0)))</f>
        <v>0</v>
      </c>
      <c r="AE265" s="0" t="s">
        <v>232</v>
      </c>
      <c r="AF265" s="0" t="s">
        <v>229</v>
      </c>
      <c r="AG265" s="0" t="str">
        <f aca="false">RIGHT(AF265,2)</f>
        <v>04</v>
      </c>
      <c r="AI265" s="0" t="s">
        <v>466</v>
      </c>
      <c r="AJ265" s="0" t="s">
        <v>285</v>
      </c>
      <c r="AK265" s="0" t="str">
        <f aca="false">RIGHT(AJ265,2)</f>
        <v>11</v>
      </c>
    </row>
    <row r="266" customFormat="false" ht="14.25" hidden="false" customHeight="false" outlineLevel="0" collapsed="false">
      <c r="AA266" s="0" t="s">
        <v>72</v>
      </c>
      <c r="AB266" s="0" t="str">
        <f aca="false">IFERROR(INDEX(V:Y,MATCH(AA266,W:W,0),1),IFERROR(INDEX(V:Y,MATCH(AA266,X:X,0),1),IFERROR(INDEX(V:Y,MATCH(AA266,Y:Y,0),1),IFERROR(INDEX(L:M,MATCH(AA266,L:L,0),2),"NA"))))</f>
        <v>F01</v>
      </c>
      <c r="AC266" s="0" t="n">
        <f aca="false">IFERROR(INDEX(L:N,MATCH(AA266,L:L,0),3),IF(INDEX(B:C,MATCH(AB266,C:C,0),1)="",0,IFERROR(INDEX(B:N,MATCH(AB266,C:C,0),8),0)))</f>
        <v>0</v>
      </c>
      <c r="AE266" s="0" t="s">
        <v>269</v>
      </c>
      <c r="AF266" s="0" t="s">
        <v>268</v>
      </c>
      <c r="AG266" s="0" t="str">
        <f aca="false">RIGHT(AF266,2)</f>
        <v>05</v>
      </c>
      <c r="AI266" s="0" t="s">
        <v>184</v>
      </c>
      <c r="AJ266" s="0" t="s">
        <v>106</v>
      </c>
      <c r="AK266" s="0" t="str">
        <f aca="false">RIGHT(AJ266,2)</f>
        <v>12</v>
      </c>
    </row>
    <row r="267" customFormat="false" ht="14.25" hidden="false" customHeight="false" outlineLevel="0" collapsed="false">
      <c r="AA267" s="0" t="s">
        <v>132</v>
      </c>
      <c r="AB267" s="0" t="str">
        <f aca="false">IFERROR(INDEX(V:Y,MATCH(AA267,W:W,0),1),IFERROR(INDEX(V:Y,MATCH(AA267,X:X,0),1),IFERROR(INDEX(V:Y,MATCH(AA267,Y:Y,0),1),IFERROR(INDEX(L:M,MATCH(AA267,L:L,0),2),"NA"))))</f>
        <v>STD</v>
      </c>
      <c r="AC267" s="0" t="n">
        <f aca="false">IFERROR(INDEX(L:N,MATCH(AA267,L:L,0),3),IF(INDEX(B:C,MATCH(AB267,C:C,0),1)="",0,IFERROR(INDEX(B:N,MATCH(AB267,C:C,0),8),0)))</f>
        <v>3</v>
      </c>
      <c r="AE267" s="0" t="s">
        <v>270</v>
      </c>
      <c r="AF267" s="0" t="s">
        <v>268</v>
      </c>
      <c r="AG267" s="0" t="str">
        <f aca="false">RIGHT(AF267,2)</f>
        <v>05</v>
      </c>
      <c r="AI267" s="0" t="s">
        <v>191</v>
      </c>
      <c r="AJ267" s="0" t="s">
        <v>106</v>
      </c>
      <c r="AK267" s="0" t="str">
        <f aca="false">RIGHT(AJ267,2)</f>
        <v>12</v>
      </c>
    </row>
    <row r="268" customFormat="false" ht="14.25" hidden="false" customHeight="false" outlineLevel="0" collapsed="false">
      <c r="AA268" s="0" t="s">
        <v>122</v>
      </c>
      <c r="AB268" s="0" t="str">
        <f aca="false">IFERROR(INDEX(V:Y,MATCH(AA268,W:W,0),1),IFERROR(INDEX(V:Y,MATCH(AA268,X:X,0),1),IFERROR(INDEX(V:Y,MATCH(AA268,Y:Y,0),1),IFERROR(INDEX(L:M,MATCH(AA268,L:L,0),2),"NA"))))</f>
        <v>F02</v>
      </c>
      <c r="AC268" s="0" t="n">
        <f aca="false">IFERROR(INDEX(L:N,MATCH(AA268,L:L,0),3),IF(INDEX(B:C,MATCH(AB268,C:C,0),1)="",0,IFERROR(INDEX(B:N,MATCH(AB268,C:C,0),8),0)))</f>
        <v>0</v>
      </c>
      <c r="AE268" s="0" t="s">
        <v>271</v>
      </c>
      <c r="AF268" s="0" t="s">
        <v>268</v>
      </c>
      <c r="AG268" s="0" t="str">
        <f aca="false">RIGHT(AF268,2)</f>
        <v>05</v>
      </c>
      <c r="AI268" s="0" t="s">
        <v>251</v>
      </c>
      <c r="AJ268" s="0" t="s">
        <v>106</v>
      </c>
      <c r="AK268" s="0" t="str">
        <f aca="false">RIGHT(AJ268,2)</f>
        <v>12</v>
      </c>
    </row>
    <row r="269" customFormat="false" ht="14.25" hidden="false" customHeight="false" outlineLevel="0" collapsed="false">
      <c r="AA269" s="0" t="s">
        <v>139</v>
      </c>
      <c r="AB269" s="0" t="str">
        <f aca="false">IFERROR(INDEX(V:Y,MATCH(AA269,W:W,0),1),IFERROR(INDEX(V:Y,MATCH(AA269,X:X,0),1),IFERROR(INDEX(V:Y,MATCH(AA269,Y:Y,0),1),IFERROR(INDEX(L:M,MATCH(AA269,L:L,0),2),"NA"))))</f>
        <v>STD</v>
      </c>
      <c r="AC269" s="0" t="n">
        <f aca="false">IFERROR(INDEX(L:N,MATCH(AA269,L:L,0),3),IF(INDEX(B:C,MATCH(AB269,C:C,0),1)="",0,IFERROR(INDEX(B:N,MATCH(AB269,C:C,0),8),0)))</f>
        <v>3</v>
      </c>
      <c r="AE269" s="0" t="s">
        <v>304</v>
      </c>
      <c r="AF269" s="0" t="s">
        <v>303</v>
      </c>
      <c r="AG269" s="0" t="str">
        <f aca="false">RIGHT(AF269,2)</f>
        <v>06</v>
      </c>
      <c r="AI269" s="0" t="s">
        <v>402</v>
      </c>
      <c r="AJ269" s="0" t="s">
        <v>186</v>
      </c>
      <c r="AK269" s="0" t="str">
        <f aca="false">RIGHT(AJ269,2)</f>
        <v>12</v>
      </c>
    </row>
    <row r="270" customFormat="false" ht="14.25" hidden="false" customHeight="false" outlineLevel="0" collapsed="false">
      <c r="AA270" s="0" t="s">
        <v>177</v>
      </c>
      <c r="AB270" s="0" t="str">
        <f aca="false">IFERROR(INDEX(V:Y,MATCH(AA270,W:W,0),1),IFERROR(INDEX(V:Y,MATCH(AA270,X:X,0),1),IFERROR(INDEX(V:Y,MATCH(AA270,Y:Y,0),1),IFERROR(INDEX(L:M,MATCH(AA270,L:L,0),2),"NA"))))</f>
        <v>F03</v>
      </c>
      <c r="AC270" s="0" t="n">
        <f aca="false">IFERROR(INDEX(L:N,MATCH(AA270,L:L,0),3),IF(INDEX(B:C,MATCH(AB270,C:C,0),1)="",0,IFERROR(INDEX(B:N,MATCH(AB270,C:C,0),8),0)))</f>
        <v>0</v>
      </c>
      <c r="AE270" s="0" t="s">
        <v>305</v>
      </c>
      <c r="AF270" s="0" t="s">
        <v>303</v>
      </c>
      <c r="AG270" s="0" t="str">
        <f aca="false">RIGHT(AF270,2)</f>
        <v>06</v>
      </c>
      <c r="AI270" s="0" t="s">
        <v>408</v>
      </c>
      <c r="AJ270" s="0" t="s">
        <v>186</v>
      </c>
      <c r="AK270" s="0" t="str">
        <f aca="false">RIGHT(AJ270,2)</f>
        <v>12</v>
      </c>
    </row>
    <row r="271" customFormat="false" ht="14.25" hidden="false" customHeight="false" outlineLevel="0" collapsed="false">
      <c r="AA271" s="0" t="s">
        <v>142</v>
      </c>
      <c r="AB271" s="0" t="str">
        <f aca="false">IFERROR(INDEX(V:Y,MATCH(AA271,W:W,0),1),IFERROR(INDEX(V:Y,MATCH(AA271,X:X,0),1),IFERROR(INDEX(V:Y,MATCH(AA271,Y:Y,0),1),IFERROR(INDEX(L:M,MATCH(AA271,L:L,0),2),"NA"))))</f>
        <v>STD</v>
      </c>
      <c r="AC271" s="0" t="n">
        <f aca="false">IFERROR(INDEX(L:N,MATCH(AA271,L:L,0),3),IF(INDEX(B:C,MATCH(AB271,C:C,0),1)="",0,IFERROR(INDEX(B:N,MATCH(AB271,C:C,0),8),0)))</f>
        <v>3</v>
      </c>
      <c r="AE271" s="0" t="s">
        <v>306</v>
      </c>
      <c r="AF271" s="0" t="s">
        <v>303</v>
      </c>
      <c r="AG271" s="0" t="str">
        <f aca="false">RIGHT(AF271,2)</f>
        <v>06</v>
      </c>
      <c r="AI271" s="0" t="s">
        <v>414</v>
      </c>
      <c r="AJ271" s="0" t="s">
        <v>186</v>
      </c>
      <c r="AK271" s="0" t="str">
        <f aca="false">RIGHT(AJ271,2)</f>
        <v>12</v>
      </c>
    </row>
    <row r="272" customFormat="false" ht="14.25" hidden="false" customHeight="false" outlineLevel="0" collapsed="false">
      <c r="AA272" s="0" t="s">
        <v>219</v>
      </c>
      <c r="AB272" s="0" t="str">
        <f aca="false">IFERROR(INDEX(V:Y,MATCH(AA272,W:W,0),1),IFERROR(INDEX(V:Y,MATCH(AA272,X:X,0),1),IFERROR(INDEX(V:Y,MATCH(AA272,Y:Y,0),1),IFERROR(INDEX(L:M,MATCH(AA272,L:L,0),2),"NA"))))</f>
        <v>F04</v>
      </c>
      <c r="AC272" s="0" t="n">
        <f aca="false">IFERROR(INDEX(L:N,MATCH(AA272,L:L,0),3),IF(INDEX(B:C,MATCH(AB272,C:C,0),1)="",0,IFERROR(INDEX(B:N,MATCH(AB272,C:C,0),8),0)))</f>
        <v>0</v>
      </c>
      <c r="AE272" s="0" t="s">
        <v>338</v>
      </c>
      <c r="AF272" s="0" t="s">
        <v>337</v>
      </c>
      <c r="AG272" s="0" t="str">
        <f aca="false">RIGHT(AF272,2)</f>
        <v>07</v>
      </c>
      <c r="AI272" s="0" t="s">
        <v>470</v>
      </c>
      <c r="AJ272" s="0" t="s">
        <v>246</v>
      </c>
      <c r="AK272" s="0" t="str">
        <f aca="false">RIGHT(AJ272,2)</f>
        <v>12</v>
      </c>
    </row>
    <row r="273" customFormat="false" ht="14.25" hidden="false" customHeight="false" outlineLevel="0" collapsed="false">
      <c r="AA273" s="0" t="s">
        <v>398</v>
      </c>
      <c r="AB273" s="0" t="str">
        <f aca="false">IFERROR(INDEX(V:Y,MATCH(AA273,W:W,0),1),IFERROR(INDEX(V:Y,MATCH(AA273,X:X,0),1),IFERROR(INDEX(V:Y,MATCH(AA273,Y:Y,0),1),IFERROR(INDEX(L:M,MATCH(AA273,L:L,0),2),"NA"))))</f>
        <v>NA</v>
      </c>
      <c r="AC273" s="0" t="n">
        <f aca="false">IFERROR(INDEX(L:N,MATCH(AA273,L:L,0),3),IF(INDEX(B:C,MATCH(AB273,C:C,0),1)="",0,IFERROR(INDEX(B:N,MATCH(AB273,C:C,0),8),0)))</f>
        <v>0</v>
      </c>
      <c r="AE273" s="0" t="s">
        <v>339</v>
      </c>
      <c r="AF273" s="0" t="s">
        <v>337</v>
      </c>
      <c r="AG273" s="0" t="str">
        <f aca="false">RIGHT(AF273,2)</f>
        <v>07</v>
      </c>
      <c r="AI273" s="0" t="s">
        <v>471</v>
      </c>
      <c r="AJ273" s="0" t="s">
        <v>246</v>
      </c>
      <c r="AK273" s="0" t="str">
        <f aca="false">RIGHT(AJ273,2)</f>
        <v>12</v>
      </c>
    </row>
    <row r="274" customFormat="false" ht="14.25" hidden="false" customHeight="false" outlineLevel="0" collapsed="false">
      <c r="AA274" s="0" t="s">
        <v>261</v>
      </c>
      <c r="AB274" s="0" t="str">
        <f aca="false">IFERROR(INDEX(V:Y,MATCH(AA274,W:W,0),1),IFERROR(INDEX(V:Y,MATCH(AA274,X:X,0),1),IFERROR(INDEX(V:Y,MATCH(AA274,Y:Y,0),1),IFERROR(INDEX(L:M,MATCH(AA274,L:L,0),2),"NA"))))</f>
        <v>F05</v>
      </c>
      <c r="AC274" s="0" t="n">
        <f aca="false">IFERROR(INDEX(L:N,MATCH(AA274,L:L,0),3),IF(INDEX(B:C,MATCH(AB274,C:C,0),1)="",0,IFERROR(INDEX(B:N,MATCH(AB274,C:C,0),8),0)))</f>
        <v>0</v>
      </c>
      <c r="AE274" s="0" t="s">
        <v>340</v>
      </c>
      <c r="AF274" s="0" t="s">
        <v>337</v>
      </c>
      <c r="AG274" s="0" t="str">
        <f aca="false">RIGHT(AF274,2)</f>
        <v>07</v>
      </c>
      <c r="AI274" s="0" t="s">
        <v>472</v>
      </c>
      <c r="AJ274" s="0" t="s">
        <v>246</v>
      </c>
      <c r="AK274" s="0" t="str">
        <f aca="false">RIGHT(AJ274,2)</f>
        <v>12</v>
      </c>
    </row>
    <row r="275" customFormat="false" ht="14.25" hidden="false" customHeight="false" outlineLevel="0" collapsed="false">
      <c r="AA275" s="0" t="s">
        <v>403</v>
      </c>
      <c r="AB275" s="0" t="str">
        <f aca="false">IFERROR(INDEX(V:Y,MATCH(AA275,W:W,0),1),IFERROR(INDEX(V:Y,MATCH(AA275,X:X,0),1),IFERROR(INDEX(V:Y,MATCH(AA275,Y:Y,0),1),IFERROR(INDEX(L:M,MATCH(AA275,L:L,0),2),"NA"))))</f>
        <v>NA</v>
      </c>
      <c r="AC275" s="0" t="n">
        <f aca="false">IFERROR(INDEX(L:N,MATCH(AA275,L:L,0),3),IF(INDEX(B:C,MATCH(AB275,C:C,0),1)="",0,IFERROR(INDEX(B:N,MATCH(AB275,C:C,0),8),0)))</f>
        <v>0</v>
      </c>
      <c r="AE275" s="0" t="s">
        <v>374</v>
      </c>
      <c r="AF275" s="0" t="s">
        <v>373</v>
      </c>
      <c r="AG275" s="0" t="str">
        <f aca="false">RIGHT(AF275,2)</f>
        <v>08</v>
      </c>
      <c r="AI275" s="0" t="s">
        <v>474</v>
      </c>
      <c r="AJ275" s="0" t="s">
        <v>245</v>
      </c>
      <c r="AK275" s="0" t="str">
        <f aca="false">RIGHT(AJ275,2)</f>
        <v>12</v>
      </c>
    </row>
    <row r="276" customFormat="false" ht="14.25" hidden="false" customHeight="false" outlineLevel="0" collapsed="false">
      <c r="AA276" s="0" t="s">
        <v>296</v>
      </c>
      <c r="AB276" s="0" t="str">
        <f aca="false">IFERROR(INDEX(V:Y,MATCH(AA276,W:W,0),1),IFERROR(INDEX(V:Y,MATCH(AA276,X:X,0),1),IFERROR(INDEX(V:Y,MATCH(AA276,Y:Y,0),1),IFERROR(INDEX(L:M,MATCH(AA276,L:L,0),2),"NA"))))</f>
        <v>F06</v>
      </c>
      <c r="AC276" s="0" t="n">
        <f aca="false">IFERROR(INDEX(L:N,MATCH(AA276,L:L,0),3),IF(INDEX(B:C,MATCH(AB276,C:C,0),1)="",0,IFERROR(INDEX(B:N,MATCH(AB276,C:C,0),8),0)))</f>
        <v>0</v>
      </c>
      <c r="AE276" s="0" t="s">
        <v>375</v>
      </c>
      <c r="AF276" s="0" t="s">
        <v>373</v>
      </c>
      <c r="AG276" s="0" t="str">
        <f aca="false">RIGHT(AF276,2)</f>
        <v>08</v>
      </c>
      <c r="AI276" s="0" t="s">
        <v>475</v>
      </c>
      <c r="AJ276" s="0" t="s">
        <v>245</v>
      </c>
      <c r="AK276" s="0" t="str">
        <f aca="false">RIGHT(AJ276,2)</f>
        <v>12</v>
      </c>
    </row>
    <row r="277" customFormat="false" ht="14.25" hidden="false" customHeight="false" outlineLevel="0" collapsed="false">
      <c r="AA277" s="0" t="s">
        <v>409</v>
      </c>
      <c r="AB277" s="0" t="str">
        <f aca="false">IFERROR(INDEX(V:Y,MATCH(AA277,W:W,0),1),IFERROR(INDEX(V:Y,MATCH(AA277,X:X,0),1),IFERROR(INDEX(V:Y,MATCH(AA277,Y:Y,0),1),IFERROR(INDEX(L:M,MATCH(AA277,L:L,0),2),"NA"))))</f>
        <v>NA</v>
      </c>
      <c r="AC277" s="0" t="n">
        <f aca="false">IFERROR(INDEX(L:N,MATCH(AA277,L:L,0),3),IF(INDEX(B:C,MATCH(AB277,C:C,0),1)="",0,IFERROR(INDEX(B:N,MATCH(AB277,C:C,0),8),0)))</f>
        <v>0</v>
      </c>
      <c r="AE277" s="0" t="s">
        <v>376</v>
      </c>
      <c r="AF277" s="0" t="s">
        <v>373</v>
      </c>
      <c r="AG277" s="0" t="str">
        <f aca="false">RIGHT(AF277,2)</f>
        <v>08</v>
      </c>
      <c r="AI277" s="0" t="s">
        <v>476</v>
      </c>
      <c r="AJ277" s="0" t="s">
        <v>245</v>
      </c>
      <c r="AK277" s="0" t="str">
        <f aca="false">RIGHT(AJ277,2)</f>
        <v>12</v>
      </c>
    </row>
    <row r="278" customFormat="false" ht="14.25" hidden="false" customHeight="false" outlineLevel="0" collapsed="false">
      <c r="AA278" s="0" t="s">
        <v>329</v>
      </c>
      <c r="AB278" s="0" t="str">
        <f aca="false">IFERROR(INDEX(V:Y,MATCH(AA278,W:W,0),1),IFERROR(INDEX(V:Y,MATCH(AA278,X:X,0),1),IFERROR(INDEX(V:Y,MATCH(AA278,Y:Y,0),1),IFERROR(INDEX(L:M,MATCH(AA278,L:L,0),2),"NA"))))</f>
        <v>F07</v>
      </c>
      <c r="AC278" s="0" t="n">
        <f aca="false">IFERROR(INDEX(L:N,MATCH(AA278,L:L,0),3),IF(INDEX(B:C,MATCH(AB278,C:C,0),1)="",0,IFERROR(INDEX(B:N,MATCH(AB278,C:C,0),8),0)))</f>
        <v>0</v>
      </c>
      <c r="AE278" s="0" t="s">
        <v>411</v>
      </c>
      <c r="AF278" s="0" t="s">
        <v>410</v>
      </c>
      <c r="AG278" s="0" t="str">
        <f aca="false">RIGHT(AF278,2)</f>
        <v>09</v>
      </c>
      <c r="AI278" s="0" t="s">
        <v>478</v>
      </c>
      <c r="AJ278" s="0" t="s">
        <v>279</v>
      </c>
      <c r="AK278" s="0" t="str">
        <f aca="false">RIGHT(AJ278,2)</f>
        <v>12</v>
      </c>
    </row>
    <row r="279" customFormat="false" ht="14.25" hidden="false" customHeight="false" outlineLevel="0" collapsed="false">
      <c r="AA279" s="0" t="s">
        <v>415</v>
      </c>
      <c r="AB279" s="0" t="str">
        <f aca="false">IFERROR(INDEX(V:Y,MATCH(AA279,W:W,0),1),IFERROR(INDEX(V:Y,MATCH(AA279,X:X,0),1),IFERROR(INDEX(V:Y,MATCH(AA279,Y:Y,0),1),IFERROR(INDEX(L:M,MATCH(AA279,L:L,0),2),"NA"))))</f>
        <v>NA</v>
      </c>
      <c r="AC279" s="0" t="n">
        <f aca="false">IFERROR(INDEX(L:N,MATCH(AA279,L:L,0),3),IF(INDEX(B:C,MATCH(AB279,C:C,0),1)="",0,IFERROR(INDEX(B:N,MATCH(AB279,C:C,0),8),0)))</f>
        <v>0</v>
      </c>
      <c r="AE279" s="0" t="s">
        <v>412</v>
      </c>
      <c r="AF279" s="0" t="s">
        <v>410</v>
      </c>
      <c r="AG279" s="0" t="str">
        <f aca="false">RIGHT(AF279,2)</f>
        <v>09</v>
      </c>
      <c r="AI279" s="0" t="s">
        <v>479</v>
      </c>
      <c r="AJ279" s="0" t="s">
        <v>279</v>
      </c>
      <c r="AK279" s="0" t="str">
        <f aca="false">RIGHT(AJ279,2)</f>
        <v>12</v>
      </c>
    </row>
    <row r="280" customFormat="false" ht="14.25" hidden="false" customHeight="false" outlineLevel="0" collapsed="false">
      <c r="AA280" s="0" t="s">
        <v>364</v>
      </c>
      <c r="AB280" s="0" t="str">
        <f aca="false">IFERROR(INDEX(V:Y,MATCH(AA280,W:W,0),1),IFERROR(INDEX(V:Y,MATCH(AA280,X:X,0),1),IFERROR(INDEX(V:Y,MATCH(AA280,Y:Y,0),1),IFERROR(INDEX(L:M,MATCH(AA280,L:L,0),2),"NA"))))</f>
        <v>F08</v>
      </c>
      <c r="AC280" s="0" t="n">
        <f aca="false">IFERROR(INDEX(L:N,MATCH(AA280,L:L,0),3),IF(INDEX(B:C,MATCH(AB280,C:C,0),1)="",0,IFERROR(INDEX(B:N,MATCH(AB280,C:C,0),8),0)))</f>
        <v>0</v>
      </c>
      <c r="AE280" s="0" t="s">
        <v>413</v>
      </c>
      <c r="AF280" s="0" t="s">
        <v>410</v>
      </c>
      <c r="AG280" s="0" t="str">
        <f aca="false">RIGHT(AF280,2)</f>
        <v>09</v>
      </c>
      <c r="AI280" s="0" t="s">
        <v>480</v>
      </c>
      <c r="AJ280" s="0" t="s">
        <v>279</v>
      </c>
      <c r="AK280" s="0" t="str">
        <f aca="false">RIGHT(AJ280,2)</f>
        <v>12</v>
      </c>
    </row>
    <row r="281" customFormat="false" ht="14.25" hidden="false" customHeight="false" outlineLevel="0" collapsed="false">
      <c r="AA281" s="0" t="s">
        <v>416</v>
      </c>
      <c r="AB281" s="0" t="str">
        <f aca="false">IFERROR(INDEX(V:Y,MATCH(AA281,W:W,0),1),IFERROR(INDEX(V:Y,MATCH(AA281,X:X,0),1),IFERROR(INDEX(V:Y,MATCH(AA281,Y:Y,0),1),IFERROR(INDEX(L:M,MATCH(AA281,L:L,0),2),"NA"))))</f>
        <v>NA</v>
      </c>
      <c r="AC281" s="0" t="n">
        <f aca="false">IFERROR(INDEX(L:N,MATCH(AA281,L:L,0),3),IF(INDEX(B:C,MATCH(AB281,C:C,0),1)="",0,IFERROR(INDEX(B:N,MATCH(AB281,C:C,0),8),0)))</f>
        <v>0</v>
      </c>
      <c r="AE281" s="0" t="s">
        <v>438</v>
      </c>
      <c r="AF281" s="0" t="s">
        <v>320</v>
      </c>
      <c r="AG281" s="0" t="str">
        <f aca="false">RIGHT(AF281,2)</f>
        <v>10</v>
      </c>
      <c r="AI281" s="0" t="s">
        <v>482</v>
      </c>
      <c r="AJ281" s="0" t="s">
        <v>286</v>
      </c>
      <c r="AK281" s="0" t="str">
        <f aca="false">RIGHT(AJ281,2)</f>
        <v>12</v>
      </c>
    </row>
    <row r="282" customFormat="false" ht="14.25" hidden="false" customHeight="false" outlineLevel="0" collapsed="false">
      <c r="AA282" s="0" t="s">
        <v>401</v>
      </c>
      <c r="AB282" s="0" t="str">
        <f aca="false">IFERROR(INDEX(V:Y,MATCH(AA282,W:W,0),1),IFERROR(INDEX(V:Y,MATCH(AA282,X:X,0),1),IFERROR(INDEX(V:Y,MATCH(AA282,Y:Y,0),1),IFERROR(INDEX(L:M,MATCH(AA282,L:L,0),2),"NA"))))</f>
        <v>F09</v>
      </c>
      <c r="AC282" s="0" t="n">
        <f aca="false">IFERROR(INDEX(L:N,MATCH(AA282,L:L,0),3),IF(INDEX(B:C,MATCH(AB282,C:C,0),1)="",0,IFERROR(INDEX(B:N,MATCH(AB282,C:C,0),8),0)))</f>
        <v>0</v>
      </c>
      <c r="AE282" s="0" t="s">
        <v>439</v>
      </c>
      <c r="AF282" s="0" t="s">
        <v>320</v>
      </c>
      <c r="AG282" s="0" t="str">
        <f aca="false">RIGHT(AF282,2)</f>
        <v>10</v>
      </c>
      <c r="AI282" s="0" t="s">
        <v>483</v>
      </c>
      <c r="AJ282" s="0" t="s">
        <v>286</v>
      </c>
      <c r="AK282" s="0" t="str">
        <f aca="false">RIGHT(AJ282,2)</f>
        <v>12</v>
      </c>
    </row>
    <row r="283" customFormat="false" ht="14.25" hidden="false" customHeight="false" outlineLevel="0" collapsed="false">
      <c r="AA283" s="0" t="s">
        <v>417</v>
      </c>
      <c r="AB283" s="0" t="str">
        <f aca="false">IFERROR(INDEX(V:Y,MATCH(AA283,W:W,0),1),IFERROR(INDEX(V:Y,MATCH(AA283,X:X,0),1),IFERROR(INDEX(V:Y,MATCH(AA283,Y:Y,0),1),IFERROR(INDEX(L:M,MATCH(AA283,L:L,0),2),"NA"))))</f>
        <v>NA</v>
      </c>
      <c r="AC283" s="0" t="n">
        <f aca="false">IFERROR(INDEX(L:N,MATCH(AA283,L:L,0),3),IF(INDEX(B:C,MATCH(AB283,C:C,0),1)="",0,IFERROR(INDEX(B:N,MATCH(AB283,C:C,0),8),0)))</f>
        <v>0</v>
      </c>
      <c r="AE283" s="0" t="s">
        <v>440</v>
      </c>
      <c r="AF283" s="0" t="s">
        <v>320</v>
      </c>
      <c r="AG283" s="0" t="str">
        <f aca="false">RIGHT(AF283,2)</f>
        <v>10</v>
      </c>
      <c r="AI283" s="0" t="s">
        <v>484</v>
      </c>
      <c r="AJ283" s="0" t="s">
        <v>286</v>
      </c>
      <c r="AK283" s="0" t="str">
        <f aca="false">RIGHT(AJ283,2)</f>
        <v>12</v>
      </c>
    </row>
    <row r="284" customFormat="false" ht="14.25" hidden="false" customHeight="false" outlineLevel="0" collapsed="false">
      <c r="AA284" s="0" t="s">
        <v>432</v>
      </c>
      <c r="AB284" s="0" t="str">
        <f aca="false">IFERROR(INDEX(V:Y,MATCH(AA284,W:W,0),1),IFERROR(INDEX(V:Y,MATCH(AA284,X:X,0),1),IFERROR(INDEX(V:Y,MATCH(AA284,Y:Y,0),1),IFERROR(INDEX(L:M,MATCH(AA284,L:L,0),2),"NA"))))</f>
        <v>F10</v>
      </c>
      <c r="AC284" s="0" t="n">
        <f aca="false">IFERROR(INDEX(L:N,MATCH(AA284,L:L,0),3),IF(INDEX(B:C,MATCH(AB284,C:C,0),1)="",0,IFERROR(INDEX(B:N,MATCH(AB284,C:C,0),8),0)))</f>
        <v>0</v>
      </c>
      <c r="AE284" s="0" t="s">
        <v>464</v>
      </c>
      <c r="AF284" s="0" t="s">
        <v>285</v>
      </c>
      <c r="AG284" s="0" t="str">
        <f aca="false">RIGHT(AF284,2)</f>
        <v>11</v>
      </c>
      <c r="AI284" s="0" t="s">
        <v>486</v>
      </c>
      <c r="AJ284" s="0" t="s">
        <v>284</v>
      </c>
      <c r="AK284" s="0" t="str">
        <f aca="false">RIGHT(AJ284,2)</f>
        <v>12</v>
      </c>
    </row>
    <row r="285" customFormat="false" ht="14.25" hidden="false" customHeight="false" outlineLevel="0" collapsed="false">
      <c r="AA285" s="0" t="s">
        <v>421</v>
      </c>
      <c r="AB285" s="0" t="str">
        <f aca="false">IFERROR(INDEX(V:Y,MATCH(AA285,W:W,0),1),IFERROR(INDEX(V:Y,MATCH(AA285,X:X,0),1),IFERROR(INDEX(V:Y,MATCH(AA285,Y:Y,0),1),IFERROR(INDEX(L:M,MATCH(AA285,L:L,0),2),"NA"))))</f>
        <v>NA</v>
      </c>
      <c r="AC285" s="0" t="n">
        <f aca="false">IFERROR(INDEX(L:N,MATCH(AA285,L:L,0),3),IF(INDEX(B:C,MATCH(AB285,C:C,0),1)="",0,IFERROR(INDEX(B:N,MATCH(AB285,C:C,0),8),0)))</f>
        <v>0</v>
      </c>
      <c r="AE285" s="0" t="s">
        <v>465</v>
      </c>
      <c r="AF285" s="0" t="s">
        <v>285</v>
      </c>
      <c r="AG285" s="0" t="str">
        <f aca="false">RIGHT(AF285,2)</f>
        <v>11</v>
      </c>
      <c r="AI285" s="0" t="s">
        <v>487</v>
      </c>
      <c r="AJ285" s="0" t="s">
        <v>284</v>
      </c>
      <c r="AK285" s="0" t="str">
        <f aca="false">RIGHT(AJ285,2)</f>
        <v>12</v>
      </c>
    </row>
    <row r="286" customFormat="false" ht="14.25" hidden="false" customHeight="false" outlineLevel="0" collapsed="false">
      <c r="AA286" s="0" t="s">
        <v>458</v>
      </c>
      <c r="AB286" s="0" t="str">
        <f aca="false">IFERROR(INDEX(V:Y,MATCH(AA286,W:W,0),1),IFERROR(INDEX(V:Y,MATCH(AA286,X:X,0),1),IFERROR(INDEX(V:Y,MATCH(AA286,Y:Y,0),1),IFERROR(INDEX(L:M,MATCH(AA286,L:L,0),2),"NA"))))</f>
        <v>F11</v>
      </c>
      <c r="AC286" s="0" t="n">
        <f aca="false">IFERROR(INDEX(L:N,MATCH(AA286,L:L,0),3),IF(INDEX(B:C,MATCH(AB286,C:C,0),1)="",0,IFERROR(INDEX(B:N,MATCH(AB286,C:C,0),8),0)))</f>
        <v>0</v>
      </c>
      <c r="AE286" s="0" t="s">
        <v>466</v>
      </c>
      <c r="AF286" s="0" t="s">
        <v>285</v>
      </c>
      <c r="AG286" s="0" t="str">
        <f aca="false">RIGHT(AF286,2)</f>
        <v>11</v>
      </c>
      <c r="AI286" s="0" t="s">
        <v>488</v>
      </c>
      <c r="AJ286" s="0" t="s">
        <v>284</v>
      </c>
      <c r="AK286" s="0" t="str">
        <f aca="false">RIGHT(AJ286,2)</f>
        <v>12</v>
      </c>
    </row>
    <row r="287" customFormat="false" ht="14.25" hidden="false" customHeight="false" outlineLevel="0" collapsed="false">
      <c r="AA287" s="0" t="s">
        <v>425</v>
      </c>
      <c r="AB287" s="0" t="str">
        <f aca="false">IFERROR(INDEX(V:Y,MATCH(AA287,W:W,0),1),IFERROR(INDEX(V:Y,MATCH(AA287,X:X,0),1),IFERROR(INDEX(V:Y,MATCH(AA287,Y:Y,0),1),IFERROR(INDEX(L:M,MATCH(AA287,L:L,0),2),"NA"))))</f>
        <v>NA</v>
      </c>
      <c r="AC287" s="0" t="n">
        <f aca="false">IFERROR(INDEX(L:N,MATCH(AA287,L:L,0),3),IF(INDEX(B:C,MATCH(AB287,C:C,0),1)="",0,IFERROR(INDEX(B:N,MATCH(AB287,C:C,0),8),0)))</f>
        <v>0</v>
      </c>
      <c r="AE287" s="0" t="s">
        <v>490</v>
      </c>
      <c r="AF287" s="0" t="s">
        <v>325</v>
      </c>
      <c r="AG287" s="0" t="str">
        <f aca="false">RIGHT(AF287,2)</f>
        <v>12</v>
      </c>
      <c r="AI287" s="0" t="s">
        <v>490</v>
      </c>
      <c r="AJ287" s="0" t="s">
        <v>325</v>
      </c>
      <c r="AK287" s="0" t="str">
        <f aca="false">RIGHT(AJ287,2)</f>
        <v>12</v>
      </c>
    </row>
    <row r="288" customFormat="false" ht="14.25" hidden="false" customHeight="false" outlineLevel="0" collapsed="false">
      <c r="AA288" s="0" t="s">
        <v>484</v>
      </c>
      <c r="AB288" s="0" t="str">
        <f aca="false">IFERROR(INDEX(V:Y,MATCH(AA288,W:W,0),1),IFERROR(INDEX(V:Y,MATCH(AA288,X:X,0),1),IFERROR(INDEX(V:Y,MATCH(AA288,Y:Y,0),1),IFERROR(INDEX(L:M,MATCH(AA288,L:L,0),2),"NA"))))</f>
        <v>F12</v>
      </c>
      <c r="AC288" s="0" t="n">
        <f aca="false">IFERROR(INDEX(L:N,MATCH(AA288,L:L,0),3),IF(INDEX(B:C,MATCH(AB288,C:C,0),1)="",0,IFERROR(INDEX(B:N,MATCH(AB288,C:C,0),8),0)))</f>
        <v>0</v>
      </c>
      <c r="AE288" s="0" t="s">
        <v>491</v>
      </c>
      <c r="AF288" s="0" t="s">
        <v>325</v>
      </c>
      <c r="AG288" s="0" t="str">
        <f aca="false">RIGHT(AF288,2)</f>
        <v>12</v>
      </c>
      <c r="AI288" s="0" t="s">
        <v>491</v>
      </c>
      <c r="AJ288" s="0" t="s">
        <v>325</v>
      </c>
      <c r="AK288" s="0" t="str">
        <f aca="false">RIGHT(AJ288,2)</f>
        <v>12</v>
      </c>
    </row>
    <row r="289" customFormat="false" ht="14.25" hidden="false" customHeight="false" outlineLevel="0" collapsed="false">
      <c r="AA289" s="0" t="s">
        <v>429</v>
      </c>
      <c r="AB289" s="0" t="str">
        <f aca="false">IFERROR(INDEX(V:Y,MATCH(AA289,W:W,0),1),IFERROR(INDEX(V:Y,MATCH(AA289,X:X,0),1),IFERROR(INDEX(V:Y,MATCH(AA289,Y:Y,0),1),IFERROR(INDEX(L:M,MATCH(AA289,L:L,0),2),"NA"))))</f>
        <v>NA</v>
      </c>
      <c r="AC289" s="0" t="n">
        <f aca="false">IFERROR(INDEX(L:N,MATCH(AA289,L:L,0),3),IF(INDEX(B:C,MATCH(AB289,C:C,0),1)="",0,IFERROR(INDEX(B:N,MATCH(AB289,C:C,0),8),0)))</f>
        <v>0</v>
      </c>
      <c r="AE289" s="0" t="s">
        <v>492</v>
      </c>
      <c r="AF289" s="0" t="s">
        <v>325</v>
      </c>
      <c r="AG289" s="0" t="str">
        <f aca="false">RIGHT(AF289,2)</f>
        <v>12</v>
      </c>
      <c r="AI289" s="0" t="s">
        <v>492</v>
      </c>
      <c r="AJ289" s="0" t="s">
        <v>325</v>
      </c>
      <c r="AK289" s="0" t="str">
        <f aca="false">RIGHT(AJ289,2)</f>
        <v>12</v>
      </c>
    </row>
    <row r="290" customFormat="false" ht="14.25" hidden="false" customHeight="false" outlineLevel="0" collapsed="false">
      <c r="AA290" s="0" t="s">
        <v>78</v>
      </c>
      <c r="AB290" s="0" t="str">
        <f aca="false">IFERROR(INDEX(V:Y,MATCH(AA290,W:W,0),1),IFERROR(INDEX(V:Y,MATCH(AA290,X:X,0),1),IFERROR(INDEX(V:Y,MATCH(AA290,Y:Y,0),1),IFERROR(INDEX(L:M,MATCH(AA290,L:L,0),2),"NA"))))</f>
        <v>G01</v>
      </c>
      <c r="AC290" s="0" t="n">
        <f aca="false">IFERROR(INDEX(L:N,MATCH(AA290,L:L,0),3),IF(INDEX(B:C,MATCH(AB290,C:C,0),1)="",0,IFERROR(INDEX(B:N,MATCH(AB290,C:C,0),8),0)))</f>
        <v>0</v>
      </c>
      <c r="AE290" s="0" t="s">
        <v>193</v>
      </c>
      <c r="AF290" s="0" t="s">
        <v>194</v>
      </c>
      <c r="AG290" s="0" t="str">
        <f aca="false">RIGHT(AF290,2)</f>
        <v>NA</v>
      </c>
      <c r="AI290" s="0" t="s">
        <v>193</v>
      </c>
      <c r="AJ290" s="0" t="s">
        <v>194</v>
      </c>
      <c r="AK290" s="0" t="str">
        <f aca="false">RIGHT(AJ290,2)</f>
        <v>NA</v>
      </c>
    </row>
    <row r="291" customFormat="false" ht="14.25" hidden="false" customHeight="false" outlineLevel="0" collapsed="false">
      <c r="AA291" s="0" t="s">
        <v>79</v>
      </c>
      <c r="AB291" s="0" t="str">
        <f aca="false">IFERROR(INDEX(V:Y,MATCH(AA291,W:W,0),1),IFERROR(INDEX(V:Y,MATCH(AA291,X:X,0),1),IFERROR(INDEX(V:Y,MATCH(AA291,Y:Y,0),1),IFERROR(INDEX(L:M,MATCH(AA291,L:L,0),2),"NA"))))</f>
        <v>G01</v>
      </c>
      <c r="AC291" s="0" t="n">
        <f aca="false">IFERROR(INDEX(L:N,MATCH(AA291,L:L,0),3),IF(INDEX(B:C,MATCH(AB291,C:C,0),1)="",0,IFERROR(INDEX(B:N,MATCH(AB291,C:C,0),8),0)))</f>
        <v>0</v>
      </c>
      <c r="AE291" s="0" t="s">
        <v>173</v>
      </c>
      <c r="AF291" s="0" t="s">
        <v>194</v>
      </c>
      <c r="AG291" s="0" t="str">
        <f aca="false">RIGHT(AF291,2)</f>
        <v>NA</v>
      </c>
      <c r="AI291" s="0" t="s">
        <v>173</v>
      </c>
      <c r="AJ291" s="0" t="s">
        <v>194</v>
      </c>
      <c r="AK291" s="0" t="str">
        <f aca="false">RIGHT(AJ291,2)</f>
        <v>NA</v>
      </c>
    </row>
    <row r="292" customFormat="false" ht="14.25" hidden="false" customHeight="false" outlineLevel="0" collapsed="false">
      <c r="AA292" s="0" t="s">
        <v>127</v>
      </c>
      <c r="AB292" s="0" t="str">
        <f aca="false">IFERROR(INDEX(V:Y,MATCH(AA292,W:W,0),1),IFERROR(INDEX(V:Y,MATCH(AA292,X:X,0),1),IFERROR(INDEX(V:Y,MATCH(AA292,Y:Y,0),1),IFERROR(INDEX(L:M,MATCH(AA292,L:L,0),2),"NA"))))</f>
        <v>G02</v>
      </c>
      <c r="AC292" s="0" t="n">
        <f aca="false">IFERROR(INDEX(L:N,MATCH(AA292,L:L,0),3),IF(INDEX(B:C,MATCH(AB292,C:C,0),1)="",0,IFERROR(INDEX(B:N,MATCH(AB292,C:C,0),8),0)))</f>
        <v>0</v>
      </c>
      <c r="AE292" s="0" t="s">
        <v>186</v>
      </c>
      <c r="AF292" s="0" t="s">
        <v>194</v>
      </c>
      <c r="AG292" s="0" t="str">
        <f aca="false">RIGHT(AF292,2)</f>
        <v>NA</v>
      </c>
      <c r="AI292" s="0" t="s">
        <v>186</v>
      </c>
      <c r="AJ292" s="0" t="s">
        <v>194</v>
      </c>
      <c r="AK292" s="0" t="str">
        <f aca="false">RIGHT(AJ292,2)</f>
        <v>NA</v>
      </c>
    </row>
    <row r="293" customFormat="false" ht="14.25" hidden="false" customHeight="false" outlineLevel="0" collapsed="false">
      <c r="AA293" s="0" t="s">
        <v>128</v>
      </c>
      <c r="AB293" s="0" t="str">
        <f aca="false">IFERROR(INDEX(V:Y,MATCH(AA293,W:W,0),1),IFERROR(INDEX(V:Y,MATCH(AA293,X:X,0),1),IFERROR(INDEX(V:Y,MATCH(AA293,Y:Y,0),1),IFERROR(INDEX(L:M,MATCH(AA293,L:L,0),2),"NA"))))</f>
        <v>G02</v>
      </c>
      <c r="AC293" s="0" t="n">
        <f aca="false">IFERROR(INDEX(L:N,MATCH(AA293,L:L,0),3),IF(INDEX(B:C,MATCH(AB293,C:C,0),1)="",0,IFERROR(INDEX(B:N,MATCH(AB293,C:C,0),8),0)))</f>
        <v>0</v>
      </c>
      <c r="AE293" s="0" t="s">
        <v>203</v>
      </c>
      <c r="AF293" s="0" t="s">
        <v>194</v>
      </c>
      <c r="AG293" s="0" t="str">
        <f aca="false">RIGHT(AF293,2)</f>
        <v>NA</v>
      </c>
      <c r="AI293" s="0" t="s">
        <v>203</v>
      </c>
      <c r="AJ293" s="0" t="s">
        <v>194</v>
      </c>
      <c r="AK293" s="0" t="str">
        <f aca="false">RIGHT(AJ293,2)</f>
        <v>NA</v>
      </c>
    </row>
    <row r="294" customFormat="false" ht="14.25" hidden="false" customHeight="false" outlineLevel="0" collapsed="false">
      <c r="AA294" s="0" t="s">
        <v>181</v>
      </c>
      <c r="AB294" s="0" t="str">
        <f aca="false">IFERROR(INDEX(V:Y,MATCH(AA294,W:W,0),1),IFERROR(INDEX(V:Y,MATCH(AA294,X:X,0),1),IFERROR(INDEX(V:Y,MATCH(AA294,Y:Y,0),1),IFERROR(INDEX(L:M,MATCH(AA294,L:L,0),2),"NA"))))</f>
        <v>G03</v>
      </c>
      <c r="AC294" s="0" t="n">
        <f aca="false">IFERROR(INDEX(L:N,MATCH(AA294,L:L,0),3),IF(INDEX(B:C,MATCH(AB294,C:C,0),1)="",0,IFERROR(INDEX(B:N,MATCH(AB294,C:C,0),8),0)))</f>
        <v>0</v>
      </c>
      <c r="AE294" s="0" t="s">
        <v>208</v>
      </c>
      <c r="AF294" s="0" t="s">
        <v>194</v>
      </c>
      <c r="AG294" s="0" t="str">
        <f aca="false">RIGHT(AF294,2)</f>
        <v>NA</v>
      </c>
      <c r="AI294" s="0" t="s">
        <v>208</v>
      </c>
      <c r="AJ294" s="0" t="s">
        <v>194</v>
      </c>
      <c r="AK294" s="0" t="str">
        <f aca="false">RIGHT(AJ294,2)</f>
        <v>NA</v>
      </c>
    </row>
    <row r="295" customFormat="false" ht="14.25" hidden="false" customHeight="false" outlineLevel="0" collapsed="false">
      <c r="AA295" s="0" t="s">
        <v>182</v>
      </c>
      <c r="AB295" s="0" t="str">
        <f aca="false">IFERROR(INDEX(V:Y,MATCH(AA295,W:W,0),1),IFERROR(INDEX(V:Y,MATCH(AA295,X:X,0),1),IFERROR(INDEX(V:Y,MATCH(AA295,Y:Y,0),1),IFERROR(INDEX(L:M,MATCH(AA295,L:L,0),2),"NA"))))</f>
        <v>G03</v>
      </c>
      <c r="AC295" s="0" t="n">
        <f aca="false">IFERROR(INDEX(L:N,MATCH(AA295,L:L,0),3),IF(INDEX(B:C,MATCH(AB295,C:C,0),1)="",0,IFERROR(INDEX(B:N,MATCH(AB295,C:C,0),8),0)))</f>
        <v>0</v>
      </c>
      <c r="AE295" s="0" t="s">
        <v>214</v>
      </c>
      <c r="AF295" s="0" t="s">
        <v>194</v>
      </c>
      <c r="AG295" s="0" t="str">
        <f aca="false">RIGHT(AF295,2)</f>
        <v>NA</v>
      </c>
      <c r="AI295" s="0" t="s">
        <v>214</v>
      </c>
      <c r="AJ295" s="0" t="s">
        <v>194</v>
      </c>
      <c r="AK295" s="0" t="str">
        <f aca="false">RIGHT(AJ295,2)</f>
        <v>NA</v>
      </c>
    </row>
    <row r="296" customFormat="false" ht="14.25" hidden="false" customHeight="false" outlineLevel="0" collapsed="false">
      <c r="AA296" s="0" t="s">
        <v>224</v>
      </c>
      <c r="AB296" s="0" t="str">
        <f aca="false">IFERROR(INDEX(V:Y,MATCH(AA296,W:W,0),1),IFERROR(INDEX(V:Y,MATCH(AA296,X:X,0),1),IFERROR(INDEX(V:Y,MATCH(AA296,Y:Y,0),1),IFERROR(INDEX(L:M,MATCH(AA296,L:L,0),2),"NA"))))</f>
        <v>G04</v>
      </c>
      <c r="AC296" s="0" t="n">
        <f aca="false">IFERROR(INDEX(L:N,MATCH(AA296,L:L,0),3),IF(INDEX(B:C,MATCH(AB296,C:C,0),1)="",0,IFERROR(INDEX(B:N,MATCH(AB296,C:C,0),8),0)))</f>
        <v>0</v>
      </c>
      <c r="AE296" s="0" t="s">
        <v>221</v>
      </c>
      <c r="AF296" s="0" t="s">
        <v>194</v>
      </c>
      <c r="AG296" s="0" t="str">
        <f aca="false">RIGHT(AF296,2)</f>
        <v>NA</v>
      </c>
      <c r="AI296" s="0" t="s">
        <v>221</v>
      </c>
      <c r="AJ296" s="0" t="s">
        <v>194</v>
      </c>
      <c r="AK296" s="0" t="str">
        <f aca="false">RIGHT(AJ296,2)</f>
        <v>NA</v>
      </c>
    </row>
    <row r="297" customFormat="false" ht="14.25" hidden="false" customHeight="false" outlineLevel="0" collapsed="false">
      <c r="AA297" s="0" t="s">
        <v>225</v>
      </c>
      <c r="AB297" s="0" t="str">
        <f aca="false">IFERROR(INDEX(V:Y,MATCH(AA297,W:W,0),1),IFERROR(INDEX(V:Y,MATCH(AA297,X:X,0),1),IFERROR(INDEX(V:Y,MATCH(AA297,Y:Y,0),1),IFERROR(INDEX(L:M,MATCH(AA297,L:L,0),2),"NA"))))</f>
        <v>G04</v>
      </c>
      <c r="AC297" s="0" t="n">
        <f aca="false">IFERROR(INDEX(L:N,MATCH(AA297,L:L,0),3),IF(INDEX(B:C,MATCH(AB297,C:C,0),1)="",0,IFERROR(INDEX(B:N,MATCH(AB297,C:C,0),8),0)))</f>
        <v>0</v>
      </c>
      <c r="AE297" s="0" t="s">
        <v>227</v>
      </c>
      <c r="AF297" s="0" t="s">
        <v>194</v>
      </c>
      <c r="AG297" s="0" t="str">
        <f aca="false">RIGHT(AF297,2)</f>
        <v>NA</v>
      </c>
      <c r="AI297" s="0" t="s">
        <v>227</v>
      </c>
      <c r="AJ297" s="0" t="s">
        <v>194</v>
      </c>
      <c r="AK297" s="0" t="str">
        <f aca="false">RIGHT(AJ297,2)</f>
        <v>NA</v>
      </c>
    </row>
    <row r="298" customFormat="false" ht="14.25" hidden="false" customHeight="false" outlineLevel="0" collapsed="false">
      <c r="AA298" s="0" t="s">
        <v>264</v>
      </c>
      <c r="AB298" s="0" t="str">
        <f aca="false">IFERROR(INDEX(V:Y,MATCH(AA298,W:W,0),1),IFERROR(INDEX(V:Y,MATCH(AA298,X:X,0),1),IFERROR(INDEX(V:Y,MATCH(AA298,Y:Y,0),1),IFERROR(INDEX(L:M,MATCH(AA298,L:L,0),2),"NA"))))</f>
        <v>G05</v>
      </c>
      <c r="AC298" s="0" t="n">
        <f aca="false">IFERROR(INDEX(L:N,MATCH(AA298,L:L,0),3),IF(INDEX(B:C,MATCH(AB298,C:C,0),1)="",0,IFERROR(INDEX(B:N,MATCH(AB298,C:C,0),8),0)))</f>
        <v>0</v>
      </c>
      <c r="AE298" s="0" t="s">
        <v>233</v>
      </c>
      <c r="AF298" s="0" t="s">
        <v>194</v>
      </c>
      <c r="AG298" s="0" t="str">
        <f aca="false">RIGHT(AF298,2)</f>
        <v>NA</v>
      </c>
      <c r="AI298" s="0" t="s">
        <v>233</v>
      </c>
      <c r="AJ298" s="0" t="s">
        <v>194</v>
      </c>
      <c r="AK298" s="0" t="str">
        <f aca="false">RIGHT(AJ298,2)</f>
        <v>NA</v>
      </c>
    </row>
    <row r="299" customFormat="false" ht="14.25" hidden="false" customHeight="false" outlineLevel="0" collapsed="false">
      <c r="AA299" s="0" t="s">
        <v>265</v>
      </c>
      <c r="AB299" s="0" t="str">
        <f aca="false">IFERROR(INDEX(V:Y,MATCH(AA299,W:W,0),1),IFERROR(INDEX(V:Y,MATCH(AA299,X:X,0),1),IFERROR(INDEX(V:Y,MATCH(AA299,Y:Y,0),1),IFERROR(INDEX(L:M,MATCH(AA299,L:L,0),2),"NA"))))</f>
        <v>G05</v>
      </c>
      <c r="AC299" s="0" t="n">
        <f aca="false">IFERROR(INDEX(L:N,MATCH(AA299,L:L,0),3),IF(INDEX(B:C,MATCH(AB299,C:C,0),1)="",0,IFERROR(INDEX(B:N,MATCH(AB299,C:C,0),8),0)))</f>
        <v>0</v>
      </c>
      <c r="AE299" s="0" t="s">
        <v>236</v>
      </c>
      <c r="AF299" s="0" t="s">
        <v>194</v>
      </c>
      <c r="AG299" s="0" t="str">
        <f aca="false">RIGHT(AF299,2)</f>
        <v>NA</v>
      </c>
      <c r="AI299" s="0" t="s">
        <v>236</v>
      </c>
      <c r="AJ299" s="0" t="s">
        <v>194</v>
      </c>
      <c r="AK299" s="0" t="str">
        <f aca="false">RIGHT(AJ299,2)</f>
        <v>NA</v>
      </c>
    </row>
    <row r="300" customFormat="false" ht="14.25" hidden="false" customHeight="false" outlineLevel="0" collapsed="false">
      <c r="AA300" s="0" t="s">
        <v>299</v>
      </c>
      <c r="AB300" s="0" t="str">
        <f aca="false">IFERROR(INDEX(V:Y,MATCH(AA300,W:W,0),1),IFERROR(INDEX(V:Y,MATCH(AA300,X:X,0),1),IFERROR(INDEX(V:Y,MATCH(AA300,Y:Y,0),1),IFERROR(INDEX(L:M,MATCH(AA300,L:L,0),2),"NA"))))</f>
        <v>G06</v>
      </c>
      <c r="AC300" s="0" t="n">
        <f aca="false">IFERROR(INDEX(L:N,MATCH(AA300,L:L,0),3),IF(INDEX(B:C,MATCH(AB300,C:C,0),1)="",0,IFERROR(INDEX(B:N,MATCH(AB300,C:C,0),8),0)))</f>
        <v>0</v>
      </c>
      <c r="AE300" s="0" t="s">
        <v>240</v>
      </c>
      <c r="AF300" s="0" t="s">
        <v>194</v>
      </c>
      <c r="AG300" s="0" t="str">
        <f aca="false">RIGHT(AF300,2)</f>
        <v>NA</v>
      </c>
      <c r="AI300" s="0" t="s">
        <v>240</v>
      </c>
      <c r="AJ300" s="0" t="s">
        <v>194</v>
      </c>
      <c r="AK300" s="0" t="str">
        <f aca="false">RIGHT(AJ300,2)</f>
        <v>NA</v>
      </c>
    </row>
    <row r="301" customFormat="false" ht="14.25" hidden="false" customHeight="false" outlineLevel="0" collapsed="false">
      <c r="AA301" s="0" t="s">
        <v>300</v>
      </c>
      <c r="AB301" s="0" t="str">
        <f aca="false">IFERROR(INDEX(V:Y,MATCH(AA301,W:W,0),1),IFERROR(INDEX(V:Y,MATCH(AA301,X:X,0),1),IFERROR(INDEX(V:Y,MATCH(AA301,Y:Y,0),1),IFERROR(INDEX(L:M,MATCH(AA301,L:L,0),2),"NA"))))</f>
        <v>G06</v>
      </c>
      <c r="AC301" s="0" t="n">
        <f aca="false">IFERROR(INDEX(L:N,MATCH(AA301,L:L,0),3),IF(INDEX(B:C,MATCH(AB301,C:C,0),1)="",0,IFERROR(INDEX(B:N,MATCH(AB301,C:C,0),8),0)))</f>
        <v>0</v>
      </c>
      <c r="AE301" s="0" t="s">
        <v>245</v>
      </c>
      <c r="AF301" s="0" t="s">
        <v>194</v>
      </c>
      <c r="AG301" s="0" t="str">
        <f aca="false">RIGHT(AF301,2)</f>
        <v>NA</v>
      </c>
      <c r="AI301" s="0" t="s">
        <v>245</v>
      </c>
      <c r="AJ301" s="0" t="s">
        <v>194</v>
      </c>
      <c r="AK301" s="0" t="str">
        <f aca="false">RIGHT(AJ301,2)</f>
        <v>NA</v>
      </c>
    </row>
    <row r="302" customFormat="false" ht="14.25" hidden="false" customHeight="false" outlineLevel="0" collapsed="false">
      <c r="AA302" s="0" t="s">
        <v>332</v>
      </c>
      <c r="AB302" s="0" t="str">
        <f aca="false">IFERROR(INDEX(V:Y,MATCH(AA302,W:W,0),1),IFERROR(INDEX(V:Y,MATCH(AA302,X:X,0),1),IFERROR(INDEX(V:Y,MATCH(AA302,Y:Y,0),1),IFERROR(INDEX(L:M,MATCH(AA302,L:L,0),2),"NA"))))</f>
        <v>G07</v>
      </c>
      <c r="AC302" s="0" t="n">
        <f aca="false">IFERROR(INDEX(L:N,MATCH(AA302,L:L,0),3),IF(INDEX(B:C,MATCH(AB302,C:C,0),1)="",0,IFERROR(INDEX(B:N,MATCH(AB302,C:C,0),8),0)))</f>
        <v>0</v>
      </c>
      <c r="AE302" s="0" t="s">
        <v>252</v>
      </c>
      <c r="AF302" s="0" t="s">
        <v>194</v>
      </c>
      <c r="AG302" s="0" t="str">
        <f aca="false">RIGHT(AF302,2)</f>
        <v>NA</v>
      </c>
      <c r="AI302" s="0" t="s">
        <v>252</v>
      </c>
      <c r="AJ302" s="0" t="s">
        <v>194</v>
      </c>
      <c r="AK302" s="0" t="str">
        <f aca="false">RIGHT(AJ302,2)</f>
        <v>NA</v>
      </c>
    </row>
    <row r="303" customFormat="false" ht="14.25" hidden="false" customHeight="false" outlineLevel="0" collapsed="false">
      <c r="AA303" s="0" t="s">
        <v>333</v>
      </c>
      <c r="AB303" s="0" t="str">
        <f aca="false">IFERROR(INDEX(V:Y,MATCH(AA303,W:W,0),1),IFERROR(INDEX(V:Y,MATCH(AA303,X:X,0),1),IFERROR(INDEX(V:Y,MATCH(AA303,Y:Y,0),1),IFERROR(INDEX(L:M,MATCH(AA303,L:L,0),2),"NA"))))</f>
        <v>G07</v>
      </c>
      <c r="AC303" s="0" t="n">
        <f aca="false">IFERROR(INDEX(L:N,MATCH(AA303,L:L,0),3),IF(INDEX(B:C,MATCH(AB303,C:C,0),1)="",0,IFERROR(INDEX(B:N,MATCH(AB303,C:C,0),8),0)))</f>
        <v>0</v>
      </c>
      <c r="AE303" s="0" t="s">
        <v>257</v>
      </c>
      <c r="AF303" s="0" t="s">
        <v>194</v>
      </c>
      <c r="AG303" s="0" t="str">
        <f aca="false">RIGHT(AF303,2)</f>
        <v>NA</v>
      </c>
      <c r="AI303" s="0" t="s">
        <v>257</v>
      </c>
      <c r="AJ303" s="0" t="s">
        <v>194</v>
      </c>
      <c r="AK303" s="0" t="str">
        <f aca="false">RIGHT(AJ303,2)</f>
        <v>NA</v>
      </c>
    </row>
    <row r="304" customFormat="false" ht="14.25" hidden="false" customHeight="false" outlineLevel="0" collapsed="false">
      <c r="AA304" s="0" t="s">
        <v>368</v>
      </c>
      <c r="AB304" s="0" t="str">
        <f aca="false">IFERROR(INDEX(V:Y,MATCH(AA304,W:W,0),1),IFERROR(INDEX(V:Y,MATCH(AA304,X:X,0),1),IFERROR(INDEX(V:Y,MATCH(AA304,Y:Y,0),1),IFERROR(INDEX(L:M,MATCH(AA304,L:L,0),2),"NA"))))</f>
        <v>G08</v>
      </c>
      <c r="AC304" s="0" t="n">
        <f aca="false">IFERROR(INDEX(L:N,MATCH(AA304,L:L,0),3),IF(INDEX(B:C,MATCH(AB304,C:C,0),1)="",0,IFERROR(INDEX(B:N,MATCH(AB304,C:C,0),8),0)))</f>
        <v>0</v>
      </c>
      <c r="AE304" s="0" t="s">
        <v>262</v>
      </c>
      <c r="AF304" s="0" t="s">
        <v>194</v>
      </c>
      <c r="AG304" s="0" t="str">
        <f aca="false">RIGHT(AF304,2)</f>
        <v>NA</v>
      </c>
      <c r="AI304" s="0" t="s">
        <v>262</v>
      </c>
      <c r="AJ304" s="0" t="s">
        <v>194</v>
      </c>
      <c r="AK304" s="0" t="str">
        <f aca="false">RIGHT(AJ304,2)</f>
        <v>NA</v>
      </c>
    </row>
    <row r="305" customFormat="false" ht="14.25" hidden="false" customHeight="false" outlineLevel="0" collapsed="false">
      <c r="AA305" s="0" t="s">
        <v>369</v>
      </c>
      <c r="AB305" s="0" t="str">
        <f aca="false">IFERROR(INDEX(V:Y,MATCH(AA305,W:W,0),1),IFERROR(INDEX(V:Y,MATCH(AA305,X:X,0),1),IFERROR(INDEX(V:Y,MATCH(AA305,Y:Y,0),1),IFERROR(INDEX(L:M,MATCH(AA305,L:L,0),2),"NA"))))</f>
        <v>G08</v>
      </c>
      <c r="AC305" s="0" t="n">
        <f aca="false">IFERROR(INDEX(L:N,MATCH(AA305,L:L,0),3),IF(INDEX(B:C,MATCH(AB305,C:C,0),1)="",0,IFERROR(INDEX(B:N,MATCH(AB305,C:C,0),8),0)))</f>
        <v>0</v>
      </c>
      <c r="AE305" s="0" t="s">
        <v>267</v>
      </c>
      <c r="AF305" s="0" t="s">
        <v>194</v>
      </c>
      <c r="AG305" s="0" t="str">
        <f aca="false">RIGHT(AF305,2)</f>
        <v>NA</v>
      </c>
      <c r="AI305" s="0" t="s">
        <v>267</v>
      </c>
      <c r="AJ305" s="0" t="s">
        <v>194</v>
      </c>
      <c r="AK305" s="0" t="str">
        <f aca="false">RIGHT(AJ305,2)</f>
        <v>NA</v>
      </c>
    </row>
    <row r="306" customFormat="false" ht="14.25" hidden="false" customHeight="false" outlineLevel="0" collapsed="false">
      <c r="AA306" s="0" t="s">
        <v>405</v>
      </c>
      <c r="AB306" s="0" t="str">
        <f aca="false">IFERROR(INDEX(V:Y,MATCH(AA306,W:W,0),1),IFERROR(INDEX(V:Y,MATCH(AA306,X:X,0),1),IFERROR(INDEX(V:Y,MATCH(AA306,Y:Y,0),1),IFERROR(INDEX(L:M,MATCH(AA306,L:L,0),2),"NA"))))</f>
        <v>G09</v>
      </c>
      <c r="AC306" s="0" t="n">
        <f aca="false">IFERROR(INDEX(L:N,MATCH(AA306,L:L,0),3),IF(INDEX(B:C,MATCH(AB306,C:C,0),1)="",0,IFERROR(INDEX(B:N,MATCH(AB306,C:C,0),8),0)))</f>
        <v>0</v>
      </c>
      <c r="AE306" s="0" t="s">
        <v>272</v>
      </c>
      <c r="AF306" s="0" t="s">
        <v>194</v>
      </c>
      <c r="AG306" s="0" t="str">
        <f aca="false">RIGHT(AF306,2)</f>
        <v>NA</v>
      </c>
      <c r="AI306" s="0" t="s">
        <v>272</v>
      </c>
      <c r="AJ306" s="0" t="s">
        <v>194</v>
      </c>
      <c r="AK306" s="0" t="str">
        <f aca="false">RIGHT(AJ306,2)</f>
        <v>NA</v>
      </c>
    </row>
    <row r="307" customFormat="false" ht="14.25" hidden="false" customHeight="false" outlineLevel="0" collapsed="false">
      <c r="AA307" s="0" t="s">
        <v>406</v>
      </c>
      <c r="AB307" s="0" t="str">
        <f aca="false">IFERROR(INDEX(V:Y,MATCH(AA307,W:W,0),1),IFERROR(INDEX(V:Y,MATCH(AA307,X:X,0),1),IFERROR(INDEX(V:Y,MATCH(AA307,Y:Y,0),1),IFERROR(INDEX(L:M,MATCH(AA307,L:L,0),2),"NA"))))</f>
        <v>G09</v>
      </c>
      <c r="AC307" s="0" t="n">
        <f aca="false">IFERROR(INDEX(L:N,MATCH(AA307,L:L,0),3),IF(INDEX(B:C,MATCH(AB307,C:C,0),1)="",0,IFERROR(INDEX(B:N,MATCH(AB307,C:C,0),8),0)))</f>
        <v>0</v>
      </c>
      <c r="AE307" s="0" t="s">
        <v>273</v>
      </c>
      <c r="AF307" s="0" t="s">
        <v>194</v>
      </c>
      <c r="AG307" s="0" t="str">
        <f aca="false">RIGHT(AF307,2)</f>
        <v>NA</v>
      </c>
      <c r="AI307" s="0" t="s">
        <v>273</v>
      </c>
      <c r="AJ307" s="0" t="s">
        <v>194</v>
      </c>
      <c r="AK307" s="0" t="str">
        <f aca="false">RIGHT(AJ307,2)</f>
        <v>NA</v>
      </c>
    </row>
    <row r="308" customFormat="false" ht="14.25" hidden="false" customHeight="false" outlineLevel="0" collapsed="false">
      <c r="AA308" s="0" t="s">
        <v>434</v>
      </c>
      <c r="AB308" s="0" t="str">
        <f aca="false">IFERROR(INDEX(V:Y,MATCH(AA308,W:W,0),1),IFERROR(INDEX(V:Y,MATCH(AA308,X:X,0),1),IFERROR(INDEX(V:Y,MATCH(AA308,Y:Y,0),1),IFERROR(INDEX(L:M,MATCH(AA308,L:L,0),2),"NA"))))</f>
        <v>G10</v>
      </c>
      <c r="AC308" s="0" t="n">
        <f aca="false">IFERROR(INDEX(L:N,MATCH(AA308,L:L,0),3),IF(INDEX(B:C,MATCH(AB308,C:C,0),1)="",0,IFERROR(INDEX(B:N,MATCH(AB308,C:C,0),8),0)))</f>
        <v>0</v>
      </c>
      <c r="AE308" s="0" t="s">
        <v>276</v>
      </c>
      <c r="AF308" s="0" t="s">
        <v>194</v>
      </c>
      <c r="AG308" s="0" t="str">
        <f aca="false">RIGHT(AF308,2)</f>
        <v>NA</v>
      </c>
      <c r="AI308" s="0" t="s">
        <v>276</v>
      </c>
      <c r="AJ308" s="0" t="s">
        <v>194</v>
      </c>
      <c r="AK308" s="0" t="str">
        <f aca="false">RIGHT(AJ308,2)</f>
        <v>NA</v>
      </c>
    </row>
    <row r="309" customFormat="false" ht="14.25" hidden="false" customHeight="false" outlineLevel="0" collapsed="false">
      <c r="AA309" s="0" t="s">
        <v>435</v>
      </c>
      <c r="AB309" s="0" t="str">
        <f aca="false">IFERROR(INDEX(V:Y,MATCH(AA309,W:W,0),1),IFERROR(INDEX(V:Y,MATCH(AA309,X:X,0),1),IFERROR(INDEX(V:Y,MATCH(AA309,Y:Y,0),1),IFERROR(INDEX(L:M,MATCH(AA309,L:L,0),2),"NA"))))</f>
        <v>G10</v>
      </c>
      <c r="AC309" s="0" t="n">
        <f aca="false">IFERROR(INDEX(L:N,MATCH(AA309,L:L,0),3),IF(INDEX(B:C,MATCH(AB309,C:C,0),1)="",0,IFERROR(INDEX(B:N,MATCH(AB309,C:C,0),8),0)))</f>
        <v>0</v>
      </c>
      <c r="AE309" s="0" t="s">
        <v>281</v>
      </c>
      <c r="AF309" s="0" t="s">
        <v>194</v>
      </c>
      <c r="AG309" s="0" t="str">
        <f aca="false">RIGHT(AF309,2)</f>
        <v>NA</v>
      </c>
      <c r="AI309" s="0" t="s">
        <v>281</v>
      </c>
      <c r="AJ309" s="0" t="s">
        <v>194</v>
      </c>
      <c r="AK309" s="0" t="str">
        <f aca="false">RIGHT(AJ309,2)</f>
        <v>NA</v>
      </c>
    </row>
    <row r="310" customFormat="false" ht="14.25" hidden="false" customHeight="false" outlineLevel="0" collapsed="false">
      <c r="AA310" s="0" t="s">
        <v>460</v>
      </c>
      <c r="AB310" s="0" t="str">
        <f aca="false">IFERROR(INDEX(V:Y,MATCH(AA310,W:W,0),1),IFERROR(INDEX(V:Y,MATCH(AA310,X:X,0),1),IFERROR(INDEX(V:Y,MATCH(AA310,Y:Y,0),1),IFERROR(INDEX(L:M,MATCH(AA310,L:L,0),2),"NA"))))</f>
        <v>G11</v>
      </c>
      <c r="AC310" s="0" t="n">
        <f aca="false">IFERROR(INDEX(L:N,MATCH(AA310,L:L,0),3),IF(INDEX(B:C,MATCH(AB310,C:C,0),1)="",0,IFERROR(INDEX(B:N,MATCH(AB310,C:C,0),8),0)))</f>
        <v>0</v>
      </c>
      <c r="AE310" s="0" t="s">
        <v>286</v>
      </c>
      <c r="AF310" s="0" t="s">
        <v>194</v>
      </c>
      <c r="AG310" s="0" t="str">
        <f aca="false">RIGHT(AF310,2)</f>
        <v>NA</v>
      </c>
      <c r="AI310" s="0" t="s">
        <v>286</v>
      </c>
      <c r="AJ310" s="0" t="s">
        <v>194</v>
      </c>
      <c r="AK310" s="0" t="str">
        <f aca="false">RIGHT(AJ310,2)</f>
        <v>NA</v>
      </c>
    </row>
    <row r="311" customFormat="false" ht="14.25" hidden="false" customHeight="false" outlineLevel="0" collapsed="false">
      <c r="AA311" s="0" t="s">
        <v>461</v>
      </c>
      <c r="AB311" s="0" t="str">
        <f aca="false">IFERROR(INDEX(V:Y,MATCH(AA311,W:W,0),1),IFERROR(INDEX(V:Y,MATCH(AA311,X:X,0),1),IFERROR(INDEX(V:Y,MATCH(AA311,Y:Y,0),1),IFERROR(INDEX(L:M,MATCH(AA311,L:L,0),2),"NA"))))</f>
        <v>G11</v>
      </c>
      <c r="AC311" s="0" t="n">
        <f aca="false">IFERROR(INDEX(L:N,MATCH(AA311,L:L,0),3),IF(INDEX(B:C,MATCH(AB311,C:C,0),1)="",0,IFERROR(INDEX(B:N,MATCH(AB311,C:C,0),8),0)))</f>
        <v>0</v>
      </c>
      <c r="AE311" s="0" t="s">
        <v>292</v>
      </c>
      <c r="AF311" s="0" t="s">
        <v>194</v>
      </c>
      <c r="AG311" s="0" t="str">
        <f aca="false">RIGHT(AF311,2)</f>
        <v>NA</v>
      </c>
      <c r="AI311" s="0" t="s">
        <v>292</v>
      </c>
      <c r="AJ311" s="0" t="s">
        <v>194</v>
      </c>
      <c r="AK311" s="0" t="str">
        <f aca="false">RIGHT(AJ311,2)</f>
        <v>NA</v>
      </c>
    </row>
    <row r="312" customFormat="false" ht="14.25" hidden="false" customHeight="false" outlineLevel="0" collapsed="false">
      <c r="AA312" s="0" t="s">
        <v>486</v>
      </c>
      <c r="AB312" s="0" t="str">
        <f aca="false">IFERROR(INDEX(V:Y,MATCH(AA312,W:W,0),1),IFERROR(INDEX(V:Y,MATCH(AA312,X:X,0),1),IFERROR(INDEX(V:Y,MATCH(AA312,Y:Y,0),1),IFERROR(INDEX(L:M,MATCH(AA312,L:L,0),2),"NA"))))</f>
        <v>G12</v>
      </c>
      <c r="AC312" s="0" t="n">
        <f aca="false">IFERROR(INDEX(L:N,MATCH(AA312,L:L,0),3),IF(INDEX(B:C,MATCH(AB312,C:C,0),1)="",0,IFERROR(INDEX(B:N,MATCH(AB312,C:C,0),8),0)))</f>
        <v>0</v>
      </c>
      <c r="AE312" s="0" t="s">
        <v>297</v>
      </c>
      <c r="AF312" s="0" t="s">
        <v>194</v>
      </c>
      <c r="AG312" s="0" t="str">
        <f aca="false">RIGHT(AF312,2)</f>
        <v>NA</v>
      </c>
      <c r="AI312" s="0" t="s">
        <v>297</v>
      </c>
      <c r="AJ312" s="0" t="s">
        <v>194</v>
      </c>
      <c r="AK312" s="0" t="str">
        <f aca="false">RIGHT(AJ312,2)</f>
        <v>NA</v>
      </c>
    </row>
    <row r="313" customFormat="false" ht="14.25" hidden="false" customHeight="false" outlineLevel="0" collapsed="false">
      <c r="AA313" s="0" t="s">
        <v>487</v>
      </c>
      <c r="AB313" s="0" t="str">
        <f aca="false">IFERROR(INDEX(V:Y,MATCH(AA313,W:W,0),1),IFERROR(INDEX(V:Y,MATCH(AA313,X:X,0),1),IFERROR(INDEX(V:Y,MATCH(AA313,Y:Y,0),1),IFERROR(INDEX(L:M,MATCH(AA313,L:L,0),2),"NA"))))</f>
        <v>G12</v>
      </c>
      <c r="AC313" s="0" t="n">
        <f aca="false">IFERROR(INDEX(L:N,MATCH(AA313,L:L,0),3),IF(INDEX(B:C,MATCH(AB313,C:C,0),1)="",0,IFERROR(INDEX(B:N,MATCH(AB313,C:C,0),8),0)))</f>
        <v>0</v>
      </c>
      <c r="AE313" s="0" t="s">
        <v>302</v>
      </c>
      <c r="AF313" s="0" t="s">
        <v>194</v>
      </c>
      <c r="AG313" s="0" t="str">
        <f aca="false">RIGHT(AF313,2)</f>
        <v>NA</v>
      </c>
      <c r="AI313" s="0" t="s">
        <v>302</v>
      </c>
      <c r="AJ313" s="0" t="s">
        <v>194</v>
      </c>
      <c r="AK313" s="0" t="str">
        <f aca="false">RIGHT(AJ313,2)</f>
        <v>NA</v>
      </c>
    </row>
    <row r="314" customFormat="false" ht="14.25" hidden="false" customHeight="false" outlineLevel="0" collapsed="false">
      <c r="AA314" s="0" t="s">
        <v>80</v>
      </c>
      <c r="AB314" s="0" t="str">
        <f aca="false">IFERROR(INDEX(V:Y,MATCH(AA314,W:W,0),1),IFERROR(INDEX(V:Y,MATCH(AA314,X:X,0),1),IFERROR(INDEX(V:Y,MATCH(AA314,Y:Y,0),1),IFERROR(INDEX(L:M,MATCH(AA314,L:L,0),2),"NA"))))</f>
        <v>G01</v>
      </c>
      <c r="AC314" s="0" t="n">
        <f aca="false">IFERROR(INDEX(L:N,MATCH(AA314,L:L,0),3),IF(INDEX(B:C,MATCH(AB314,C:C,0),1)="",0,IFERROR(INDEX(B:N,MATCH(AB314,C:C,0),8),0)))</f>
        <v>0</v>
      </c>
      <c r="AE314" s="0" t="s">
        <v>307</v>
      </c>
      <c r="AF314" s="0" t="s">
        <v>194</v>
      </c>
      <c r="AG314" s="0" t="str">
        <f aca="false">RIGHT(AF314,2)</f>
        <v>NA</v>
      </c>
      <c r="AI314" s="0" t="s">
        <v>307</v>
      </c>
      <c r="AJ314" s="0" t="s">
        <v>194</v>
      </c>
      <c r="AK314" s="0" t="str">
        <f aca="false">RIGHT(AJ314,2)</f>
        <v>NA</v>
      </c>
    </row>
    <row r="315" customFormat="false" ht="14.25" hidden="false" customHeight="false" outlineLevel="0" collapsed="false">
      <c r="AA315" s="0" t="s">
        <v>149</v>
      </c>
      <c r="AB315" s="0" t="str">
        <f aca="false">IFERROR(INDEX(V:Y,MATCH(AA315,W:W,0),1),IFERROR(INDEX(V:Y,MATCH(AA315,X:X,0),1),IFERROR(INDEX(V:Y,MATCH(AA315,Y:Y,0),1),IFERROR(INDEX(L:M,MATCH(AA315,L:L,0),2),"NA"))))</f>
        <v>NTC</v>
      </c>
      <c r="AC315" s="0" t="n">
        <f aca="false">IFERROR(INDEX(L:N,MATCH(AA315,L:L,0),3),IF(INDEX(B:C,MATCH(AB315,C:C,0),1)="",0,IFERROR(INDEX(B:N,MATCH(AB315,C:C,0),8),0)))</f>
        <v>3</v>
      </c>
      <c r="AE315" s="0" t="s">
        <v>308</v>
      </c>
      <c r="AF315" s="0" t="s">
        <v>194</v>
      </c>
      <c r="AG315" s="0" t="str">
        <f aca="false">RIGHT(AF315,2)</f>
        <v>NA</v>
      </c>
      <c r="AI315" s="0" t="s">
        <v>308</v>
      </c>
      <c r="AJ315" s="0" t="s">
        <v>194</v>
      </c>
      <c r="AK315" s="0" t="str">
        <f aca="false">RIGHT(AJ315,2)</f>
        <v>NA</v>
      </c>
    </row>
    <row r="316" customFormat="false" ht="14.25" hidden="false" customHeight="false" outlineLevel="0" collapsed="false">
      <c r="AA316" s="0" t="s">
        <v>129</v>
      </c>
      <c r="AB316" s="0" t="str">
        <f aca="false">IFERROR(INDEX(V:Y,MATCH(AA316,W:W,0),1),IFERROR(INDEX(V:Y,MATCH(AA316,X:X,0),1),IFERROR(INDEX(V:Y,MATCH(AA316,Y:Y,0),1),IFERROR(INDEX(L:M,MATCH(AA316,L:L,0),2),"NA"))))</f>
        <v>G02</v>
      </c>
      <c r="AC316" s="0" t="n">
        <f aca="false">IFERROR(INDEX(L:N,MATCH(AA316,L:L,0),3),IF(INDEX(B:C,MATCH(AB316,C:C,0),1)="",0,IFERROR(INDEX(B:N,MATCH(AB316,C:C,0),8),0)))</f>
        <v>0</v>
      </c>
      <c r="AE316" s="0" t="s">
        <v>312</v>
      </c>
      <c r="AF316" s="0" t="s">
        <v>194</v>
      </c>
      <c r="AG316" s="0" t="str">
        <f aca="false">RIGHT(AF316,2)</f>
        <v>NA</v>
      </c>
      <c r="AI316" s="0" t="s">
        <v>312</v>
      </c>
      <c r="AJ316" s="0" t="s">
        <v>194</v>
      </c>
      <c r="AK316" s="0" t="str">
        <f aca="false">RIGHT(AJ316,2)</f>
        <v>NA</v>
      </c>
    </row>
    <row r="317" customFormat="false" ht="14.25" hidden="false" customHeight="false" outlineLevel="0" collapsed="false">
      <c r="AA317" s="0" t="s">
        <v>157</v>
      </c>
      <c r="AB317" s="0" t="str">
        <f aca="false">IFERROR(INDEX(V:Y,MATCH(AA317,W:W,0),1),IFERROR(INDEX(V:Y,MATCH(AA317,X:X,0),1),IFERROR(INDEX(V:Y,MATCH(AA317,Y:Y,0),1),IFERROR(INDEX(L:M,MATCH(AA317,L:L,0),2),"NA"))))</f>
        <v>NTC</v>
      </c>
      <c r="AC317" s="0" t="n">
        <f aca="false">IFERROR(INDEX(L:N,MATCH(AA317,L:L,0),3),IF(INDEX(B:C,MATCH(AB317,C:C,0),1)="",0,IFERROR(INDEX(B:N,MATCH(AB317,C:C,0),8),0)))</f>
        <v>3</v>
      </c>
      <c r="AE317" s="0" t="s">
        <v>316</v>
      </c>
      <c r="AF317" s="0" t="s">
        <v>194</v>
      </c>
      <c r="AG317" s="0" t="str">
        <f aca="false">RIGHT(AF317,2)</f>
        <v>NA</v>
      </c>
      <c r="AI317" s="0" t="s">
        <v>316</v>
      </c>
      <c r="AJ317" s="0" t="s">
        <v>194</v>
      </c>
      <c r="AK317" s="0" t="str">
        <f aca="false">RIGHT(AJ317,2)</f>
        <v>NA</v>
      </c>
    </row>
    <row r="318" customFormat="false" ht="14.25" hidden="false" customHeight="false" outlineLevel="0" collapsed="false">
      <c r="AA318" s="0" t="s">
        <v>183</v>
      </c>
      <c r="AB318" s="0" t="str">
        <f aca="false">IFERROR(INDEX(V:Y,MATCH(AA318,W:W,0),1),IFERROR(INDEX(V:Y,MATCH(AA318,X:X,0),1),IFERROR(INDEX(V:Y,MATCH(AA318,Y:Y,0),1),IFERROR(INDEX(L:M,MATCH(AA318,L:L,0),2),"NA"))))</f>
        <v>G03</v>
      </c>
      <c r="AC318" s="0" t="n">
        <f aca="false">IFERROR(INDEX(L:N,MATCH(AA318,L:L,0),3),IF(INDEX(B:C,MATCH(AB318,C:C,0),1)="",0,IFERROR(INDEX(B:N,MATCH(AB318,C:C,0),8),0)))</f>
        <v>0</v>
      </c>
      <c r="AE318" s="0" t="s">
        <v>320</v>
      </c>
      <c r="AF318" s="0" t="s">
        <v>194</v>
      </c>
      <c r="AG318" s="0" t="str">
        <f aca="false">RIGHT(AF318,2)</f>
        <v>NA</v>
      </c>
      <c r="AI318" s="0" t="s">
        <v>320</v>
      </c>
      <c r="AJ318" s="0" t="s">
        <v>194</v>
      </c>
      <c r="AK318" s="0" t="str">
        <f aca="false">RIGHT(AJ318,2)</f>
        <v>NA</v>
      </c>
    </row>
    <row r="319" customFormat="false" ht="14.25" hidden="false" customHeight="false" outlineLevel="0" collapsed="false">
      <c r="AA319" s="0" t="s">
        <v>164</v>
      </c>
      <c r="AB319" s="0" t="str">
        <f aca="false">IFERROR(INDEX(V:Y,MATCH(AA319,W:W,0),1),IFERROR(INDEX(V:Y,MATCH(AA319,X:X,0),1),IFERROR(INDEX(V:Y,MATCH(AA319,Y:Y,0),1),IFERROR(INDEX(L:M,MATCH(AA319,L:L,0),2),"NA"))))</f>
        <v>NTC</v>
      </c>
      <c r="AC319" s="0" t="n">
        <f aca="false">IFERROR(INDEX(L:N,MATCH(AA319,L:L,0),3),IF(INDEX(B:C,MATCH(AB319,C:C,0),1)="",0,IFERROR(INDEX(B:N,MATCH(AB319,C:C,0),8),0)))</f>
        <v>3</v>
      </c>
      <c r="AE319" s="0" t="s">
        <v>325</v>
      </c>
      <c r="AF319" s="0" t="s">
        <v>194</v>
      </c>
      <c r="AG319" s="0" t="str">
        <f aca="false">RIGHT(AF319,2)</f>
        <v>NA</v>
      </c>
      <c r="AI319" s="0" t="s">
        <v>325</v>
      </c>
      <c r="AJ319" s="0" t="s">
        <v>194</v>
      </c>
      <c r="AK319" s="0" t="str">
        <f aca="false">RIGHT(AJ319,2)</f>
        <v>NA</v>
      </c>
    </row>
    <row r="320" customFormat="false" ht="14.25" hidden="false" customHeight="false" outlineLevel="0" collapsed="false">
      <c r="AA320" s="0" t="s">
        <v>226</v>
      </c>
      <c r="AB320" s="0" t="str">
        <f aca="false">IFERROR(INDEX(V:Y,MATCH(AA320,W:W,0),1),IFERROR(INDEX(V:Y,MATCH(AA320,X:X,0),1),IFERROR(INDEX(V:Y,MATCH(AA320,Y:Y,0),1),IFERROR(INDEX(L:M,MATCH(AA320,L:L,0),2),"NA"))))</f>
        <v>G04</v>
      </c>
      <c r="AC320" s="0" t="n">
        <f aca="false">IFERROR(INDEX(L:N,MATCH(AA320,L:L,0),3),IF(INDEX(B:C,MATCH(AB320,C:C,0),1)="",0,IFERROR(INDEX(B:N,MATCH(AB320,C:C,0),8),0)))</f>
        <v>0</v>
      </c>
      <c r="AE320" s="0" t="s">
        <v>330</v>
      </c>
      <c r="AF320" s="0" t="s">
        <v>194</v>
      </c>
      <c r="AG320" s="0" t="str">
        <f aca="false">RIGHT(AF320,2)</f>
        <v>NA</v>
      </c>
      <c r="AI320" s="0" t="s">
        <v>330</v>
      </c>
      <c r="AJ320" s="0" t="s">
        <v>194</v>
      </c>
      <c r="AK320" s="0" t="str">
        <f aca="false">RIGHT(AJ320,2)</f>
        <v>NA</v>
      </c>
    </row>
    <row r="321" customFormat="false" ht="14.25" hidden="false" customHeight="false" outlineLevel="0" collapsed="false">
      <c r="AA321" s="0" t="s">
        <v>433</v>
      </c>
      <c r="AB321" s="0" t="str">
        <f aca="false">IFERROR(INDEX(V:Y,MATCH(AA321,W:W,0),1),IFERROR(INDEX(V:Y,MATCH(AA321,X:X,0),1),IFERROR(INDEX(V:Y,MATCH(AA321,Y:Y,0),1),IFERROR(INDEX(L:M,MATCH(AA321,L:L,0),2),"NA"))))</f>
        <v>NA</v>
      </c>
      <c r="AC321" s="0" t="n">
        <f aca="false">IFERROR(INDEX(L:N,MATCH(AA321,L:L,0),3),IF(INDEX(B:C,MATCH(AB321,C:C,0),1)="",0,IFERROR(INDEX(B:N,MATCH(AB321,C:C,0),8),0)))</f>
        <v>0</v>
      </c>
      <c r="AE321" s="0" t="s">
        <v>335</v>
      </c>
      <c r="AF321" s="0" t="s">
        <v>194</v>
      </c>
      <c r="AG321" s="0" t="str">
        <f aca="false">RIGHT(AF321,2)</f>
        <v>NA</v>
      </c>
      <c r="AI321" s="0" t="s">
        <v>335</v>
      </c>
      <c r="AJ321" s="0" t="s">
        <v>194</v>
      </c>
      <c r="AK321" s="0" t="str">
        <f aca="false">RIGHT(AJ321,2)</f>
        <v>NA</v>
      </c>
    </row>
    <row r="322" customFormat="false" ht="14.25" hidden="false" customHeight="false" outlineLevel="0" collapsed="false">
      <c r="AA322" s="0" t="s">
        <v>266</v>
      </c>
      <c r="AB322" s="0" t="str">
        <f aca="false">IFERROR(INDEX(V:Y,MATCH(AA322,W:W,0),1),IFERROR(INDEX(V:Y,MATCH(AA322,X:X,0),1),IFERROR(INDEX(V:Y,MATCH(AA322,Y:Y,0),1),IFERROR(INDEX(L:M,MATCH(AA322,L:L,0),2),"NA"))))</f>
        <v>G05</v>
      </c>
      <c r="AC322" s="0" t="n">
        <f aca="false">IFERROR(INDEX(L:N,MATCH(AA322,L:L,0),3),IF(INDEX(B:C,MATCH(AB322,C:C,0),1)="",0,IFERROR(INDEX(B:N,MATCH(AB322,C:C,0),8),0)))</f>
        <v>0</v>
      </c>
      <c r="AE322" s="0" t="s">
        <v>341</v>
      </c>
      <c r="AF322" s="0" t="s">
        <v>194</v>
      </c>
      <c r="AG322" s="0" t="str">
        <f aca="false">RIGHT(AF322,2)</f>
        <v>NA</v>
      </c>
      <c r="AI322" s="0" t="s">
        <v>341</v>
      </c>
      <c r="AJ322" s="0" t="s">
        <v>194</v>
      </c>
      <c r="AK322" s="0" t="str">
        <f aca="false">RIGHT(AJ322,2)</f>
        <v>NA</v>
      </c>
    </row>
    <row r="323" customFormat="false" ht="14.25" hidden="false" customHeight="false" outlineLevel="0" collapsed="false">
      <c r="AA323" s="0" t="s">
        <v>437</v>
      </c>
      <c r="AB323" s="0" t="str">
        <f aca="false">IFERROR(INDEX(V:Y,MATCH(AA323,W:W,0),1),IFERROR(INDEX(V:Y,MATCH(AA323,X:X,0),1),IFERROR(INDEX(V:Y,MATCH(AA323,Y:Y,0),1),IFERROR(INDEX(L:M,MATCH(AA323,L:L,0),2),"NA"))))</f>
        <v>NA</v>
      </c>
      <c r="AC323" s="0" t="n">
        <f aca="false">IFERROR(INDEX(L:N,MATCH(AA323,L:L,0),3),IF(INDEX(B:C,MATCH(AB323,C:C,0),1)="",0,IFERROR(INDEX(B:N,MATCH(AB323,C:C,0),8),0)))</f>
        <v>0</v>
      </c>
      <c r="AE323" s="0" t="s">
        <v>343</v>
      </c>
      <c r="AF323" s="0" t="s">
        <v>194</v>
      </c>
      <c r="AG323" s="0" t="str">
        <f aca="false">RIGHT(AF323,2)</f>
        <v>NA</v>
      </c>
      <c r="AI323" s="0" t="s">
        <v>343</v>
      </c>
      <c r="AJ323" s="0" t="s">
        <v>194</v>
      </c>
      <c r="AK323" s="0" t="str">
        <f aca="false">RIGHT(AJ323,2)</f>
        <v>NA</v>
      </c>
    </row>
    <row r="324" customFormat="false" ht="14.25" hidden="false" customHeight="false" outlineLevel="0" collapsed="false">
      <c r="AA324" s="0" t="s">
        <v>301</v>
      </c>
      <c r="AB324" s="0" t="str">
        <f aca="false">IFERROR(INDEX(V:Y,MATCH(AA324,W:W,0),1),IFERROR(INDEX(V:Y,MATCH(AA324,X:X,0),1),IFERROR(INDEX(V:Y,MATCH(AA324,Y:Y,0),1),IFERROR(INDEX(L:M,MATCH(AA324,L:L,0),2),"NA"))))</f>
        <v>G06</v>
      </c>
      <c r="AC324" s="0" t="n">
        <f aca="false">IFERROR(INDEX(L:N,MATCH(AA324,L:L,0),3),IF(INDEX(B:C,MATCH(AB324,C:C,0),1)="",0,IFERROR(INDEX(B:N,MATCH(AB324,C:C,0),8),0)))</f>
        <v>0</v>
      </c>
      <c r="AE324" s="0" t="s">
        <v>347</v>
      </c>
      <c r="AF324" s="0" t="s">
        <v>194</v>
      </c>
      <c r="AG324" s="0" t="str">
        <f aca="false">RIGHT(AF324,2)</f>
        <v>NA</v>
      </c>
      <c r="AI324" s="0" t="s">
        <v>347</v>
      </c>
      <c r="AJ324" s="0" t="s">
        <v>194</v>
      </c>
      <c r="AK324" s="0" t="str">
        <f aca="false">RIGHT(AJ324,2)</f>
        <v>NA</v>
      </c>
    </row>
    <row r="325" customFormat="false" ht="14.25" hidden="false" customHeight="false" outlineLevel="0" collapsed="false">
      <c r="AA325" s="0" t="s">
        <v>441</v>
      </c>
      <c r="AB325" s="0" t="str">
        <f aca="false">IFERROR(INDEX(V:Y,MATCH(AA325,W:W,0),1),IFERROR(INDEX(V:Y,MATCH(AA325,X:X,0),1),IFERROR(INDEX(V:Y,MATCH(AA325,Y:Y,0),1),IFERROR(INDEX(L:M,MATCH(AA325,L:L,0),2),"NA"))))</f>
        <v>NA</v>
      </c>
      <c r="AC325" s="0" t="n">
        <f aca="false">IFERROR(INDEX(L:N,MATCH(AA325,L:L,0),3),IF(INDEX(B:C,MATCH(AB325,C:C,0),1)="",0,IFERROR(INDEX(B:N,MATCH(AB325,C:C,0),8),0)))</f>
        <v>0</v>
      </c>
      <c r="AE325" s="0" t="s">
        <v>351</v>
      </c>
      <c r="AF325" s="0" t="s">
        <v>194</v>
      </c>
      <c r="AG325" s="0" t="str">
        <f aca="false">RIGHT(AF325,2)</f>
        <v>NA</v>
      </c>
      <c r="AI325" s="0" t="s">
        <v>351</v>
      </c>
      <c r="AJ325" s="0" t="s">
        <v>194</v>
      </c>
      <c r="AK325" s="0" t="str">
        <f aca="false">RIGHT(AJ325,2)</f>
        <v>NA</v>
      </c>
    </row>
    <row r="326" customFormat="false" ht="14.25" hidden="false" customHeight="false" outlineLevel="0" collapsed="false">
      <c r="AA326" s="0" t="s">
        <v>334</v>
      </c>
      <c r="AB326" s="0" t="str">
        <f aca="false">IFERROR(INDEX(V:Y,MATCH(AA326,W:W,0),1),IFERROR(INDEX(V:Y,MATCH(AA326,X:X,0),1),IFERROR(INDEX(V:Y,MATCH(AA326,Y:Y,0),1),IFERROR(INDEX(L:M,MATCH(AA326,L:L,0),2),"NA"))))</f>
        <v>G07</v>
      </c>
      <c r="AC326" s="0" t="n">
        <f aca="false">IFERROR(INDEX(L:N,MATCH(AA326,L:L,0),3),IF(INDEX(B:C,MATCH(AB326,C:C,0),1)="",0,IFERROR(INDEX(B:N,MATCH(AB326,C:C,0),8),0)))</f>
        <v>0</v>
      </c>
      <c r="AE326" s="0" t="s">
        <v>355</v>
      </c>
      <c r="AF326" s="0" t="s">
        <v>194</v>
      </c>
      <c r="AG326" s="0" t="str">
        <f aca="false">RIGHT(AF326,2)</f>
        <v>NA</v>
      </c>
      <c r="AI326" s="0" t="s">
        <v>355</v>
      </c>
      <c r="AJ326" s="0" t="s">
        <v>194</v>
      </c>
      <c r="AK326" s="0" t="str">
        <f aca="false">RIGHT(AJ326,2)</f>
        <v>NA</v>
      </c>
    </row>
    <row r="327" customFormat="false" ht="14.25" hidden="false" customHeight="false" outlineLevel="0" collapsed="false">
      <c r="AA327" s="0" t="s">
        <v>442</v>
      </c>
      <c r="AB327" s="0" t="str">
        <f aca="false">IFERROR(INDEX(V:Y,MATCH(AA327,W:W,0),1),IFERROR(INDEX(V:Y,MATCH(AA327,X:X,0),1),IFERROR(INDEX(V:Y,MATCH(AA327,Y:Y,0),1),IFERROR(INDEX(L:M,MATCH(AA327,L:L,0),2),"NA"))))</f>
        <v>NA</v>
      </c>
      <c r="AC327" s="0" t="n">
        <f aca="false">IFERROR(INDEX(L:N,MATCH(AA327,L:L,0),3),IF(INDEX(B:C,MATCH(AB327,C:C,0),1)="",0,IFERROR(INDEX(B:N,MATCH(AB327,C:C,0),8),0)))</f>
        <v>0</v>
      </c>
      <c r="AE327" s="0" t="s">
        <v>360</v>
      </c>
      <c r="AF327" s="0" t="s">
        <v>194</v>
      </c>
      <c r="AG327" s="0" t="str">
        <f aca="false">RIGHT(AF327,2)</f>
        <v>NA</v>
      </c>
      <c r="AI327" s="0" t="s">
        <v>360</v>
      </c>
      <c r="AJ327" s="0" t="s">
        <v>194</v>
      </c>
      <c r="AK327" s="0" t="str">
        <f aca="false">RIGHT(AJ327,2)</f>
        <v>NA</v>
      </c>
    </row>
    <row r="328" customFormat="false" ht="14.25" hidden="false" customHeight="false" outlineLevel="0" collapsed="false">
      <c r="AA328" s="0" t="s">
        <v>370</v>
      </c>
      <c r="AB328" s="0" t="str">
        <f aca="false">IFERROR(INDEX(V:Y,MATCH(AA328,W:W,0),1),IFERROR(INDEX(V:Y,MATCH(AA328,X:X,0),1),IFERROR(INDEX(V:Y,MATCH(AA328,Y:Y,0),1),IFERROR(INDEX(L:M,MATCH(AA328,L:L,0),2),"NA"))))</f>
        <v>G08</v>
      </c>
      <c r="AC328" s="0" t="n">
        <f aca="false">IFERROR(INDEX(L:N,MATCH(AA328,L:L,0),3),IF(INDEX(B:C,MATCH(AB328,C:C,0),1)="",0,IFERROR(INDEX(B:N,MATCH(AB328,C:C,0),8),0)))</f>
        <v>0</v>
      </c>
      <c r="AE328" s="0" t="s">
        <v>366</v>
      </c>
      <c r="AF328" s="0" t="s">
        <v>194</v>
      </c>
      <c r="AG328" s="0" t="str">
        <f aca="false">RIGHT(AF328,2)</f>
        <v>NA</v>
      </c>
      <c r="AI328" s="0" t="s">
        <v>366</v>
      </c>
      <c r="AJ328" s="0" t="s">
        <v>194</v>
      </c>
      <c r="AK328" s="0" t="str">
        <f aca="false">RIGHT(AJ328,2)</f>
        <v>NA</v>
      </c>
    </row>
    <row r="329" customFormat="false" ht="14.25" hidden="false" customHeight="false" outlineLevel="0" collapsed="false">
      <c r="AA329" s="0" t="s">
        <v>443</v>
      </c>
      <c r="AB329" s="0" t="str">
        <f aca="false">IFERROR(INDEX(V:Y,MATCH(AA329,W:W,0),1),IFERROR(INDEX(V:Y,MATCH(AA329,X:X,0),1),IFERROR(INDEX(V:Y,MATCH(AA329,Y:Y,0),1),IFERROR(INDEX(L:M,MATCH(AA329,L:L,0),2),"NA"))))</f>
        <v>NA</v>
      </c>
      <c r="AC329" s="0" t="n">
        <f aca="false">IFERROR(INDEX(L:N,MATCH(AA329,L:L,0),3),IF(INDEX(B:C,MATCH(AB329,C:C,0),1)="",0,IFERROR(INDEX(B:N,MATCH(AB329,C:C,0),8),0)))</f>
        <v>0</v>
      </c>
      <c r="AE329" s="0" t="s">
        <v>372</v>
      </c>
      <c r="AF329" s="0" t="s">
        <v>194</v>
      </c>
      <c r="AG329" s="0" t="str">
        <f aca="false">RIGHT(AF329,2)</f>
        <v>NA</v>
      </c>
      <c r="AI329" s="0" t="s">
        <v>372</v>
      </c>
      <c r="AJ329" s="0" t="s">
        <v>194</v>
      </c>
      <c r="AK329" s="0" t="str">
        <f aca="false">RIGHT(AJ329,2)</f>
        <v>NA</v>
      </c>
    </row>
    <row r="330" customFormat="false" ht="14.25" hidden="false" customHeight="false" outlineLevel="0" collapsed="false">
      <c r="AA330" s="0" t="s">
        <v>407</v>
      </c>
      <c r="AB330" s="0" t="str">
        <f aca="false">IFERROR(INDEX(V:Y,MATCH(AA330,W:W,0),1),IFERROR(INDEX(V:Y,MATCH(AA330,X:X,0),1),IFERROR(INDEX(V:Y,MATCH(AA330,Y:Y,0),1),IFERROR(INDEX(L:M,MATCH(AA330,L:L,0),2),"NA"))))</f>
        <v>G09</v>
      </c>
      <c r="AC330" s="0" t="n">
        <f aca="false">IFERROR(INDEX(L:N,MATCH(AA330,L:L,0),3),IF(INDEX(B:C,MATCH(AB330,C:C,0),1)="",0,IFERROR(INDEX(B:N,MATCH(AB330,C:C,0),8),0)))</f>
        <v>0</v>
      </c>
      <c r="AE330" s="0" t="s">
        <v>378</v>
      </c>
      <c r="AF330" s="0" t="s">
        <v>194</v>
      </c>
      <c r="AG330" s="0" t="str">
        <f aca="false">RIGHT(AF330,2)</f>
        <v>NA</v>
      </c>
      <c r="AI330" s="0" t="s">
        <v>378</v>
      </c>
      <c r="AJ330" s="0" t="s">
        <v>194</v>
      </c>
      <c r="AK330" s="0" t="str">
        <f aca="false">RIGHT(AJ330,2)</f>
        <v>NA</v>
      </c>
    </row>
    <row r="331" customFormat="false" ht="14.25" hidden="false" customHeight="false" outlineLevel="0" collapsed="false">
      <c r="AA331" s="0" t="s">
        <v>447</v>
      </c>
      <c r="AB331" s="0" t="str">
        <f aca="false">IFERROR(INDEX(V:Y,MATCH(AA331,W:W,0),1),IFERROR(INDEX(V:Y,MATCH(AA331,X:X,0),1),IFERROR(INDEX(V:Y,MATCH(AA331,Y:Y,0),1),IFERROR(INDEX(L:M,MATCH(AA331,L:L,0),2),"NA"))))</f>
        <v>NA</v>
      </c>
      <c r="AC331" s="0" t="n">
        <f aca="false">IFERROR(INDEX(L:N,MATCH(AA331,L:L,0),3),IF(INDEX(B:C,MATCH(AB331,C:C,0),1)="",0,IFERROR(INDEX(B:N,MATCH(AB331,C:C,0),8),0)))</f>
        <v>0</v>
      </c>
      <c r="AE331" s="0" t="s">
        <v>380</v>
      </c>
      <c r="AF331" s="0" t="s">
        <v>194</v>
      </c>
      <c r="AG331" s="0" t="str">
        <f aca="false">RIGHT(AF331,2)</f>
        <v>NA</v>
      </c>
      <c r="AI331" s="0" t="s">
        <v>380</v>
      </c>
      <c r="AJ331" s="0" t="s">
        <v>194</v>
      </c>
      <c r="AK331" s="0" t="str">
        <f aca="false">RIGHT(AJ331,2)</f>
        <v>NA</v>
      </c>
    </row>
    <row r="332" customFormat="false" ht="14.25" hidden="false" customHeight="false" outlineLevel="0" collapsed="false">
      <c r="AA332" s="0" t="s">
        <v>436</v>
      </c>
      <c r="AB332" s="0" t="str">
        <f aca="false">IFERROR(INDEX(V:Y,MATCH(AA332,W:W,0),1),IFERROR(INDEX(V:Y,MATCH(AA332,X:X,0),1),IFERROR(INDEX(V:Y,MATCH(AA332,Y:Y,0),1),IFERROR(INDEX(L:M,MATCH(AA332,L:L,0),2),"NA"))))</f>
        <v>G10</v>
      </c>
      <c r="AC332" s="0" t="n">
        <f aca="false">IFERROR(INDEX(L:N,MATCH(AA332,L:L,0),3),IF(INDEX(B:C,MATCH(AB332,C:C,0),1)="",0,IFERROR(INDEX(B:N,MATCH(AB332,C:C,0),8),0)))</f>
        <v>0</v>
      </c>
      <c r="AE332" s="0" t="s">
        <v>382</v>
      </c>
      <c r="AF332" s="0" t="s">
        <v>194</v>
      </c>
      <c r="AG332" s="0" t="str">
        <f aca="false">RIGHT(AF332,2)</f>
        <v>NA</v>
      </c>
      <c r="AI332" s="0" t="s">
        <v>382</v>
      </c>
      <c r="AJ332" s="0" t="s">
        <v>194</v>
      </c>
      <c r="AK332" s="0" t="str">
        <f aca="false">RIGHT(AJ332,2)</f>
        <v>NA</v>
      </c>
    </row>
    <row r="333" customFormat="false" ht="14.25" hidden="false" customHeight="false" outlineLevel="0" collapsed="false">
      <c r="AA333" s="0" t="s">
        <v>451</v>
      </c>
      <c r="AB333" s="0" t="str">
        <f aca="false">IFERROR(INDEX(V:Y,MATCH(AA333,W:W,0),1),IFERROR(INDEX(V:Y,MATCH(AA333,X:X,0),1),IFERROR(INDEX(V:Y,MATCH(AA333,Y:Y,0),1),IFERROR(INDEX(L:M,MATCH(AA333,L:L,0),2),"NA"))))</f>
        <v>NA</v>
      </c>
      <c r="AC333" s="0" t="n">
        <f aca="false">IFERROR(INDEX(L:N,MATCH(AA333,L:L,0),3),IF(INDEX(B:C,MATCH(AB333,C:C,0),1)="",0,IFERROR(INDEX(B:N,MATCH(AB333,C:C,0),8),0)))</f>
        <v>0</v>
      </c>
      <c r="AE333" s="0" t="s">
        <v>387</v>
      </c>
      <c r="AF333" s="0" t="s">
        <v>194</v>
      </c>
      <c r="AG333" s="0" t="str">
        <f aca="false">RIGHT(AF333,2)</f>
        <v>NA</v>
      </c>
      <c r="AI333" s="0" t="s">
        <v>387</v>
      </c>
      <c r="AJ333" s="0" t="s">
        <v>194</v>
      </c>
      <c r="AK333" s="0" t="str">
        <f aca="false">RIGHT(AJ333,2)</f>
        <v>NA</v>
      </c>
    </row>
    <row r="334" customFormat="false" ht="14.25" hidden="false" customHeight="false" outlineLevel="0" collapsed="false">
      <c r="AA334" s="0" t="s">
        <v>462</v>
      </c>
      <c r="AB334" s="0" t="str">
        <f aca="false">IFERROR(INDEX(V:Y,MATCH(AA334,W:W,0),1),IFERROR(INDEX(V:Y,MATCH(AA334,X:X,0),1),IFERROR(INDEX(V:Y,MATCH(AA334,Y:Y,0),1),IFERROR(INDEX(L:M,MATCH(AA334,L:L,0),2),"NA"))))</f>
        <v>G11</v>
      </c>
      <c r="AC334" s="0" t="n">
        <f aca="false">IFERROR(INDEX(L:N,MATCH(AA334,L:L,0),3),IF(INDEX(B:C,MATCH(AB334,C:C,0),1)="",0,IFERROR(INDEX(B:N,MATCH(AB334,C:C,0),8),0)))</f>
        <v>0</v>
      </c>
      <c r="AE334" s="0" t="s">
        <v>392</v>
      </c>
      <c r="AF334" s="0" t="s">
        <v>194</v>
      </c>
      <c r="AG334" s="0" t="str">
        <f aca="false">RIGHT(AF334,2)</f>
        <v>NA</v>
      </c>
      <c r="AI334" s="0" t="s">
        <v>392</v>
      </c>
      <c r="AJ334" s="0" t="s">
        <v>194</v>
      </c>
      <c r="AK334" s="0" t="str">
        <f aca="false">RIGHT(AJ334,2)</f>
        <v>NA</v>
      </c>
    </row>
    <row r="335" customFormat="false" ht="14.25" hidden="false" customHeight="false" outlineLevel="0" collapsed="false">
      <c r="AA335" s="0" t="s">
        <v>455</v>
      </c>
      <c r="AB335" s="0" t="str">
        <f aca="false">IFERROR(INDEX(V:Y,MATCH(AA335,W:W,0),1),IFERROR(INDEX(V:Y,MATCH(AA335,X:X,0),1),IFERROR(INDEX(V:Y,MATCH(AA335,Y:Y,0),1),IFERROR(INDEX(L:M,MATCH(AA335,L:L,0),2),"NA"))))</f>
        <v>NA</v>
      </c>
      <c r="AC335" s="0" t="n">
        <f aca="false">IFERROR(INDEX(L:N,MATCH(AA335,L:L,0),3),IF(INDEX(B:C,MATCH(AB335,C:C,0),1)="",0,IFERROR(INDEX(B:N,MATCH(AB335,C:C,0),8),0)))</f>
        <v>0</v>
      </c>
      <c r="AE335" s="0" t="s">
        <v>398</v>
      </c>
      <c r="AF335" s="0" t="s">
        <v>194</v>
      </c>
      <c r="AG335" s="0" t="str">
        <f aca="false">RIGHT(AF335,2)</f>
        <v>NA</v>
      </c>
      <c r="AI335" s="0" t="s">
        <v>398</v>
      </c>
      <c r="AJ335" s="0" t="s">
        <v>194</v>
      </c>
      <c r="AK335" s="0" t="str">
        <f aca="false">RIGHT(AJ335,2)</f>
        <v>NA</v>
      </c>
    </row>
    <row r="336" customFormat="false" ht="14.25" hidden="false" customHeight="false" outlineLevel="0" collapsed="false">
      <c r="AA336" s="0" t="s">
        <v>488</v>
      </c>
      <c r="AB336" s="0" t="str">
        <f aca="false">IFERROR(INDEX(V:Y,MATCH(AA336,W:W,0),1),IFERROR(INDEX(V:Y,MATCH(AA336,X:X,0),1),IFERROR(INDEX(V:Y,MATCH(AA336,Y:Y,0),1),IFERROR(INDEX(L:M,MATCH(AA336,L:L,0),2),"NA"))))</f>
        <v>G12</v>
      </c>
      <c r="AC336" s="0" t="n">
        <f aca="false">IFERROR(INDEX(L:N,MATCH(AA336,L:L,0),3),IF(INDEX(B:C,MATCH(AB336,C:C,0),1)="",0,IFERROR(INDEX(B:N,MATCH(AB336,C:C,0),8),0)))</f>
        <v>0</v>
      </c>
      <c r="AE336" s="0" t="s">
        <v>403</v>
      </c>
      <c r="AF336" s="0" t="s">
        <v>194</v>
      </c>
      <c r="AG336" s="0" t="str">
        <f aca="false">RIGHT(AF336,2)</f>
        <v>NA</v>
      </c>
      <c r="AI336" s="0" t="s">
        <v>403</v>
      </c>
      <c r="AJ336" s="0" t="s">
        <v>194</v>
      </c>
      <c r="AK336" s="0" t="str">
        <f aca="false">RIGHT(AJ336,2)</f>
        <v>NA</v>
      </c>
    </row>
    <row r="337" customFormat="false" ht="14.25" hidden="false" customHeight="false" outlineLevel="0" collapsed="false">
      <c r="AA337" s="0" t="s">
        <v>459</v>
      </c>
      <c r="AB337" s="0" t="str">
        <f aca="false">IFERROR(INDEX(V:Y,MATCH(AA337,W:W,0),1),IFERROR(INDEX(V:Y,MATCH(AA337,X:X,0),1),IFERROR(INDEX(V:Y,MATCH(AA337,Y:Y,0),1),IFERROR(INDEX(L:M,MATCH(AA337,L:L,0),2),"NA"))))</f>
        <v>NA</v>
      </c>
      <c r="AC337" s="0" t="n">
        <f aca="false">IFERROR(INDEX(L:N,MATCH(AA337,L:L,0),3),IF(INDEX(B:C,MATCH(AB337,C:C,0),1)="",0,IFERROR(INDEX(B:N,MATCH(AB337,C:C,0),8),0)))</f>
        <v>0</v>
      </c>
      <c r="AE337" s="0" t="s">
        <v>409</v>
      </c>
      <c r="AF337" s="0" t="s">
        <v>194</v>
      </c>
      <c r="AG337" s="0" t="str">
        <f aca="false">RIGHT(AF337,2)</f>
        <v>NA</v>
      </c>
      <c r="AI337" s="0" t="s">
        <v>409</v>
      </c>
      <c r="AJ337" s="0" t="s">
        <v>194</v>
      </c>
      <c r="AK337" s="0" t="str">
        <f aca="false">RIGHT(AJ337,2)</f>
        <v>NA</v>
      </c>
    </row>
    <row r="338" customFormat="false" ht="14.25" hidden="false" customHeight="false" outlineLevel="0" collapsed="false">
      <c r="AA338" s="0" t="s">
        <v>85</v>
      </c>
      <c r="AB338" s="0" t="str">
        <f aca="false">IFERROR(INDEX(V:Y,MATCH(AA338,W:W,0),1),IFERROR(INDEX(V:Y,MATCH(AA338,X:X,0),1),IFERROR(INDEX(V:Y,MATCH(AA338,Y:Y,0),1),IFERROR(INDEX(L:M,MATCH(AA338,L:L,0),2),"NA"))))</f>
        <v>H01</v>
      </c>
      <c r="AC338" s="0" t="n">
        <f aca="false">IFERROR(INDEX(L:N,MATCH(AA338,L:L,0),3),IF(INDEX(B:C,MATCH(AB338,C:C,0),1)="",0,IFERROR(INDEX(B:N,MATCH(AB338,C:C,0),8),0)))</f>
        <v>0</v>
      </c>
      <c r="AE338" s="0" t="s">
        <v>415</v>
      </c>
      <c r="AF338" s="0" t="s">
        <v>194</v>
      </c>
      <c r="AG338" s="0" t="str">
        <f aca="false">RIGHT(AF338,2)</f>
        <v>NA</v>
      </c>
      <c r="AI338" s="0" t="s">
        <v>415</v>
      </c>
      <c r="AJ338" s="0" t="s">
        <v>194</v>
      </c>
      <c r="AK338" s="0" t="str">
        <f aca="false">RIGHT(AJ338,2)</f>
        <v>NA</v>
      </c>
    </row>
    <row r="339" customFormat="false" ht="14.25" hidden="false" customHeight="false" outlineLevel="0" collapsed="false">
      <c r="AA339" s="0" t="s">
        <v>86</v>
      </c>
      <c r="AB339" s="0" t="str">
        <f aca="false">IFERROR(INDEX(V:Y,MATCH(AA339,W:W,0),1),IFERROR(INDEX(V:Y,MATCH(AA339,X:X,0),1),IFERROR(INDEX(V:Y,MATCH(AA339,Y:Y,0),1),IFERROR(INDEX(L:M,MATCH(AA339,L:L,0),2),"NA"))))</f>
        <v>H01</v>
      </c>
      <c r="AC339" s="0" t="n">
        <f aca="false">IFERROR(INDEX(L:N,MATCH(AA339,L:L,0),3),IF(INDEX(B:C,MATCH(AB339,C:C,0),1)="",0,IFERROR(INDEX(B:N,MATCH(AB339,C:C,0),8),0)))</f>
        <v>0</v>
      </c>
      <c r="AE339" s="0" t="s">
        <v>416</v>
      </c>
      <c r="AF339" s="0" t="s">
        <v>194</v>
      </c>
      <c r="AG339" s="0" t="str">
        <f aca="false">RIGHT(AF339,2)</f>
        <v>NA</v>
      </c>
      <c r="AI339" s="0" t="s">
        <v>416</v>
      </c>
      <c r="AJ339" s="0" t="s">
        <v>194</v>
      </c>
      <c r="AK339" s="0" t="str">
        <f aca="false">RIGHT(AJ339,2)</f>
        <v>NA</v>
      </c>
    </row>
    <row r="340" customFormat="false" ht="14.25" hidden="false" customHeight="false" outlineLevel="0" collapsed="false">
      <c r="AA340" s="0" t="s">
        <v>135</v>
      </c>
      <c r="AB340" s="0" t="str">
        <f aca="false">IFERROR(INDEX(V:Y,MATCH(AA340,W:W,0),1),IFERROR(INDEX(V:Y,MATCH(AA340,X:X,0),1),IFERROR(INDEX(V:Y,MATCH(AA340,Y:Y,0),1),IFERROR(INDEX(L:M,MATCH(AA340,L:L,0),2),"NA"))))</f>
        <v>H02</v>
      </c>
      <c r="AC340" s="0" t="n">
        <f aca="false">IFERROR(INDEX(L:N,MATCH(AA340,L:L,0),3),IF(INDEX(B:C,MATCH(AB340,C:C,0),1)="",0,IFERROR(INDEX(B:N,MATCH(AB340,C:C,0),8),0)))</f>
        <v>0</v>
      </c>
      <c r="AE340" s="0" t="s">
        <v>417</v>
      </c>
      <c r="AF340" s="0" t="s">
        <v>194</v>
      </c>
      <c r="AG340" s="0" t="str">
        <f aca="false">RIGHT(AF340,2)</f>
        <v>NA</v>
      </c>
      <c r="AI340" s="0" t="s">
        <v>417</v>
      </c>
      <c r="AJ340" s="0" t="s">
        <v>194</v>
      </c>
      <c r="AK340" s="0" t="str">
        <f aca="false">RIGHT(AJ340,2)</f>
        <v>NA</v>
      </c>
    </row>
    <row r="341" customFormat="false" ht="14.25" hidden="false" customHeight="false" outlineLevel="0" collapsed="false">
      <c r="AA341" s="0" t="s">
        <v>136</v>
      </c>
      <c r="AB341" s="0" t="str">
        <f aca="false">IFERROR(INDEX(V:Y,MATCH(AA341,W:W,0),1),IFERROR(INDEX(V:Y,MATCH(AA341,X:X,0),1),IFERROR(INDEX(V:Y,MATCH(AA341,Y:Y,0),1),IFERROR(INDEX(L:M,MATCH(AA341,L:L,0),2),"NA"))))</f>
        <v>H02</v>
      </c>
      <c r="AC341" s="0" t="n">
        <f aca="false">IFERROR(INDEX(L:N,MATCH(AA341,L:L,0),3),IF(INDEX(B:C,MATCH(AB341,C:C,0),1)="",0,IFERROR(INDEX(B:N,MATCH(AB341,C:C,0),8),0)))</f>
        <v>0</v>
      </c>
      <c r="AE341" s="0" t="s">
        <v>421</v>
      </c>
      <c r="AF341" s="0" t="s">
        <v>194</v>
      </c>
      <c r="AG341" s="0" t="str">
        <f aca="false">RIGHT(AF341,2)</f>
        <v>NA</v>
      </c>
      <c r="AI341" s="0" t="s">
        <v>421</v>
      </c>
      <c r="AJ341" s="0" t="s">
        <v>194</v>
      </c>
      <c r="AK341" s="0" t="str">
        <f aca="false">RIGHT(AJ341,2)</f>
        <v>NA</v>
      </c>
    </row>
    <row r="342" customFormat="false" ht="14.25" hidden="false" customHeight="false" outlineLevel="0" collapsed="false">
      <c r="AA342" s="0" t="s">
        <v>188</v>
      </c>
      <c r="AB342" s="0" t="str">
        <f aca="false">IFERROR(INDEX(V:Y,MATCH(AA342,W:W,0),1),IFERROR(INDEX(V:Y,MATCH(AA342,X:X,0),1),IFERROR(INDEX(V:Y,MATCH(AA342,Y:Y,0),1),IFERROR(INDEX(L:M,MATCH(AA342,L:L,0),2),"NA"))))</f>
        <v>H03</v>
      </c>
      <c r="AC342" s="0" t="n">
        <f aca="false">IFERROR(INDEX(L:N,MATCH(AA342,L:L,0),3),IF(INDEX(B:C,MATCH(AB342,C:C,0),1)="",0,IFERROR(INDEX(B:N,MATCH(AB342,C:C,0),8),0)))</f>
        <v>0</v>
      </c>
      <c r="AE342" s="0" t="s">
        <v>425</v>
      </c>
      <c r="AF342" s="0" t="s">
        <v>194</v>
      </c>
      <c r="AG342" s="0" t="str">
        <f aca="false">RIGHT(AF342,2)</f>
        <v>NA</v>
      </c>
      <c r="AI342" s="0" t="s">
        <v>425</v>
      </c>
      <c r="AJ342" s="0" t="s">
        <v>194</v>
      </c>
      <c r="AK342" s="0" t="str">
        <f aca="false">RIGHT(AJ342,2)</f>
        <v>NA</v>
      </c>
    </row>
    <row r="343" customFormat="false" ht="14.25" hidden="false" customHeight="false" outlineLevel="0" collapsed="false">
      <c r="AA343" s="0" t="s">
        <v>189</v>
      </c>
      <c r="AB343" s="0" t="str">
        <f aca="false">IFERROR(INDEX(V:Y,MATCH(AA343,W:W,0),1),IFERROR(INDEX(V:Y,MATCH(AA343,X:X,0),1),IFERROR(INDEX(V:Y,MATCH(AA343,Y:Y,0),1),IFERROR(INDEX(L:M,MATCH(AA343,L:L,0),2),"NA"))))</f>
        <v>H03</v>
      </c>
      <c r="AC343" s="0" t="n">
        <f aca="false">IFERROR(INDEX(L:N,MATCH(AA343,L:L,0),3),IF(INDEX(B:C,MATCH(AB343,C:C,0),1)="",0,IFERROR(INDEX(B:N,MATCH(AB343,C:C,0),8),0)))</f>
        <v>0</v>
      </c>
      <c r="AE343" s="0" t="s">
        <v>429</v>
      </c>
      <c r="AF343" s="0" t="s">
        <v>194</v>
      </c>
      <c r="AG343" s="0" t="str">
        <f aca="false">RIGHT(AF343,2)</f>
        <v>NA</v>
      </c>
      <c r="AI343" s="0" t="s">
        <v>429</v>
      </c>
      <c r="AJ343" s="0" t="s">
        <v>194</v>
      </c>
      <c r="AK343" s="0" t="str">
        <f aca="false">RIGHT(AJ343,2)</f>
        <v>NA</v>
      </c>
    </row>
    <row r="344" customFormat="false" ht="14.25" hidden="false" customHeight="false" outlineLevel="0" collapsed="false">
      <c r="AA344" s="0" t="s">
        <v>230</v>
      </c>
      <c r="AB344" s="0" t="str">
        <f aca="false">IFERROR(INDEX(V:Y,MATCH(AA344,W:W,0),1),IFERROR(INDEX(V:Y,MATCH(AA344,X:X,0),1),IFERROR(INDEX(V:Y,MATCH(AA344,Y:Y,0),1),IFERROR(INDEX(L:M,MATCH(AA344,L:L,0),2),"NA"))))</f>
        <v>H04</v>
      </c>
      <c r="AC344" s="0" t="n">
        <f aca="false">IFERROR(INDEX(L:N,MATCH(AA344,L:L,0),3),IF(INDEX(B:C,MATCH(AB344,C:C,0),1)="",0,IFERROR(INDEX(B:N,MATCH(AB344,C:C,0),8),0)))</f>
        <v>0</v>
      </c>
      <c r="AE344" s="0" t="s">
        <v>433</v>
      </c>
      <c r="AF344" s="0" t="s">
        <v>194</v>
      </c>
      <c r="AG344" s="0" t="str">
        <f aca="false">RIGHT(AF344,2)</f>
        <v>NA</v>
      </c>
      <c r="AI344" s="0" t="s">
        <v>433</v>
      </c>
      <c r="AJ344" s="0" t="s">
        <v>194</v>
      </c>
      <c r="AK344" s="0" t="str">
        <f aca="false">RIGHT(AJ344,2)</f>
        <v>NA</v>
      </c>
    </row>
    <row r="345" customFormat="false" ht="14.25" hidden="false" customHeight="false" outlineLevel="0" collapsed="false">
      <c r="AA345" s="0" t="s">
        <v>231</v>
      </c>
      <c r="AB345" s="0" t="str">
        <f aca="false">IFERROR(INDEX(V:Y,MATCH(AA345,W:W,0),1),IFERROR(INDEX(V:Y,MATCH(AA345,X:X,0),1),IFERROR(INDEX(V:Y,MATCH(AA345,Y:Y,0),1),IFERROR(INDEX(L:M,MATCH(AA345,L:L,0),2),"NA"))))</f>
        <v>H04</v>
      </c>
      <c r="AC345" s="0" t="n">
        <f aca="false">IFERROR(INDEX(L:N,MATCH(AA345,L:L,0),3),IF(INDEX(B:C,MATCH(AB345,C:C,0),1)="",0,IFERROR(INDEX(B:N,MATCH(AB345,C:C,0),8),0)))</f>
        <v>0</v>
      </c>
      <c r="AE345" s="0" t="s">
        <v>437</v>
      </c>
      <c r="AF345" s="0" t="s">
        <v>194</v>
      </c>
      <c r="AG345" s="0" t="str">
        <f aca="false">RIGHT(AF345,2)</f>
        <v>NA</v>
      </c>
      <c r="AI345" s="0" t="s">
        <v>437</v>
      </c>
      <c r="AJ345" s="0" t="s">
        <v>194</v>
      </c>
      <c r="AK345" s="0" t="str">
        <f aca="false">RIGHT(AJ345,2)</f>
        <v>NA</v>
      </c>
    </row>
    <row r="346" customFormat="false" ht="14.25" hidden="false" customHeight="false" outlineLevel="0" collapsed="false">
      <c r="AA346" s="0" t="s">
        <v>269</v>
      </c>
      <c r="AB346" s="0" t="str">
        <f aca="false">IFERROR(INDEX(V:Y,MATCH(AA346,W:W,0),1),IFERROR(INDEX(V:Y,MATCH(AA346,X:X,0),1),IFERROR(INDEX(V:Y,MATCH(AA346,Y:Y,0),1),IFERROR(INDEX(L:M,MATCH(AA346,L:L,0),2),"NA"))))</f>
        <v>H05</v>
      </c>
      <c r="AC346" s="0" t="n">
        <f aca="false">IFERROR(INDEX(L:N,MATCH(AA346,L:L,0),3),IF(INDEX(B:C,MATCH(AB346,C:C,0),1)="",0,IFERROR(INDEX(B:N,MATCH(AB346,C:C,0),8),0)))</f>
        <v>0</v>
      </c>
      <c r="AE346" s="0" t="s">
        <v>441</v>
      </c>
      <c r="AF346" s="0" t="s">
        <v>194</v>
      </c>
      <c r="AG346" s="0" t="str">
        <f aca="false">RIGHT(AF346,2)</f>
        <v>NA</v>
      </c>
      <c r="AI346" s="0" t="s">
        <v>441</v>
      </c>
      <c r="AJ346" s="0" t="s">
        <v>194</v>
      </c>
      <c r="AK346" s="0" t="str">
        <f aca="false">RIGHT(AJ346,2)</f>
        <v>NA</v>
      </c>
    </row>
    <row r="347" customFormat="false" ht="14.25" hidden="false" customHeight="false" outlineLevel="0" collapsed="false">
      <c r="AA347" s="0" t="s">
        <v>270</v>
      </c>
      <c r="AB347" s="0" t="str">
        <f aca="false">IFERROR(INDEX(V:Y,MATCH(AA347,W:W,0),1),IFERROR(INDEX(V:Y,MATCH(AA347,X:X,0),1),IFERROR(INDEX(V:Y,MATCH(AA347,Y:Y,0),1),IFERROR(INDEX(L:M,MATCH(AA347,L:L,0),2),"NA"))))</f>
        <v>H05</v>
      </c>
      <c r="AC347" s="0" t="n">
        <f aca="false">IFERROR(INDEX(L:N,MATCH(AA347,L:L,0),3),IF(INDEX(B:C,MATCH(AB347,C:C,0),1)="",0,IFERROR(INDEX(B:N,MATCH(AB347,C:C,0),8),0)))</f>
        <v>0</v>
      </c>
      <c r="AE347" s="0" t="s">
        <v>442</v>
      </c>
      <c r="AF347" s="0" t="s">
        <v>194</v>
      </c>
      <c r="AG347" s="0" t="str">
        <f aca="false">RIGHT(AF347,2)</f>
        <v>NA</v>
      </c>
      <c r="AI347" s="0" t="s">
        <v>442</v>
      </c>
      <c r="AJ347" s="0" t="s">
        <v>194</v>
      </c>
      <c r="AK347" s="0" t="str">
        <f aca="false">RIGHT(AJ347,2)</f>
        <v>NA</v>
      </c>
    </row>
    <row r="348" customFormat="false" ht="14.25" hidden="false" customHeight="false" outlineLevel="0" collapsed="false">
      <c r="AA348" s="0" t="s">
        <v>304</v>
      </c>
      <c r="AB348" s="0" t="str">
        <f aca="false">IFERROR(INDEX(V:Y,MATCH(AA348,W:W,0),1),IFERROR(INDEX(V:Y,MATCH(AA348,X:X,0),1),IFERROR(INDEX(V:Y,MATCH(AA348,Y:Y,0),1),IFERROR(INDEX(L:M,MATCH(AA348,L:L,0),2),"NA"))))</f>
        <v>H06</v>
      </c>
      <c r="AC348" s="0" t="n">
        <f aca="false">IFERROR(INDEX(L:N,MATCH(AA348,L:L,0),3),IF(INDEX(B:C,MATCH(AB348,C:C,0),1)="",0,IFERROR(INDEX(B:N,MATCH(AB348,C:C,0),8),0)))</f>
        <v>0</v>
      </c>
      <c r="AE348" s="0" t="s">
        <v>443</v>
      </c>
      <c r="AF348" s="0" t="s">
        <v>194</v>
      </c>
      <c r="AG348" s="0" t="str">
        <f aca="false">RIGHT(AF348,2)</f>
        <v>NA</v>
      </c>
      <c r="AI348" s="0" t="s">
        <v>443</v>
      </c>
      <c r="AJ348" s="0" t="s">
        <v>194</v>
      </c>
      <c r="AK348" s="0" t="str">
        <f aca="false">RIGHT(AJ348,2)</f>
        <v>NA</v>
      </c>
    </row>
    <row r="349" customFormat="false" ht="14.25" hidden="false" customHeight="false" outlineLevel="0" collapsed="false">
      <c r="AA349" s="0" t="s">
        <v>305</v>
      </c>
      <c r="AB349" s="0" t="str">
        <f aca="false">IFERROR(INDEX(V:Y,MATCH(AA349,W:W,0),1),IFERROR(INDEX(V:Y,MATCH(AA349,X:X,0),1),IFERROR(INDEX(V:Y,MATCH(AA349,Y:Y,0),1),IFERROR(INDEX(L:M,MATCH(AA349,L:L,0),2),"NA"))))</f>
        <v>H06</v>
      </c>
      <c r="AC349" s="0" t="n">
        <f aca="false">IFERROR(INDEX(L:N,MATCH(AA349,L:L,0),3),IF(INDEX(B:C,MATCH(AB349,C:C,0),1)="",0,IFERROR(INDEX(B:N,MATCH(AB349,C:C,0),8),0)))</f>
        <v>0</v>
      </c>
      <c r="AE349" s="0" t="s">
        <v>447</v>
      </c>
      <c r="AF349" s="0" t="s">
        <v>194</v>
      </c>
      <c r="AG349" s="0" t="str">
        <f aca="false">RIGHT(AF349,2)</f>
        <v>NA</v>
      </c>
      <c r="AI349" s="0" t="s">
        <v>447</v>
      </c>
      <c r="AJ349" s="0" t="s">
        <v>194</v>
      </c>
      <c r="AK349" s="0" t="str">
        <f aca="false">RIGHT(AJ349,2)</f>
        <v>NA</v>
      </c>
    </row>
    <row r="350" customFormat="false" ht="14.25" hidden="false" customHeight="false" outlineLevel="0" collapsed="false">
      <c r="AA350" s="0" t="s">
        <v>338</v>
      </c>
      <c r="AB350" s="0" t="str">
        <f aca="false">IFERROR(INDEX(V:Y,MATCH(AA350,W:W,0),1),IFERROR(INDEX(V:Y,MATCH(AA350,X:X,0),1),IFERROR(INDEX(V:Y,MATCH(AA350,Y:Y,0),1),IFERROR(INDEX(L:M,MATCH(AA350,L:L,0),2),"NA"))))</f>
        <v>H07</v>
      </c>
      <c r="AC350" s="0" t="n">
        <f aca="false">IFERROR(INDEX(L:N,MATCH(AA350,L:L,0),3),IF(INDEX(B:C,MATCH(AB350,C:C,0),1)="",0,IFERROR(INDEX(B:N,MATCH(AB350,C:C,0),8),0)))</f>
        <v>0</v>
      </c>
      <c r="AE350" s="0" t="s">
        <v>451</v>
      </c>
      <c r="AF350" s="0" t="s">
        <v>194</v>
      </c>
      <c r="AG350" s="0" t="str">
        <f aca="false">RIGHT(AF350,2)</f>
        <v>NA</v>
      </c>
      <c r="AI350" s="0" t="s">
        <v>451</v>
      </c>
      <c r="AJ350" s="0" t="s">
        <v>194</v>
      </c>
      <c r="AK350" s="0" t="str">
        <f aca="false">RIGHT(AJ350,2)</f>
        <v>NA</v>
      </c>
    </row>
    <row r="351" customFormat="false" ht="14.25" hidden="false" customHeight="false" outlineLevel="0" collapsed="false">
      <c r="AA351" s="0" t="s">
        <v>339</v>
      </c>
      <c r="AB351" s="0" t="str">
        <f aca="false">IFERROR(INDEX(V:Y,MATCH(AA351,W:W,0),1),IFERROR(INDEX(V:Y,MATCH(AA351,X:X,0),1),IFERROR(INDEX(V:Y,MATCH(AA351,Y:Y,0),1),IFERROR(INDEX(L:M,MATCH(AA351,L:L,0),2),"NA"))))</f>
        <v>H07</v>
      </c>
      <c r="AC351" s="0" t="n">
        <f aca="false">IFERROR(INDEX(L:N,MATCH(AA351,L:L,0),3),IF(INDEX(B:C,MATCH(AB351,C:C,0),1)="",0,IFERROR(INDEX(B:N,MATCH(AB351,C:C,0),8),0)))</f>
        <v>0</v>
      </c>
      <c r="AE351" s="0" t="s">
        <v>455</v>
      </c>
      <c r="AF351" s="0" t="s">
        <v>194</v>
      </c>
      <c r="AG351" s="0" t="str">
        <f aca="false">RIGHT(AF351,2)</f>
        <v>NA</v>
      </c>
      <c r="AI351" s="0" t="s">
        <v>455</v>
      </c>
      <c r="AJ351" s="0" t="s">
        <v>194</v>
      </c>
      <c r="AK351" s="0" t="str">
        <f aca="false">RIGHT(AJ351,2)</f>
        <v>NA</v>
      </c>
    </row>
    <row r="352" customFormat="false" ht="14.25" hidden="false" customHeight="false" outlineLevel="0" collapsed="false">
      <c r="AA352" s="0" t="s">
        <v>374</v>
      </c>
      <c r="AB352" s="0" t="str">
        <f aca="false">IFERROR(INDEX(V:Y,MATCH(AA352,W:W,0),1),IFERROR(INDEX(V:Y,MATCH(AA352,X:X,0),1),IFERROR(INDEX(V:Y,MATCH(AA352,Y:Y,0),1),IFERROR(INDEX(L:M,MATCH(AA352,L:L,0),2),"NA"))))</f>
        <v>H08</v>
      </c>
      <c r="AC352" s="0" t="n">
        <f aca="false">IFERROR(INDEX(L:N,MATCH(AA352,L:L,0),3),IF(INDEX(B:C,MATCH(AB352,C:C,0),1)="",0,IFERROR(INDEX(B:N,MATCH(AB352,C:C,0),8),0)))</f>
        <v>0</v>
      </c>
      <c r="AE352" s="0" t="s">
        <v>459</v>
      </c>
      <c r="AF352" s="0" t="s">
        <v>194</v>
      </c>
      <c r="AG352" s="0" t="str">
        <f aca="false">RIGHT(AF352,2)</f>
        <v>NA</v>
      </c>
      <c r="AI352" s="0" t="s">
        <v>459</v>
      </c>
      <c r="AJ352" s="0" t="s">
        <v>194</v>
      </c>
      <c r="AK352" s="0" t="str">
        <f aca="false">RIGHT(AJ352,2)</f>
        <v>NA</v>
      </c>
    </row>
    <row r="353" customFormat="false" ht="14.25" hidden="false" customHeight="false" outlineLevel="0" collapsed="false">
      <c r="AA353" s="0" t="s">
        <v>375</v>
      </c>
      <c r="AB353" s="0" t="str">
        <f aca="false">IFERROR(INDEX(V:Y,MATCH(AA353,W:W,0),1),IFERROR(INDEX(V:Y,MATCH(AA353,X:X,0),1),IFERROR(INDEX(V:Y,MATCH(AA353,Y:Y,0),1),IFERROR(INDEX(L:M,MATCH(AA353,L:L,0),2),"NA"))))</f>
        <v>H08</v>
      </c>
      <c r="AC353" s="0" t="n">
        <f aca="false">IFERROR(INDEX(L:N,MATCH(AA353,L:L,0),3),IF(INDEX(B:C,MATCH(AB353,C:C,0),1)="",0,IFERROR(INDEX(B:N,MATCH(AB353,C:C,0),8),0)))</f>
        <v>0</v>
      </c>
      <c r="AE353" s="0" t="s">
        <v>463</v>
      </c>
      <c r="AF353" s="0" t="s">
        <v>194</v>
      </c>
      <c r="AG353" s="0" t="str">
        <f aca="false">RIGHT(AF353,2)</f>
        <v>NA</v>
      </c>
      <c r="AI353" s="0" t="s">
        <v>463</v>
      </c>
      <c r="AJ353" s="0" t="s">
        <v>194</v>
      </c>
      <c r="AK353" s="0" t="str">
        <f aca="false">RIGHT(AJ353,2)</f>
        <v>NA</v>
      </c>
    </row>
    <row r="354" customFormat="false" ht="14.25" hidden="false" customHeight="false" outlineLevel="0" collapsed="false">
      <c r="AA354" s="0" t="s">
        <v>411</v>
      </c>
      <c r="AB354" s="0" t="str">
        <f aca="false">IFERROR(INDEX(V:Y,MATCH(AA354,W:W,0),1),IFERROR(INDEX(V:Y,MATCH(AA354,X:X,0),1),IFERROR(INDEX(V:Y,MATCH(AA354,Y:Y,0),1),IFERROR(INDEX(L:M,MATCH(AA354,L:L,0),2),"NA"))))</f>
        <v>H09</v>
      </c>
      <c r="AC354" s="0" t="n">
        <f aca="false">IFERROR(INDEX(L:N,MATCH(AA354,L:L,0),3),IF(INDEX(B:C,MATCH(AB354,C:C,0),1)="",0,IFERROR(INDEX(B:N,MATCH(AB354,C:C,0),8),0)))</f>
        <v>0</v>
      </c>
      <c r="AE354" s="0" t="s">
        <v>467</v>
      </c>
      <c r="AF354" s="0" t="s">
        <v>194</v>
      </c>
      <c r="AG354" s="0" t="str">
        <f aca="false">RIGHT(AF354,2)</f>
        <v>NA</v>
      </c>
      <c r="AI354" s="0" t="s">
        <v>467</v>
      </c>
      <c r="AJ354" s="0" t="s">
        <v>194</v>
      </c>
      <c r="AK354" s="0" t="str">
        <f aca="false">RIGHT(AJ354,2)</f>
        <v>NA</v>
      </c>
    </row>
    <row r="355" customFormat="false" ht="14.25" hidden="false" customHeight="false" outlineLevel="0" collapsed="false">
      <c r="AA355" s="0" t="s">
        <v>412</v>
      </c>
      <c r="AB355" s="0" t="str">
        <f aca="false">IFERROR(INDEX(V:Y,MATCH(AA355,W:W,0),1),IFERROR(INDEX(V:Y,MATCH(AA355,X:X,0),1),IFERROR(INDEX(V:Y,MATCH(AA355,Y:Y,0),1),IFERROR(INDEX(L:M,MATCH(AA355,L:L,0),2),"NA"))))</f>
        <v>H09</v>
      </c>
      <c r="AC355" s="0" t="n">
        <f aca="false">IFERROR(INDEX(L:N,MATCH(AA355,L:L,0),3),IF(INDEX(B:C,MATCH(AB355,C:C,0),1)="",0,IFERROR(INDEX(B:N,MATCH(AB355,C:C,0),8),0)))</f>
        <v>0</v>
      </c>
      <c r="AE355" s="0" t="s">
        <v>468</v>
      </c>
      <c r="AF355" s="0" t="s">
        <v>194</v>
      </c>
      <c r="AG355" s="0" t="str">
        <f aca="false">RIGHT(AF355,2)</f>
        <v>NA</v>
      </c>
      <c r="AI355" s="0" t="s">
        <v>468</v>
      </c>
      <c r="AJ355" s="0" t="s">
        <v>194</v>
      </c>
      <c r="AK355" s="0" t="str">
        <f aca="false">RIGHT(AJ355,2)</f>
        <v>NA</v>
      </c>
    </row>
    <row r="356" customFormat="false" ht="14.25" hidden="false" customHeight="false" outlineLevel="0" collapsed="false">
      <c r="AA356" s="0" t="s">
        <v>438</v>
      </c>
      <c r="AB356" s="0" t="str">
        <f aca="false">IFERROR(INDEX(V:Y,MATCH(AA356,W:W,0),1),IFERROR(INDEX(V:Y,MATCH(AA356,X:X,0),1),IFERROR(INDEX(V:Y,MATCH(AA356,Y:Y,0),1),IFERROR(INDEX(L:M,MATCH(AA356,L:L,0),2),"NA"))))</f>
        <v>H10</v>
      </c>
      <c r="AC356" s="0" t="n">
        <f aca="false">IFERROR(INDEX(L:N,MATCH(AA356,L:L,0),3),IF(INDEX(B:C,MATCH(AB356,C:C,0),1)="",0,IFERROR(INDEX(B:N,MATCH(AB356,C:C,0),8),0)))</f>
        <v>0</v>
      </c>
      <c r="AE356" s="0" t="s">
        <v>469</v>
      </c>
      <c r="AF356" s="0" t="s">
        <v>194</v>
      </c>
      <c r="AG356" s="0" t="str">
        <f aca="false">RIGHT(AF356,2)</f>
        <v>NA</v>
      </c>
      <c r="AI356" s="0" t="s">
        <v>469</v>
      </c>
      <c r="AJ356" s="0" t="s">
        <v>194</v>
      </c>
      <c r="AK356" s="0" t="str">
        <f aca="false">RIGHT(AJ356,2)</f>
        <v>NA</v>
      </c>
    </row>
    <row r="357" customFormat="false" ht="14.25" hidden="false" customHeight="false" outlineLevel="0" collapsed="false">
      <c r="AA357" s="0" t="s">
        <v>439</v>
      </c>
      <c r="AB357" s="0" t="str">
        <f aca="false">IFERROR(INDEX(V:Y,MATCH(AA357,W:W,0),1),IFERROR(INDEX(V:Y,MATCH(AA357,X:X,0),1),IFERROR(INDEX(V:Y,MATCH(AA357,Y:Y,0),1),IFERROR(INDEX(L:M,MATCH(AA357,L:L,0),2),"NA"))))</f>
        <v>H10</v>
      </c>
      <c r="AC357" s="0" t="n">
        <f aca="false">IFERROR(INDEX(L:N,MATCH(AA357,L:L,0),3),IF(INDEX(B:C,MATCH(AB357,C:C,0),1)="",0,IFERROR(INDEX(B:N,MATCH(AB357,C:C,0),8),0)))</f>
        <v>0</v>
      </c>
      <c r="AE357" s="0" t="s">
        <v>473</v>
      </c>
      <c r="AF357" s="0" t="s">
        <v>194</v>
      </c>
      <c r="AG357" s="0" t="str">
        <f aca="false">RIGHT(AF357,2)</f>
        <v>NA</v>
      </c>
      <c r="AI357" s="0" t="s">
        <v>473</v>
      </c>
      <c r="AJ357" s="0" t="s">
        <v>194</v>
      </c>
      <c r="AK357" s="0" t="str">
        <f aca="false">RIGHT(AJ357,2)</f>
        <v>NA</v>
      </c>
    </row>
    <row r="358" customFormat="false" ht="14.25" hidden="false" customHeight="false" outlineLevel="0" collapsed="false">
      <c r="AA358" s="0" t="s">
        <v>464</v>
      </c>
      <c r="AB358" s="0" t="str">
        <f aca="false">IFERROR(INDEX(V:Y,MATCH(AA358,W:W,0),1),IFERROR(INDEX(V:Y,MATCH(AA358,X:X,0),1),IFERROR(INDEX(V:Y,MATCH(AA358,Y:Y,0),1),IFERROR(INDEX(L:M,MATCH(AA358,L:L,0),2),"NA"))))</f>
        <v>H11</v>
      </c>
      <c r="AC358" s="0" t="n">
        <f aca="false">IFERROR(INDEX(L:N,MATCH(AA358,L:L,0),3),IF(INDEX(B:C,MATCH(AB358,C:C,0),1)="",0,IFERROR(INDEX(B:N,MATCH(AB358,C:C,0),8),0)))</f>
        <v>0</v>
      </c>
      <c r="AE358" s="0" t="s">
        <v>477</v>
      </c>
      <c r="AF358" s="0" t="s">
        <v>194</v>
      </c>
      <c r="AG358" s="0" t="str">
        <f aca="false">RIGHT(AF358,2)</f>
        <v>NA</v>
      </c>
      <c r="AI358" s="0" t="s">
        <v>477</v>
      </c>
      <c r="AJ358" s="0" t="s">
        <v>194</v>
      </c>
      <c r="AK358" s="0" t="str">
        <f aca="false">RIGHT(AJ358,2)</f>
        <v>NA</v>
      </c>
    </row>
    <row r="359" customFormat="false" ht="14.25" hidden="false" customHeight="false" outlineLevel="0" collapsed="false">
      <c r="AA359" s="0" t="s">
        <v>465</v>
      </c>
      <c r="AB359" s="0" t="str">
        <f aca="false">IFERROR(INDEX(V:Y,MATCH(AA359,W:W,0),1),IFERROR(INDEX(V:Y,MATCH(AA359,X:X,0),1),IFERROR(INDEX(V:Y,MATCH(AA359,Y:Y,0),1),IFERROR(INDEX(L:M,MATCH(AA359,L:L,0),2),"NA"))))</f>
        <v>H11</v>
      </c>
      <c r="AC359" s="0" t="n">
        <f aca="false">IFERROR(INDEX(L:N,MATCH(AA359,L:L,0),3),IF(INDEX(B:C,MATCH(AB359,C:C,0),1)="",0,IFERROR(INDEX(B:N,MATCH(AB359,C:C,0),8),0)))</f>
        <v>0</v>
      </c>
      <c r="AE359" s="0" t="s">
        <v>481</v>
      </c>
      <c r="AF359" s="0" t="s">
        <v>194</v>
      </c>
      <c r="AG359" s="0" t="str">
        <f aca="false">RIGHT(AF359,2)</f>
        <v>NA</v>
      </c>
      <c r="AI359" s="0" t="s">
        <v>481</v>
      </c>
      <c r="AJ359" s="0" t="s">
        <v>194</v>
      </c>
      <c r="AK359" s="0" t="str">
        <f aca="false">RIGHT(AJ359,2)</f>
        <v>NA</v>
      </c>
    </row>
    <row r="360" customFormat="false" ht="14.25" hidden="false" customHeight="false" outlineLevel="0" collapsed="false">
      <c r="AA360" s="0" t="s">
        <v>490</v>
      </c>
      <c r="AB360" s="0" t="str">
        <f aca="false">IFERROR(INDEX(V:Y,MATCH(AA360,W:W,0),1),IFERROR(INDEX(V:Y,MATCH(AA360,X:X,0),1),IFERROR(INDEX(V:Y,MATCH(AA360,Y:Y,0),1),IFERROR(INDEX(L:M,MATCH(AA360,L:L,0),2),"NA"))))</f>
        <v>H12</v>
      </c>
      <c r="AC360" s="0" t="n">
        <f aca="false">IFERROR(INDEX(L:N,MATCH(AA360,L:L,0),3),IF(INDEX(B:C,MATCH(AB360,C:C,0),1)="",0,IFERROR(INDEX(B:N,MATCH(AB360,C:C,0),8),0)))</f>
        <v>0</v>
      </c>
      <c r="AE360" s="0" t="s">
        <v>485</v>
      </c>
      <c r="AF360" s="0" t="s">
        <v>194</v>
      </c>
      <c r="AG360" s="0" t="str">
        <f aca="false">RIGHT(AF360,2)</f>
        <v>NA</v>
      </c>
      <c r="AI360" s="0" t="s">
        <v>485</v>
      </c>
      <c r="AJ360" s="0" t="s">
        <v>194</v>
      </c>
      <c r="AK360" s="0" t="str">
        <f aca="false">RIGHT(AJ360,2)</f>
        <v>NA</v>
      </c>
    </row>
    <row r="361" customFormat="false" ht="14.25" hidden="false" customHeight="false" outlineLevel="0" collapsed="false">
      <c r="AA361" s="0" t="s">
        <v>491</v>
      </c>
      <c r="AB361" s="0" t="str">
        <f aca="false">IFERROR(INDEX(V:Y,MATCH(AA361,W:W,0),1),IFERROR(INDEX(V:Y,MATCH(AA361,X:X,0),1),IFERROR(INDEX(V:Y,MATCH(AA361,Y:Y,0),1),IFERROR(INDEX(L:M,MATCH(AA361,L:L,0),2),"NA"))))</f>
        <v>H12</v>
      </c>
      <c r="AC361" s="0" t="n">
        <f aca="false">IFERROR(INDEX(L:N,MATCH(AA361,L:L,0),3),IF(INDEX(B:C,MATCH(AB361,C:C,0),1)="",0,IFERROR(INDEX(B:N,MATCH(AB361,C:C,0),8),0)))</f>
        <v>0</v>
      </c>
      <c r="AE361" s="0" t="s">
        <v>489</v>
      </c>
      <c r="AF361" s="0" t="s">
        <v>194</v>
      </c>
      <c r="AG361" s="0" t="str">
        <f aca="false">RIGHT(AF361,2)</f>
        <v>NA</v>
      </c>
      <c r="AI361" s="0" t="s">
        <v>489</v>
      </c>
      <c r="AJ361" s="0" t="s">
        <v>194</v>
      </c>
      <c r="AK361" s="0" t="str">
        <f aca="false">RIGHT(AJ361,2)</f>
        <v>NA</v>
      </c>
    </row>
    <row r="362" customFormat="false" ht="14.25" hidden="false" customHeight="false" outlineLevel="0" collapsed="false">
      <c r="AA362" s="0" t="s">
        <v>87</v>
      </c>
      <c r="AB362" s="0" t="str">
        <f aca="false">IFERROR(INDEX(V:Y,MATCH(AA362,W:W,0),1),IFERROR(INDEX(V:Y,MATCH(AA362,X:X,0),1),IFERROR(INDEX(V:Y,MATCH(AA362,Y:Y,0),1),IFERROR(INDEX(L:M,MATCH(AA362,L:L,0),2),"NA"))))</f>
        <v>H01</v>
      </c>
      <c r="AC362" s="0" t="n">
        <f aca="false">IFERROR(INDEX(L:N,MATCH(AA362,L:L,0),3),IF(INDEX(B:C,MATCH(AB362,C:C,0),1)="",0,IFERROR(INDEX(B:N,MATCH(AB362,C:C,0),8),0)))</f>
        <v>0</v>
      </c>
      <c r="AE362" s="0" t="s">
        <v>149</v>
      </c>
      <c r="AF362" s="0" t="s">
        <v>150</v>
      </c>
      <c r="AG362" s="0" t="str">
        <f aca="false">RIGHT(AF362,2)</f>
        <v>TC</v>
      </c>
      <c r="AI362" s="0" t="s">
        <v>149</v>
      </c>
      <c r="AJ362" s="0" t="s">
        <v>150</v>
      </c>
      <c r="AK362" s="0" t="str">
        <f aca="false">RIGHT(AJ362,2)</f>
        <v>TC</v>
      </c>
    </row>
    <row r="363" customFormat="false" ht="14.25" hidden="false" customHeight="false" outlineLevel="0" collapsed="false">
      <c r="AA363" s="0" t="s">
        <v>172</v>
      </c>
      <c r="AB363" s="0" t="str">
        <f aca="false">IFERROR(INDEX(V:Y,MATCH(AA363,W:W,0),1),IFERROR(INDEX(V:Y,MATCH(AA363,X:X,0),1),IFERROR(INDEX(V:Y,MATCH(AA363,Y:Y,0),1),IFERROR(INDEX(L:M,MATCH(AA363,L:L,0),2),"NA"))))</f>
        <v>NTC</v>
      </c>
      <c r="AC363" s="0" t="n">
        <f aca="false">IFERROR(INDEX(L:N,MATCH(AA363,L:L,0),3),IF(INDEX(B:C,MATCH(AB363,C:C,0),1)="",0,IFERROR(INDEX(B:N,MATCH(AB363,C:C,0),8),0)))</f>
        <v>3</v>
      </c>
      <c r="AE363" s="0" t="s">
        <v>157</v>
      </c>
      <c r="AF363" s="0" t="s">
        <v>150</v>
      </c>
      <c r="AG363" s="0" t="str">
        <f aca="false">RIGHT(AF363,2)</f>
        <v>TC</v>
      </c>
      <c r="AI363" s="0" t="s">
        <v>157</v>
      </c>
      <c r="AJ363" s="0" t="s">
        <v>150</v>
      </c>
      <c r="AK363" s="0" t="str">
        <f aca="false">RIGHT(AJ363,2)</f>
        <v>TC</v>
      </c>
    </row>
    <row r="364" customFormat="false" ht="14.25" hidden="false" customHeight="false" outlineLevel="0" collapsed="false">
      <c r="AA364" s="0" t="s">
        <v>137</v>
      </c>
      <c r="AB364" s="0" t="str">
        <f aca="false">IFERROR(INDEX(V:Y,MATCH(AA364,W:W,0),1),IFERROR(INDEX(V:Y,MATCH(AA364,X:X,0),1),IFERROR(INDEX(V:Y,MATCH(AA364,Y:Y,0),1),IFERROR(INDEX(L:M,MATCH(AA364,L:L,0),2),"NA"))))</f>
        <v>H02</v>
      </c>
      <c r="AC364" s="0" t="n">
        <f aca="false">IFERROR(INDEX(L:N,MATCH(AA364,L:L,0),3),IF(INDEX(B:C,MATCH(AB364,C:C,0),1)="",0,IFERROR(INDEX(B:N,MATCH(AB364,C:C,0),8),0)))</f>
        <v>0</v>
      </c>
      <c r="AE364" s="0" t="s">
        <v>164</v>
      </c>
      <c r="AF364" s="0" t="s">
        <v>150</v>
      </c>
      <c r="AG364" s="0" t="str">
        <f aca="false">RIGHT(AF364,2)</f>
        <v>TC</v>
      </c>
      <c r="AI364" s="0" t="s">
        <v>164</v>
      </c>
      <c r="AJ364" s="0" t="s">
        <v>150</v>
      </c>
      <c r="AK364" s="0" t="str">
        <f aca="false">RIGHT(AJ364,2)</f>
        <v>TC</v>
      </c>
    </row>
    <row r="365" customFormat="false" ht="14.25" hidden="false" customHeight="false" outlineLevel="0" collapsed="false">
      <c r="AA365" s="0" t="s">
        <v>179</v>
      </c>
      <c r="AB365" s="0" t="str">
        <f aca="false">IFERROR(INDEX(V:Y,MATCH(AA365,W:W,0),1),IFERROR(INDEX(V:Y,MATCH(AA365,X:X,0),1),IFERROR(INDEX(V:Y,MATCH(AA365,Y:Y,0),1),IFERROR(INDEX(L:M,MATCH(AA365,L:L,0),2),"NA"))))</f>
        <v>NTC</v>
      </c>
      <c r="AC365" s="0" t="n">
        <f aca="false">IFERROR(INDEX(L:N,MATCH(AA365,L:L,0),3),IF(INDEX(B:C,MATCH(AB365,C:C,0),1)="",0,IFERROR(INDEX(B:N,MATCH(AB365,C:C,0),8),0)))</f>
        <v>3</v>
      </c>
      <c r="AE365" s="0" t="s">
        <v>172</v>
      </c>
      <c r="AF365" s="0" t="s">
        <v>150</v>
      </c>
      <c r="AG365" s="0" t="str">
        <f aca="false">RIGHT(AF365,2)</f>
        <v>TC</v>
      </c>
      <c r="AI365" s="0" t="s">
        <v>172</v>
      </c>
      <c r="AJ365" s="0" t="s">
        <v>150</v>
      </c>
      <c r="AK365" s="0" t="str">
        <f aca="false">RIGHT(AJ365,2)</f>
        <v>TC</v>
      </c>
    </row>
    <row r="366" customFormat="false" ht="14.25" hidden="false" customHeight="false" outlineLevel="0" collapsed="false">
      <c r="AA366" s="0" t="s">
        <v>190</v>
      </c>
      <c r="AB366" s="0" t="str">
        <f aca="false">IFERROR(INDEX(V:Y,MATCH(AA366,W:W,0),1),IFERROR(INDEX(V:Y,MATCH(AA366,X:X,0),1),IFERROR(INDEX(V:Y,MATCH(AA366,Y:Y,0),1),IFERROR(INDEX(L:M,MATCH(AA366,L:L,0),2),"NA"))))</f>
        <v>H03</v>
      </c>
      <c r="AC366" s="0" t="n">
        <f aca="false">IFERROR(INDEX(L:N,MATCH(AA366,L:L,0),3),IF(INDEX(B:C,MATCH(AB366,C:C,0),1)="",0,IFERROR(INDEX(B:N,MATCH(AB366,C:C,0),8),0)))</f>
        <v>0</v>
      </c>
      <c r="AE366" s="0" t="s">
        <v>179</v>
      </c>
      <c r="AF366" s="0" t="s">
        <v>150</v>
      </c>
      <c r="AG366" s="0" t="str">
        <f aca="false">RIGHT(AF366,2)</f>
        <v>TC</v>
      </c>
      <c r="AI366" s="0" t="s">
        <v>179</v>
      </c>
      <c r="AJ366" s="0" t="s">
        <v>150</v>
      </c>
      <c r="AK366" s="0" t="str">
        <f aca="false">RIGHT(AJ366,2)</f>
        <v>TC</v>
      </c>
    </row>
    <row r="367" customFormat="false" ht="14.25" hidden="false" customHeight="false" outlineLevel="0" collapsed="false">
      <c r="AA367" s="0" t="s">
        <v>185</v>
      </c>
      <c r="AB367" s="0" t="str">
        <f aca="false">IFERROR(INDEX(V:Y,MATCH(AA367,W:W,0),1),IFERROR(INDEX(V:Y,MATCH(AA367,X:X,0),1),IFERROR(INDEX(V:Y,MATCH(AA367,Y:Y,0),1),IFERROR(INDEX(L:M,MATCH(AA367,L:L,0),2),"NA"))))</f>
        <v>NTC</v>
      </c>
      <c r="AC367" s="0" t="n">
        <f aca="false">IFERROR(INDEX(L:N,MATCH(AA367,L:L,0),3),IF(INDEX(B:C,MATCH(AB367,C:C,0),1)="",0,IFERROR(INDEX(B:N,MATCH(AB367,C:C,0),8),0)))</f>
        <v>3</v>
      </c>
      <c r="AE367" s="0" t="s">
        <v>185</v>
      </c>
      <c r="AF367" s="0" t="s">
        <v>150</v>
      </c>
      <c r="AG367" s="0" t="str">
        <f aca="false">RIGHT(AF367,2)</f>
        <v>TC</v>
      </c>
      <c r="AI367" s="0" t="s">
        <v>185</v>
      </c>
      <c r="AJ367" s="0" t="s">
        <v>150</v>
      </c>
      <c r="AK367" s="0" t="str">
        <f aca="false">RIGHT(AJ367,2)</f>
        <v>TC</v>
      </c>
    </row>
    <row r="368" customFormat="false" ht="14.25" hidden="false" customHeight="false" outlineLevel="0" collapsed="false">
      <c r="AA368" s="0" t="s">
        <v>232</v>
      </c>
      <c r="AB368" s="0" t="str">
        <f aca="false">IFERROR(INDEX(V:Y,MATCH(AA368,W:W,0),1),IFERROR(INDEX(V:Y,MATCH(AA368,X:X,0),1),IFERROR(INDEX(V:Y,MATCH(AA368,Y:Y,0),1),IFERROR(INDEX(L:M,MATCH(AA368,L:L,0),2),"NA"))))</f>
        <v>H04</v>
      </c>
      <c r="AC368" s="0" t="n">
        <f aca="false">IFERROR(INDEX(L:N,MATCH(AA368,L:L,0),3),IF(INDEX(B:C,MATCH(AB368,C:C,0),1)="",0,IFERROR(INDEX(B:N,MATCH(AB368,C:C,0),8),0)))</f>
        <v>0</v>
      </c>
      <c r="AE368" s="0" t="s">
        <v>34</v>
      </c>
      <c r="AF368" s="0" t="s">
        <v>35</v>
      </c>
      <c r="AG368" s="0" t="str">
        <f aca="false">RIGHT(AF368,2)</f>
        <v>TD</v>
      </c>
      <c r="AI368" s="0" t="s">
        <v>34</v>
      </c>
      <c r="AJ368" s="0" t="s">
        <v>35</v>
      </c>
      <c r="AK368" s="0" t="str">
        <f aca="false">RIGHT(AJ368,2)</f>
        <v>TD</v>
      </c>
    </row>
    <row r="369" customFormat="false" ht="14.25" hidden="false" customHeight="false" outlineLevel="0" collapsed="false">
      <c r="AA369" s="0" t="s">
        <v>463</v>
      </c>
      <c r="AB369" s="0" t="str">
        <f aca="false">IFERROR(INDEX(V:Y,MATCH(AA369,W:W,0),1),IFERROR(INDEX(V:Y,MATCH(AA369,X:X,0),1),IFERROR(INDEX(V:Y,MATCH(AA369,Y:Y,0),1),IFERROR(INDEX(L:M,MATCH(AA369,L:L,0),2),"NA"))))</f>
        <v>NA</v>
      </c>
      <c r="AC369" s="0" t="n">
        <f aca="false">IFERROR(INDEX(L:N,MATCH(AA369,L:L,0),3),IF(INDEX(B:C,MATCH(AB369,C:C,0),1)="",0,IFERROR(INDEX(B:N,MATCH(AB369,C:C,0),8),0)))</f>
        <v>0</v>
      </c>
      <c r="AE369" s="0" t="s">
        <v>40</v>
      </c>
      <c r="AF369" s="0" t="s">
        <v>35</v>
      </c>
      <c r="AG369" s="0" t="str">
        <f aca="false">RIGHT(AF369,2)</f>
        <v>TD</v>
      </c>
      <c r="AI369" s="0" t="s">
        <v>40</v>
      </c>
      <c r="AJ369" s="0" t="s">
        <v>35</v>
      </c>
      <c r="AK369" s="0" t="str">
        <f aca="false">RIGHT(AJ369,2)</f>
        <v>TD</v>
      </c>
    </row>
    <row r="370" customFormat="false" ht="14.25" hidden="false" customHeight="false" outlineLevel="0" collapsed="false">
      <c r="AA370" s="0" t="s">
        <v>271</v>
      </c>
      <c r="AB370" s="0" t="str">
        <f aca="false">IFERROR(INDEX(V:Y,MATCH(AA370,W:W,0),1),IFERROR(INDEX(V:Y,MATCH(AA370,X:X,0),1),IFERROR(INDEX(V:Y,MATCH(AA370,Y:Y,0),1),IFERROR(INDEX(L:M,MATCH(AA370,L:L,0),2),"NA"))))</f>
        <v>H05</v>
      </c>
      <c r="AC370" s="0" t="n">
        <f aca="false">IFERROR(INDEX(L:N,MATCH(AA370,L:L,0),3),IF(INDEX(B:C,MATCH(AB370,C:C,0),1)="",0,IFERROR(INDEX(B:N,MATCH(AB370,C:C,0),8),0)))</f>
        <v>0</v>
      </c>
      <c r="AE370" s="0" t="s">
        <v>46</v>
      </c>
      <c r="AF370" s="0" t="s">
        <v>35</v>
      </c>
      <c r="AG370" s="0" t="str">
        <f aca="false">RIGHT(AF370,2)</f>
        <v>TD</v>
      </c>
      <c r="AI370" s="0" t="s">
        <v>46</v>
      </c>
      <c r="AJ370" s="0" t="s">
        <v>35</v>
      </c>
      <c r="AK370" s="0" t="str">
        <f aca="false">RIGHT(AJ370,2)</f>
        <v>TD</v>
      </c>
    </row>
    <row r="371" customFormat="false" ht="14.25" hidden="false" customHeight="false" outlineLevel="0" collapsed="false">
      <c r="AA371" s="0" t="s">
        <v>467</v>
      </c>
      <c r="AB371" s="0" t="str">
        <f aca="false">IFERROR(INDEX(V:Y,MATCH(AA371,W:W,0),1),IFERROR(INDEX(V:Y,MATCH(AA371,X:X,0),1),IFERROR(INDEX(V:Y,MATCH(AA371,Y:Y,0),1),IFERROR(INDEX(L:M,MATCH(AA371,L:L,0),2),"NA"))))</f>
        <v>NA</v>
      </c>
      <c r="AC371" s="0" t="n">
        <f aca="false">IFERROR(INDEX(L:N,MATCH(AA371,L:L,0),3),IF(INDEX(B:C,MATCH(AB371,C:C,0),1)="",0,IFERROR(INDEX(B:N,MATCH(AB371,C:C,0),8),0)))</f>
        <v>0</v>
      </c>
      <c r="AE371" s="0" t="s">
        <v>53</v>
      </c>
      <c r="AF371" s="0" t="s">
        <v>35</v>
      </c>
      <c r="AG371" s="0" t="str">
        <f aca="false">RIGHT(AF371,2)</f>
        <v>TD</v>
      </c>
      <c r="AI371" s="0" t="s">
        <v>53</v>
      </c>
      <c r="AJ371" s="0" t="s">
        <v>35</v>
      </c>
      <c r="AK371" s="0" t="str">
        <f aca="false">RIGHT(AJ371,2)</f>
        <v>TD</v>
      </c>
    </row>
    <row r="372" customFormat="false" ht="14.25" hidden="false" customHeight="false" outlineLevel="0" collapsed="false">
      <c r="AA372" s="0" t="s">
        <v>306</v>
      </c>
      <c r="AB372" s="0" t="str">
        <f aca="false">IFERROR(INDEX(V:Y,MATCH(AA372,W:W,0),1),IFERROR(INDEX(V:Y,MATCH(AA372,X:X,0),1),IFERROR(INDEX(V:Y,MATCH(AA372,Y:Y,0),1),IFERROR(INDEX(L:M,MATCH(AA372,L:L,0),2),"NA"))))</f>
        <v>H06</v>
      </c>
      <c r="AC372" s="0" t="n">
        <f aca="false">IFERROR(INDEX(L:N,MATCH(AA372,L:L,0),3),IF(INDEX(B:C,MATCH(AB372,C:C,0),1)="",0,IFERROR(INDEX(B:N,MATCH(AB372,C:C,0),8),0)))</f>
        <v>0</v>
      </c>
      <c r="AE372" s="0" t="s">
        <v>60</v>
      </c>
      <c r="AF372" s="0" t="s">
        <v>35</v>
      </c>
      <c r="AG372" s="0" t="str">
        <f aca="false">RIGHT(AF372,2)</f>
        <v>TD</v>
      </c>
      <c r="AI372" s="0" t="s">
        <v>60</v>
      </c>
      <c r="AJ372" s="0" t="s">
        <v>35</v>
      </c>
      <c r="AK372" s="0" t="str">
        <f aca="false">RIGHT(AJ372,2)</f>
        <v>TD</v>
      </c>
    </row>
    <row r="373" customFormat="false" ht="14.25" hidden="false" customHeight="false" outlineLevel="0" collapsed="false">
      <c r="AA373" s="0" t="s">
        <v>468</v>
      </c>
      <c r="AB373" s="0" t="str">
        <f aca="false">IFERROR(INDEX(V:Y,MATCH(AA373,W:W,0),1),IFERROR(INDEX(V:Y,MATCH(AA373,X:X,0),1),IFERROR(INDEX(V:Y,MATCH(AA373,Y:Y,0),1),IFERROR(INDEX(L:M,MATCH(AA373,L:L,0),2),"NA"))))</f>
        <v>NA</v>
      </c>
      <c r="AC373" s="0" t="n">
        <f aca="false">IFERROR(INDEX(L:N,MATCH(AA373,L:L,0),3),IF(INDEX(B:C,MATCH(AB373,C:C,0),1)="",0,IFERROR(INDEX(B:N,MATCH(AB373,C:C,0),8),0)))</f>
        <v>0</v>
      </c>
      <c r="AE373" s="0" t="s">
        <v>67</v>
      </c>
      <c r="AF373" s="0" t="s">
        <v>35</v>
      </c>
      <c r="AG373" s="0" t="str">
        <f aca="false">RIGHT(AF373,2)</f>
        <v>TD</v>
      </c>
      <c r="AI373" s="0" t="s">
        <v>67</v>
      </c>
      <c r="AJ373" s="0" t="s">
        <v>35</v>
      </c>
      <c r="AK373" s="0" t="str">
        <f aca="false">RIGHT(AJ373,2)</f>
        <v>TD</v>
      </c>
    </row>
    <row r="374" customFormat="false" ht="14.25" hidden="false" customHeight="false" outlineLevel="0" collapsed="false">
      <c r="AA374" s="0" t="s">
        <v>340</v>
      </c>
      <c r="AB374" s="0" t="str">
        <f aca="false">IFERROR(INDEX(V:Y,MATCH(AA374,W:W,0),1),IFERROR(INDEX(V:Y,MATCH(AA374,X:X,0),1),IFERROR(INDEX(V:Y,MATCH(AA374,Y:Y,0),1),IFERROR(INDEX(L:M,MATCH(AA374,L:L,0),2),"NA"))))</f>
        <v>H07</v>
      </c>
      <c r="AC374" s="0" t="n">
        <f aca="false">IFERROR(INDEX(L:N,MATCH(AA374,L:L,0),3),IF(INDEX(B:C,MATCH(AB374,C:C,0),1)="",0,IFERROR(INDEX(B:N,MATCH(AB374,C:C,0),8),0)))</f>
        <v>0</v>
      </c>
      <c r="AE374" s="0" t="s">
        <v>75</v>
      </c>
      <c r="AF374" s="0" t="s">
        <v>35</v>
      </c>
      <c r="AG374" s="0" t="str">
        <f aca="false">RIGHT(AF374,2)</f>
        <v>TD</v>
      </c>
      <c r="AI374" s="0" t="s">
        <v>75</v>
      </c>
      <c r="AJ374" s="0" t="s">
        <v>35</v>
      </c>
      <c r="AK374" s="0" t="str">
        <f aca="false">RIGHT(AJ374,2)</f>
        <v>TD</v>
      </c>
    </row>
    <row r="375" customFormat="false" ht="14.25" hidden="false" customHeight="false" outlineLevel="0" collapsed="false">
      <c r="AA375" s="0" t="s">
        <v>469</v>
      </c>
      <c r="AB375" s="0" t="str">
        <f aca="false">IFERROR(INDEX(V:Y,MATCH(AA375,W:W,0),1),IFERROR(INDEX(V:Y,MATCH(AA375,X:X,0),1),IFERROR(INDEX(V:Y,MATCH(AA375,Y:Y,0),1),IFERROR(INDEX(L:M,MATCH(AA375,L:L,0),2),"NA"))))</f>
        <v>NA</v>
      </c>
      <c r="AC375" s="0" t="n">
        <f aca="false">IFERROR(INDEX(L:N,MATCH(AA375,L:L,0),3),IF(INDEX(B:C,MATCH(AB375,C:C,0),1)="",0,IFERROR(INDEX(B:N,MATCH(AB375,C:C,0),8),0)))</f>
        <v>0</v>
      </c>
      <c r="AE375" s="0" t="s">
        <v>82</v>
      </c>
      <c r="AF375" s="0" t="s">
        <v>35</v>
      </c>
      <c r="AG375" s="0" t="str">
        <f aca="false">RIGHT(AF375,2)</f>
        <v>TD</v>
      </c>
      <c r="AI375" s="0" t="s">
        <v>82</v>
      </c>
      <c r="AJ375" s="0" t="s">
        <v>35</v>
      </c>
      <c r="AK375" s="0" t="str">
        <f aca="false">RIGHT(AJ375,2)</f>
        <v>TD</v>
      </c>
    </row>
    <row r="376" customFormat="false" ht="14.25" hidden="false" customHeight="false" outlineLevel="0" collapsed="false">
      <c r="AA376" s="0" t="s">
        <v>376</v>
      </c>
      <c r="AB376" s="0" t="str">
        <f aca="false">IFERROR(INDEX(V:Y,MATCH(AA376,W:W,0),1),IFERROR(INDEX(V:Y,MATCH(AA376,X:X,0),1),IFERROR(INDEX(V:Y,MATCH(AA376,Y:Y,0),1),IFERROR(INDEX(L:M,MATCH(AA376,L:L,0),2),"NA"))))</f>
        <v>H08</v>
      </c>
      <c r="AC376" s="0" t="n">
        <f aca="false">IFERROR(INDEX(L:N,MATCH(AA376,L:L,0),3),IF(INDEX(B:C,MATCH(AB376,C:C,0),1)="",0,IFERROR(INDEX(B:N,MATCH(AB376,C:C,0),8),0)))</f>
        <v>0</v>
      </c>
      <c r="AE376" s="0" t="s">
        <v>89</v>
      </c>
      <c r="AF376" s="0" t="s">
        <v>35</v>
      </c>
      <c r="AG376" s="0" t="str">
        <f aca="false">RIGHT(AF376,2)</f>
        <v>TD</v>
      </c>
      <c r="AI376" s="0" t="s">
        <v>89</v>
      </c>
      <c r="AJ376" s="0" t="s">
        <v>35</v>
      </c>
      <c r="AK376" s="0" t="str">
        <f aca="false">RIGHT(AJ376,2)</f>
        <v>TD</v>
      </c>
    </row>
    <row r="377" customFormat="false" ht="14.25" hidden="false" customHeight="false" outlineLevel="0" collapsed="false">
      <c r="AA377" s="0" t="s">
        <v>473</v>
      </c>
      <c r="AB377" s="0" t="str">
        <f aca="false">IFERROR(INDEX(V:Y,MATCH(AA377,W:W,0),1),IFERROR(INDEX(V:Y,MATCH(AA377,X:X,0),1),IFERROR(INDEX(V:Y,MATCH(AA377,Y:Y,0),1),IFERROR(INDEX(L:M,MATCH(AA377,L:L,0),2),"NA"))))</f>
        <v>NA</v>
      </c>
      <c r="AC377" s="0" t="n">
        <f aca="false">IFERROR(INDEX(L:N,MATCH(AA377,L:L,0),3),IF(INDEX(B:C,MATCH(AB377,C:C,0),1)="",0,IFERROR(INDEX(B:N,MATCH(AB377,C:C,0),8),0)))</f>
        <v>0</v>
      </c>
      <c r="AE377" s="0" t="s">
        <v>93</v>
      </c>
      <c r="AF377" s="0" t="s">
        <v>35</v>
      </c>
      <c r="AG377" s="0" t="str">
        <f aca="false">RIGHT(AF377,2)</f>
        <v>TD</v>
      </c>
      <c r="AI377" s="0" t="s">
        <v>93</v>
      </c>
      <c r="AJ377" s="0" t="s">
        <v>35</v>
      </c>
      <c r="AK377" s="0" t="str">
        <f aca="false">RIGHT(AJ377,2)</f>
        <v>TD</v>
      </c>
    </row>
    <row r="378" customFormat="false" ht="14.25" hidden="false" customHeight="false" outlineLevel="0" collapsed="false">
      <c r="AA378" s="0" t="s">
        <v>413</v>
      </c>
      <c r="AB378" s="0" t="str">
        <f aca="false">IFERROR(INDEX(V:Y,MATCH(AA378,W:W,0),1),IFERROR(INDEX(V:Y,MATCH(AA378,X:X,0),1),IFERROR(INDEX(V:Y,MATCH(AA378,Y:Y,0),1),IFERROR(INDEX(L:M,MATCH(AA378,L:L,0),2),"NA"))))</f>
        <v>H09</v>
      </c>
      <c r="AC378" s="0" t="n">
        <f aca="false">IFERROR(INDEX(L:N,MATCH(AA378,L:L,0),3),IF(INDEX(B:C,MATCH(AB378,C:C,0),1)="",0,IFERROR(INDEX(B:N,MATCH(AB378,C:C,0),8),0)))</f>
        <v>0</v>
      </c>
      <c r="AE378" s="0" t="s">
        <v>99</v>
      </c>
      <c r="AF378" s="0" t="s">
        <v>35</v>
      </c>
      <c r="AG378" s="0" t="str">
        <f aca="false">RIGHT(AF378,2)</f>
        <v>TD</v>
      </c>
      <c r="AI378" s="0" t="s">
        <v>99</v>
      </c>
      <c r="AJ378" s="0" t="s">
        <v>35</v>
      </c>
      <c r="AK378" s="0" t="str">
        <f aca="false">RIGHT(AJ378,2)</f>
        <v>TD</v>
      </c>
    </row>
    <row r="379" customFormat="false" ht="14.25" hidden="false" customHeight="false" outlineLevel="0" collapsed="false">
      <c r="AA379" s="0" t="s">
        <v>477</v>
      </c>
      <c r="AB379" s="0" t="str">
        <f aca="false">IFERROR(INDEX(V:Y,MATCH(AA379,W:W,0),1),IFERROR(INDEX(V:Y,MATCH(AA379,X:X,0),1),IFERROR(INDEX(V:Y,MATCH(AA379,Y:Y,0),1),IFERROR(INDEX(L:M,MATCH(AA379,L:L,0),2),"NA"))))</f>
        <v>NA</v>
      </c>
      <c r="AC379" s="0" t="n">
        <f aca="false">IFERROR(INDEX(L:N,MATCH(AA379,L:L,0),3),IF(INDEX(B:C,MATCH(AB379,C:C,0),1)="",0,IFERROR(INDEX(B:N,MATCH(AB379,C:C,0),8),0)))</f>
        <v>0</v>
      </c>
      <c r="AE379" s="0" t="s">
        <v>105</v>
      </c>
      <c r="AF379" s="0" t="s">
        <v>35</v>
      </c>
      <c r="AG379" s="0" t="str">
        <f aca="false">RIGHT(AF379,2)</f>
        <v>TD</v>
      </c>
      <c r="AI379" s="0" t="s">
        <v>105</v>
      </c>
      <c r="AJ379" s="0" t="s">
        <v>35</v>
      </c>
      <c r="AK379" s="0" t="str">
        <f aca="false">RIGHT(AJ379,2)</f>
        <v>TD</v>
      </c>
    </row>
    <row r="380" customFormat="false" ht="14.25" hidden="false" customHeight="false" outlineLevel="0" collapsed="false">
      <c r="AA380" s="0" t="s">
        <v>440</v>
      </c>
      <c r="AB380" s="0" t="str">
        <f aca="false">IFERROR(INDEX(V:Y,MATCH(AA380,W:W,0),1),IFERROR(INDEX(V:Y,MATCH(AA380,X:X,0),1),IFERROR(INDEX(V:Y,MATCH(AA380,Y:Y,0),1),IFERROR(INDEX(L:M,MATCH(AA380,L:L,0),2),"NA"))))</f>
        <v>H10</v>
      </c>
      <c r="AC380" s="0" t="n">
        <f aca="false">IFERROR(INDEX(L:N,MATCH(AA380,L:L,0),3),IF(INDEX(B:C,MATCH(AB380,C:C,0),1)="",0,IFERROR(INDEX(B:N,MATCH(AB380,C:C,0),8),0)))</f>
        <v>0</v>
      </c>
      <c r="AE380" s="0" t="s">
        <v>112</v>
      </c>
      <c r="AF380" s="0" t="s">
        <v>35</v>
      </c>
      <c r="AG380" s="0" t="str">
        <f aca="false">RIGHT(AF380,2)</f>
        <v>TD</v>
      </c>
      <c r="AI380" s="0" t="s">
        <v>112</v>
      </c>
      <c r="AJ380" s="0" t="s">
        <v>35</v>
      </c>
      <c r="AK380" s="0" t="str">
        <f aca="false">RIGHT(AJ380,2)</f>
        <v>TD</v>
      </c>
    </row>
    <row r="381" customFormat="false" ht="14.25" hidden="false" customHeight="false" outlineLevel="0" collapsed="false">
      <c r="AA381" s="0" t="s">
        <v>481</v>
      </c>
      <c r="AB381" s="0" t="str">
        <f aca="false">IFERROR(INDEX(V:Y,MATCH(AA381,W:W,0),1),IFERROR(INDEX(V:Y,MATCH(AA381,X:X,0),1),IFERROR(INDEX(V:Y,MATCH(AA381,Y:Y,0),1),IFERROR(INDEX(L:M,MATCH(AA381,L:L,0),2),"NA"))))</f>
        <v>NA</v>
      </c>
      <c r="AC381" s="0" t="n">
        <f aca="false">IFERROR(INDEX(L:N,MATCH(AA381,L:L,0),3),IF(INDEX(B:C,MATCH(AB381,C:C,0),1)="",0,IFERROR(INDEX(B:N,MATCH(AB381,C:C,0),8),0)))</f>
        <v>0</v>
      </c>
      <c r="AE381" s="0" t="s">
        <v>118</v>
      </c>
      <c r="AF381" s="0" t="s">
        <v>35</v>
      </c>
      <c r="AG381" s="0" t="str">
        <f aca="false">RIGHT(AF381,2)</f>
        <v>TD</v>
      </c>
      <c r="AI381" s="0" t="s">
        <v>118</v>
      </c>
      <c r="AJ381" s="0" t="s">
        <v>35</v>
      </c>
      <c r="AK381" s="0" t="str">
        <f aca="false">RIGHT(AJ381,2)</f>
        <v>TD</v>
      </c>
    </row>
    <row r="382" customFormat="false" ht="14.25" hidden="false" customHeight="false" outlineLevel="0" collapsed="false">
      <c r="AA382" s="0" t="s">
        <v>466</v>
      </c>
      <c r="AB382" s="0" t="str">
        <f aca="false">IFERROR(INDEX(V:Y,MATCH(AA382,W:W,0),1),IFERROR(INDEX(V:Y,MATCH(AA382,X:X,0),1),IFERROR(INDEX(V:Y,MATCH(AA382,Y:Y,0),1),IFERROR(INDEX(L:M,MATCH(AA382,L:L,0),2),"NA"))))</f>
        <v>H11</v>
      </c>
      <c r="AC382" s="0" t="n">
        <f aca="false">IFERROR(INDEX(L:N,MATCH(AA382,L:L,0),3),IF(INDEX(B:C,MATCH(AB382,C:C,0),1)="",0,IFERROR(INDEX(B:N,MATCH(AB382,C:C,0),8),0)))</f>
        <v>0</v>
      </c>
      <c r="AE382" s="0" t="s">
        <v>124</v>
      </c>
      <c r="AF382" s="0" t="s">
        <v>35</v>
      </c>
      <c r="AG382" s="0" t="str">
        <f aca="false">RIGHT(AF382,2)</f>
        <v>TD</v>
      </c>
      <c r="AI382" s="0" t="s">
        <v>124</v>
      </c>
      <c r="AJ382" s="0" t="s">
        <v>35</v>
      </c>
      <c r="AK382" s="0" t="str">
        <f aca="false">RIGHT(AJ382,2)</f>
        <v>TD</v>
      </c>
    </row>
    <row r="383" customFormat="false" ht="14.25" hidden="false" customHeight="false" outlineLevel="0" collapsed="false">
      <c r="AA383" s="0" t="s">
        <v>485</v>
      </c>
      <c r="AB383" s="0" t="str">
        <f aca="false">IFERROR(INDEX(V:Y,MATCH(AA383,W:W,0),1),IFERROR(INDEX(V:Y,MATCH(AA383,X:X,0),1),IFERROR(INDEX(V:Y,MATCH(AA383,Y:Y,0),1),IFERROR(INDEX(L:M,MATCH(AA383,L:L,0),2),"NA"))))</f>
        <v>NA</v>
      </c>
      <c r="AC383" s="0" t="n">
        <f aca="false">IFERROR(INDEX(L:N,MATCH(AA383,L:L,0),3),IF(INDEX(B:C,MATCH(AB383,C:C,0),1)="",0,IFERROR(INDEX(B:N,MATCH(AB383,C:C,0),8),0)))</f>
        <v>0</v>
      </c>
      <c r="AE383" s="0" t="s">
        <v>132</v>
      </c>
      <c r="AF383" s="0" t="s">
        <v>35</v>
      </c>
      <c r="AG383" s="0" t="str">
        <f aca="false">RIGHT(AF383,2)</f>
        <v>TD</v>
      </c>
      <c r="AI383" s="0" t="s">
        <v>132</v>
      </c>
      <c r="AJ383" s="0" t="s">
        <v>35</v>
      </c>
      <c r="AK383" s="0" t="str">
        <f aca="false">RIGHT(AJ383,2)</f>
        <v>TD</v>
      </c>
    </row>
    <row r="384" customFormat="false" ht="14.25" hidden="false" customHeight="false" outlineLevel="0" collapsed="false">
      <c r="AA384" s="0" t="s">
        <v>492</v>
      </c>
      <c r="AB384" s="0" t="str">
        <f aca="false">IFERROR(INDEX(V:Y,MATCH(AA384,W:W,0),1),IFERROR(INDEX(V:Y,MATCH(AA384,X:X,0),1),IFERROR(INDEX(V:Y,MATCH(AA384,Y:Y,0),1),IFERROR(INDEX(L:M,MATCH(AA384,L:L,0),2),"NA"))))</f>
        <v>H12</v>
      </c>
      <c r="AC384" s="0" t="n">
        <f aca="false">IFERROR(INDEX(L:N,MATCH(AA384,L:L,0),3),IF(INDEX(B:C,MATCH(AB384,C:C,0),1)="",0,IFERROR(INDEX(B:N,MATCH(AB384,C:C,0),8),0)))</f>
        <v>0</v>
      </c>
      <c r="AE384" s="0" t="s">
        <v>139</v>
      </c>
      <c r="AF384" s="0" t="s">
        <v>35</v>
      </c>
      <c r="AG384" s="0" t="str">
        <f aca="false">RIGHT(AF384,2)</f>
        <v>TD</v>
      </c>
      <c r="AI384" s="0" t="s">
        <v>139</v>
      </c>
      <c r="AJ384" s="0" t="s">
        <v>35</v>
      </c>
      <c r="AK384" s="0" t="str">
        <f aca="false">RIGHT(AJ384,2)</f>
        <v>TD</v>
      </c>
    </row>
    <row r="385" customFormat="false" ht="14.25" hidden="false" customHeight="false" outlineLevel="0" collapsed="false">
      <c r="AA385" s="0" t="s">
        <v>489</v>
      </c>
      <c r="AB385" s="0" t="str">
        <f aca="false">IFERROR(INDEX(V:Y,MATCH(AA385,W:W,0),1),IFERROR(INDEX(V:Y,MATCH(AA385,X:X,0),1),IFERROR(INDEX(V:Y,MATCH(AA385,Y:Y,0),1),IFERROR(INDEX(L:M,MATCH(AA385,L:L,0),2),"NA"))))</f>
        <v>NA</v>
      </c>
      <c r="AC385" s="0" t="n">
        <f aca="false">IFERROR(INDEX(L:N,MATCH(AA385,L:L,0),3),IF(INDEX(B:C,MATCH(AB385,C:C,0),1)="",0,IFERROR(INDEX(B:N,MATCH(AB385,C:C,0),8),0)))</f>
        <v>0</v>
      </c>
      <c r="AE385" s="0" t="s">
        <v>142</v>
      </c>
      <c r="AF385" s="0" t="s">
        <v>35</v>
      </c>
      <c r="AG385" s="0" t="str">
        <f aca="false">RIGHT(AF385,2)</f>
        <v>TD</v>
      </c>
      <c r="AI385" s="0" t="s">
        <v>142</v>
      </c>
      <c r="AJ385" s="0" t="s">
        <v>35</v>
      </c>
      <c r="AK385" s="0" t="str">
        <f aca="false">RIGHT(AJ385,2)</f>
        <v>TD</v>
      </c>
    </row>
  </sheetData>
  <dataValidations count="1">
    <dataValidation allowBlank="true" operator="between" showDropDown="false" showErrorMessage="true" showInputMessage="true" sqref="E1" type="list">
      <formula1>$Q$1:$R$1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X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26" min="1" style="0" width="8.57085020242915"/>
    <col collapsed="false" hidden="true" max="50" min="27" style="0" width="0"/>
    <col collapsed="false" hidden="false" max="1025" min="51" style="0" width="8.57085020242915"/>
  </cols>
  <sheetData>
    <row r="1" customFormat="false" ht="14.25" hidden="false" customHeight="false" outlineLevel="0" collapsed="false">
      <c r="A1" s="11" t="s">
        <v>493</v>
      </c>
      <c r="B1" s="11"/>
      <c r="C1" s="11"/>
      <c r="D1" s="11"/>
      <c r="E1" s="11"/>
      <c r="F1" s="11"/>
      <c r="G1" s="11"/>
      <c r="H1" s="11"/>
      <c r="I1" s="11"/>
    </row>
    <row r="2" customFormat="false" ht="14.25" hidden="false" customHeight="false" outlineLevel="0" collapsed="false">
      <c r="A2" s="11" t="s">
        <v>494</v>
      </c>
      <c r="B2" s="11"/>
      <c r="C2" s="11"/>
      <c r="D2" s="11"/>
      <c r="E2" s="11"/>
      <c r="F2" s="11"/>
      <c r="G2" s="11"/>
      <c r="H2" s="11"/>
      <c r="I2" s="11"/>
    </row>
    <row r="3" customFormat="false" ht="14.25" hidden="false" customHeight="false" outlineLevel="0" collapsed="false">
      <c r="A3" s="11" t="n">
        <v>3</v>
      </c>
      <c r="B3" s="11" t="n">
        <v>0</v>
      </c>
      <c r="C3" s="11"/>
      <c r="D3" s="11" t="n">
        <v>0</v>
      </c>
      <c r="E3" s="11"/>
      <c r="F3" s="11" t="s">
        <v>495</v>
      </c>
      <c r="G3" s="11" t="s">
        <v>496</v>
      </c>
      <c r="H3" s="11"/>
      <c r="I3" s="11"/>
    </row>
    <row r="4" customFormat="false" ht="14.25" hidden="false" customHeight="false" outlineLevel="0" collapsed="false">
      <c r="A4" s="0" t="s">
        <v>497</v>
      </c>
      <c r="C4" s="0" t="s">
        <v>498</v>
      </c>
    </row>
    <row r="5" customFormat="false" ht="14.25" hidden="false" customHeight="false" outlineLevel="0" collapsed="false">
      <c r="A5" s="0" t="s">
        <v>499</v>
      </c>
      <c r="B5" s="0" t="n">
        <v>1</v>
      </c>
    </row>
    <row r="6" customFormat="false" ht="14.25" hidden="false" customHeight="false" outlineLevel="0" collapsed="false">
      <c r="A6" s="0" t="n">
        <f aca="false">IFERROR(INDEX(Samples!$B:$J,MATCH(MantisDispenseList!AA6,Samples!$F:$F,0),9),0)</f>
        <v>0</v>
      </c>
      <c r="B6" s="0" t="n">
        <f aca="false">IFERROR(INDEX(Samples!$B:$J,MATCH(MantisDispenseList!AB6,Samples!$F:$F,0),9),0)</f>
        <v>0</v>
      </c>
      <c r="C6" s="0" t="n">
        <f aca="false">IFERROR(INDEX(Samples!$B:$J,MATCH(MantisDispenseList!AC6,Samples!$F:$F,0),9),0)</f>
        <v>0</v>
      </c>
      <c r="D6" s="0" t="n">
        <f aca="false">IFERROR(INDEX(Samples!$B:$J,MATCH(MantisDispenseList!AD6,Samples!$F:$F,0),9),0)</f>
        <v>0</v>
      </c>
      <c r="E6" s="0" t="n">
        <f aca="false">IFERROR(INDEX(Samples!$B:$J,MATCH(MantisDispenseList!AE6,Samples!$F:$F,0),9),0)</f>
        <v>0</v>
      </c>
      <c r="F6" s="0" t="n">
        <f aca="false">IFERROR(INDEX(Samples!$B:$J,MATCH(MantisDispenseList!AF6,Samples!$F:$F,0),9),0)</f>
        <v>0</v>
      </c>
      <c r="G6" s="0" t="n">
        <f aca="false">IFERROR(INDEX(Samples!$B:$J,MATCH(MantisDispenseList!AG6,Samples!$F:$F,0),9),0)</f>
        <v>0</v>
      </c>
      <c r="H6" s="0" t="n">
        <f aca="false">IFERROR(INDEX(Samples!$B:$J,MATCH(MantisDispenseList!AH6,Samples!$F:$F,0),9),0)</f>
        <v>0</v>
      </c>
      <c r="I6" s="0" t="n">
        <f aca="false">IFERROR(INDEX(Samples!$B:$J,MATCH(MantisDispenseList!AI6,Samples!$F:$F,0),9),0)</f>
        <v>0</v>
      </c>
      <c r="J6" s="0" t="n">
        <f aca="false">IFERROR(INDEX(Samples!$B:$J,MATCH(MantisDispenseList!AJ6,Samples!$F:$F,0),9),0)</f>
        <v>0</v>
      </c>
      <c r="K6" s="0" t="n">
        <f aca="false">IFERROR(INDEX(Samples!$B:$J,MATCH(MantisDispenseList!AK6,Samples!$F:$F,0),9),0)</f>
        <v>0</v>
      </c>
      <c r="L6" s="0" t="n">
        <f aca="false">IFERROR(INDEX(Samples!$B:$J,MATCH(MantisDispenseList!AL6,Samples!$F:$F,0),9),0)</f>
        <v>0</v>
      </c>
      <c r="M6" s="0" t="n">
        <f aca="false">IFERROR(INDEX(Samples!$B:$J,MATCH(MantisDispenseList!AM6,Samples!$F:$F,0),9),0)</f>
        <v>0</v>
      </c>
      <c r="N6" s="0" t="n">
        <f aca="false">IFERROR(INDEX(Samples!$B:$J,MATCH(MantisDispenseList!AN6,Samples!$F:$F,0),9),0)</f>
        <v>0</v>
      </c>
      <c r="O6" s="0" t="n">
        <f aca="false">IFERROR(INDEX(Samples!$B:$J,MATCH(MantisDispenseList!AO6,Samples!$F:$F,0),9),0)</f>
        <v>0</v>
      </c>
      <c r="P6" s="0" t="n">
        <f aca="false">IFERROR(INDEX(Samples!$B:$J,MATCH(MantisDispenseList!AP6,Samples!$F:$F,0),9),0)</f>
        <v>0</v>
      </c>
      <c r="Q6" s="0" t="n">
        <f aca="false">IFERROR(INDEX(Samples!$B:$J,MATCH(MantisDispenseList!AQ6,Samples!$F:$F,0),9),0)</f>
        <v>0</v>
      </c>
      <c r="R6" s="0" t="n">
        <f aca="false">IFERROR(INDEX(Samples!$B:$J,MATCH(MantisDispenseList!AR6,Samples!$F:$F,0),9),0)</f>
        <v>0</v>
      </c>
      <c r="S6" s="0" t="n">
        <f aca="false">IFERROR(INDEX(Samples!$B:$J,MATCH(MantisDispenseList!AS6,Samples!$F:$F,0),9),0)</f>
        <v>0</v>
      </c>
      <c r="T6" s="0" t="n">
        <f aca="false">IFERROR(INDEX(Samples!$B:$J,MATCH(MantisDispenseList!AT6,Samples!$F:$F,0),9),0)</f>
        <v>0</v>
      </c>
      <c r="U6" s="0" t="n">
        <f aca="false">IFERROR(INDEX(Samples!$B:$J,MATCH(MantisDispenseList!AU6,Samples!$F:$F,0),9),0)</f>
        <v>0</v>
      </c>
      <c r="V6" s="0" t="n">
        <f aca="false">IFERROR(INDEX(Samples!$B:$J,MATCH(MantisDispenseList!AV6,Samples!$F:$F,0),9),0)</f>
        <v>0</v>
      </c>
      <c r="W6" s="0" t="n">
        <f aca="false">IFERROR(INDEX(Samples!$B:$J,MATCH(MantisDispenseList!AW6,Samples!$F:$F,0),9),0)</f>
        <v>0</v>
      </c>
      <c r="X6" s="0" t="n">
        <f aca="false">IFERROR(INDEX(Samples!$B:$J,MATCH(MantisDispenseList!AX6,Samples!$F:$F,0),9),0)</f>
        <v>0</v>
      </c>
      <c r="AA6" s="0" t="s">
        <v>37</v>
      </c>
      <c r="AB6" s="0" t="s">
        <v>38</v>
      </c>
      <c r="AC6" s="0" t="s">
        <v>52</v>
      </c>
      <c r="AD6" s="0" t="s">
        <v>59</v>
      </c>
      <c r="AE6" s="0" t="s">
        <v>66</v>
      </c>
      <c r="AF6" s="0" t="s">
        <v>73</v>
      </c>
      <c r="AG6" s="0" t="s">
        <v>81</v>
      </c>
      <c r="AH6" s="0" t="s">
        <v>88</v>
      </c>
      <c r="AI6" s="0" t="s">
        <v>91</v>
      </c>
      <c r="AJ6" s="0" t="s">
        <v>94</v>
      </c>
      <c r="AK6" s="0" t="s">
        <v>100</v>
      </c>
      <c r="AL6" s="0" t="s">
        <v>106</v>
      </c>
      <c r="AM6" s="0" t="s">
        <v>117</v>
      </c>
      <c r="AN6" s="0" t="s">
        <v>123</v>
      </c>
      <c r="AO6" s="0" t="s">
        <v>130</v>
      </c>
      <c r="AP6" s="0" t="s">
        <v>138</v>
      </c>
      <c r="AQ6" s="0" t="s">
        <v>141</v>
      </c>
      <c r="AR6" s="0" t="s">
        <v>147</v>
      </c>
      <c r="AS6" s="0" t="s">
        <v>156</v>
      </c>
      <c r="AT6" s="0" t="s">
        <v>163</v>
      </c>
      <c r="AU6" s="0" t="s">
        <v>170</v>
      </c>
      <c r="AV6" s="0" t="s">
        <v>178</v>
      </c>
      <c r="AW6" s="0" t="s">
        <v>184</v>
      </c>
      <c r="AX6" s="0" t="s">
        <v>191</v>
      </c>
    </row>
    <row r="7" customFormat="false" ht="14.25" hidden="false" customHeight="false" outlineLevel="0" collapsed="false">
      <c r="A7" s="0" t="n">
        <f aca="false">IFERROR(INDEX(Samples!$B:$J,MATCH(MantisDispenseList!AA7,Samples!$F:$F,0),9),0)</f>
        <v>0</v>
      </c>
      <c r="B7" s="0" t="n">
        <f aca="false">IFERROR(INDEX(Samples!$B:$J,MATCH(MantisDispenseList!AB7,Samples!$F:$F,0),9),0)</f>
        <v>0</v>
      </c>
      <c r="C7" s="0" t="n">
        <f aca="false">IFERROR(INDEX(Samples!$B:$J,MATCH(MantisDispenseList!AC7,Samples!$F:$F,0),9),0)</f>
        <v>0</v>
      </c>
      <c r="D7" s="0" t="n">
        <f aca="false">IFERROR(INDEX(Samples!$B:$J,MATCH(MantisDispenseList!AD7,Samples!$F:$F,0),9),0)</f>
        <v>0</v>
      </c>
      <c r="E7" s="0" t="n">
        <f aca="false">IFERROR(INDEX(Samples!$B:$J,MATCH(MantisDispenseList!AE7,Samples!$F:$F,0),9),0)</f>
        <v>0</v>
      </c>
      <c r="F7" s="0" t="n">
        <f aca="false">IFERROR(INDEX(Samples!$B:$J,MATCH(MantisDispenseList!AF7,Samples!$F:$F,0),9),0)</f>
        <v>0</v>
      </c>
      <c r="G7" s="0" t="n">
        <f aca="false">IFERROR(INDEX(Samples!$B:$J,MATCH(MantisDispenseList!AG7,Samples!$F:$F,0),9),0)</f>
        <v>0</v>
      </c>
      <c r="H7" s="0" t="n">
        <f aca="false">IFERROR(INDEX(Samples!$B:$J,MATCH(MantisDispenseList!AH7,Samples!$F:$F,0),9),0)</f>
        <v>0</v>
      </c>
      <c r="I7" s="0" t="n">
        <f aca="false">IFERROR(INDEX(Samples!$B:$J,MATCH(MantisDispenseList!AI7,Samples!$F:$F,0),9),0)</f>
        <v>0</v>
      </c>
      <c r="J7" s="0" t="n">
        <f aca="false">IFERROR(INDEX(Samples!$B:$J,MATCH(MantisDispenseList!AJ7,Samples!$F:$F,0),9),0)</f>
        <v>0</v>
      </c>
      <c r="K7" s="0" t="n">
        <f aca="false">IFERROR(INDEX(Samples!$B:$J,MATCH(MantisDispenseList!AK7,Samples!$F:$F,0),9),0)</f>
        <v>0</v>
      </c>
      <c r="L7" s="0" t="n">
        <f aca="false">IFERROR(INDEX(Samples!$B:$J,MATCH(MantisDispenseList!AL7,Samples!$F:$F,0),9),0)</f>
        <v>0</v>
      </c>
      <c r="M7" s="0" t="n">
        <f aca="false">IFERROR(INDEX(Samples!$B:$J,MATCH(MantisDispenseList!AM7,Samples!$F:$F,0),9),0)</f>
        <v>0</v>
      </c>
      <c r="N7" s="0" t="n">
        <f aca="false">IFERROR(INDEX(Samples!$B:$J,MATCH(MantisDispenseList!AN7,Samples!$F:$F,0),9),0)</f>
        <v>0</v>
      </c>
      <c r="O7" s="0" t="n">
        <f aca="false">IFERROR(INDEX(Samples!$B:$J,MATCH(MantisDispenseList!AO7,Samples!$F:$F,0),9),0)</f>
        <v>0</v>
      </c>
      <c r="P7" s="0" t="n">
        <f aca="false">IFERROR(INDEX(Samples!$B:$J,MATCH(MantisDispenseList!AP7,Samples!$F:$F,0),9),0)</f>
        <v>0</v>
      </c>
      <c r="Q7" s="0" t="n">
        <f aca="false">IFERROR(INDEX(Samples!$B:$J,MATCH(MantisDispenseList!AQ7,Samples!$F:$F,0),9),0)</f>
        <v>0</v>
      </c>
      <c r="R7" s="0" t="n">
        <f aca="false">IFERROR(INDEX(Samples!$B:$J,MATCH(MantisDispenseList!AR7,Samples!$F:$F,0),9),0)</f>
        <v>0</v>
      </c>
      <c r="S7" s="0" t="n">
        <f aca="false">IFERROR(INDEX(Samples!$B:$J,MATCH(MantisDispenseList!AS7,Samples!$F:$F,0),9),0)</f>
        <v>0</v>
      </c>
      <c r="T7" s="0" t="n">
        <f aca="false">IFERROR(INDEX(Samples!$B:$J,MATCH(MantisDispenseList!AT7,Samples!$F:$F,0),9),0)</f>
        <v>0</v>
      </c>
      <c r="U7" s="0" t="n">
        <f aca="false">IFERROR(INDEX(Samples!$B:$J,MATCH(MantisDispenseList!AU7,Samples!$F:$F,0),9),0)</f>
        <v>0</v>
      </c>
      <c r="V7" s="0" t="n">
        <f aca="false">IFERROR(INDEX(Samples!$B:$J,MATCH(MantisDispenseList!AV7,Samples!$F:$F,0),9),0)</f>
        <v>0</v>
      </c>
      <c r="W7" s="0" t="n">
        <f aca="false">IFERROR(INDEX(Samples!$B:$J,MATCH(MantisDispenseList!AW7,Samples!$F:$F,0),9),0)</f>
        <v>0</v>
      </c>
      <c r="X7" s="0" t="n">
        <f aca="false">IFERROR(INDEX(Samples!$B:$J,MATCH(MantisDispenseList!AX7,Samples!$F:$F,0),9),0)</f>
        <v>0</v>
      </c>
      <c r="AA7" s="0" t="s">
        <v>39</v>
      </c>
      <c r="AB7" s="0" t="s">
        <v>34</v>
      </c>
      <c r="AC7" s="0" t="s">
        <v>74</v>
      </c>
      <c r="AD7" s="0" t="s">
        <v>40</v>
      </c>
      <c r="AE7" s="0" t="s">
        <v>92</v>
      </c>
      <c r="AF7" s="0" t="s">
        <v>46</v>
      </c>
      <c r="AG7" s="0" t="s">
        <v>111</v>
      </c>
      <c r="AH7" s="0" t="s">
        <v>193</v>
      </c>
      <c r="AI7" s="0" t="s">
        <v>131</v>
      </c>
      <c r="AJ7" s="0" t="s">
        <v>173</v>
      </c>
      <c r="AK7" s="0" t="s">
        <v>148</v>
      </c>
      <c r="AL7" s="0" t="s">
        <v>186</v>
      </c>
      <c r="AM7" s="0" t="s">
        <v>171</v>
      </c>
      <c r="AN7" s="0" t="s">
        <v>203</v>
      </c>
      <c r="AO7" s="0" t="s">
        <v>192</v>
      </c>
      <c r="AP7" s="0" t="s">
        <v>208</v>
      </c>
      <c r="AQ7" s="0" t="s">
        <v>202</v>
      </c>
      <c r="AR7" s="0" t="s">
        <v>214</v>
      </c>
      <c r="AS7" s="0" t="s">
        <v>220</v>
      </c>
      <c r="AT7" s="0" t="s">
        <v>221</v>
      </c>
      <c r="AU7" s="0" t="s">
        <v>235</v>
      </c>
      <c r="AV7" s="0" t="s">
        <v>227</v>
      </c>
      <c r="AW7" s="0" t="s">
        <v>251</v>
      </c>
      <c r="AX7" s="0" t="s">
        <v>233</v>
      </c>
    </row>
    <row r="8" customFormat="false" ht="14.25" hidden="false" customHeight="false" outlineLevel="0" collapsed="false">
      <c r="A8" s="0" t="n">
        <f aca="false">IFERROR(INDEX(Samples!$B:$J,MATCH(MantisDispenseList!AA8,Samples!$F:$F,0),9),0)</f>
        <v>0</v>
      </c>
      <c r="B8" s="0" t="n">
        <f aca="false">IFERROR(INDEX(Samples!$B:$J,MATCH(MantisDispenseList!AB8,Samples!$F:$F,0),9),0)</f>
        <v>0</v>
      </c>
      <c r="C8" s="0" t="n">
        <f aca="false">IFERROR(INDEX(Samples!$B:$J,MATCH(MantisDispenseList!AC8,Samples!$F:$F,0),9),0)</f>
        <v>0</v>
      </c>
      <c r="D8" s="0" t="n">
        <f aca="false">IFERROR(INDEX(Samples!$B:$J,MATCH(MantisDispenseList!AD8,Samples!$F:$F,0),9),0)</f>
        <v>0</v>
      </c>
      <c r="E8" s="0" t="n">
        <f aca="false">IFERROR(INDEX(Samples!$B:$J,MATCH(MantisDispenseList!AE8,Samples!$F:$F,0),9),0)</f>
        <v>0</v>
      </c>
      <c r="F8" s="0" t="n">
        <f aca="false">IFERROR(INDEX(Samples!$B:$J,MATCH(MantisDispenseList!AF8,Samples!$F:$F,0),9),0)</f>
        <v>0</v>
      </c>
      <c r="G8" s="0" t="n">
        <f aca="false">IFERROR(INDEX(Samples!$B:$J,MATCH(MantisDispenseList!AG8,Samples!$F:$F,0),9),0)</f>
        <v>0</v>
      </c>
      <c r="H8" s="0" t="n">
        <f aca="false">IFERROR(INDEX(Samples!$B:$J,MATCH(MantisDispenseList!AH8,Samples!$F:$F,0),9),0)</f>
        <v>0</v>
      </c>
      <c r="I8" s="0" t="n">
        <f aca="false">IFERROR(INDEX(Samples!$B:$J,MATCH(MantisDispenseList!AI8,Samples!$F:$F,0),9),0)</f>
        <v>0</v>
      </c>
      <c r="J8" s="0" t="n">
        <f aca="false">IFERROR(INDEX(Samples!$B:$J,MATCH(MantisDispenseList!AJ8,Samples!$F:$F,0),9),0)</f>
        <v>0</v>
      </c>
      <c r="K8" s="0" t="n">
        <f aca="false">IFERROR(INDEX(Samples!$B:$J,MATCH(MantisDispenseList!AK8,Samples!$F:$F,0),9),0)</f>
        <v>0</v>
      </c>
      <c r="L8" s="0" t="n">
        <f aca="false">IFERROR(INDEX(Samples!$B:$J,MATCH(MantisDispenseList!AL8,Samples!$F:$F,0),9),0)</f>
        <v>0</v>
      </c>
      <c r="M8" s="0" t="n">
        <f aca="false">IFERROR(INDEX(Samples!$B:$J,MATCH(MantisDispenseList!AM8,Samples!$F:$F,0),9),0)</f>
        <v>0</v>
      </c>
      <c r="N8" s="0" t="n">
        <f aca="false">IFERROR(INDEX(Samples!$B:$J,MATCH(MantisDispenseList!AN8,Samples!$F:$F,0),9),0)</f>
        <v>0</v>
      </c>
      <c r="O8" s="0" t="n">
        <f aca="false">IFERROR(INDEX(Samples!$B:$J,MATCH(MantisDispenseList!AO8,Samples!$F:$F,0),9),0)</f>
        <v>0</v>
      </c>
      <c r="P8" s="0" t="n">
        <f aca="false">IFERROR(INDEX(Samples!$B:$J,MATCH(MantisDispenseList!AP8,Samples!$F:$F,0),9),0)</f>
        <v>0</v>
      </c>
      <c r="Q8" s="0" t="n">
        <f aca="false">IFERROR(INDEX(Samples!$B:$J,MATCH(MantisDispenseList!AQ8,Samples!$F:$F,0),9),0)</f>
        <v>0</v>
      </c>
      <c r="R8" s="0" t="n">
        <f aca="false">IFERROR(INDEX(Samples!$B:$J,MATCH(MantisDispenseList!AR8,Samples!$F:$F,0),9),0)</f>
        <v>0</v>
      </c>
      <c r="S8" s="0" t="n">
        <f aca="false">IFERROR(INDEX(Samples!$B:$J,MATCH(MantisDispenseList!AS8,Samples!$F:$F,0),9),0)</f>
        <v>0</v>
      </c>
      <c r="T8" s="0" t="n">
        <f aca="false">IFERROR(INDEX(Samples!$B:$J,MATCH(MantisDispenseList!AT8,Samples!$F:$F,0),9),0)</f>
        <v>0</v>
      </c>
      <c r="U8" s="0" t="n">
        <f aca="false">IFERROR(INDEX(Samples!$B:$J,MATCH(MantisDispenseList!AU8,Samples!$F:$F,0),9),0)</f>
        <v>0</v>
      </c>
      <c r="V8" s="0" t="n">
        <f aca="false">IFERROR(INDEX(Samples!$B:$J,MATCH(MantisDispenseList!AV8,Samples!$F:$F,0),9),0)</f>
        <v>0</v>
      </c>
      <c r="W8" s="0" t="n">
        <f aca="false">IFERROR(INDEX(Samples!$B:$J,MATCH(MantisDispenseList!AW8,Samples!$F:$F,0),9),0)</f>
        <v>0</v>
      </c>
      <c r="X8" s="0" t="n">
        <f aca="false">IFERROR(INDEX(Samples!$B:$J,MATCH(MantisDispenseList!AX8,Samples!$F:$F,0),9),0)</f>
        <v>0</v>
      </c>
      <c r="AA8" s="0" t="s">
        <v>43</v>
      </c>
      <c r="AB8" s="0" t="s">
        <v>44</v>
      </c>
      <c r="AC8" s="0" t="s">
        <v>96</v>
      </c>
      <c r="AD8" s="0" t="s">
        <v>97</v>
      </c>
      <c r="AE8" s="0" t="s">
        <v>144</v>
      </c>
      <c r="AF8" s="0" t="s">
        <v>145</v>
      </c>
      <c r="AG8" s="0" t="s">
        <v>195</v>
      </c>
      <c r="AH8" s="0" t="s">
        <v>196</v>
      </c>
      <c r="AI8" s="0" t="s">
        <v>238</v>
      </c>
      <c r="AJ8" s="0" t="s">
        <v>237</v>
      </c>
      <c r="AK8" s="0" t="s">
        <v>241</v>
      </c>
      <c r="AL8" s="0" t="s">
        <v>246</v>
      </c>
      <c r="AM8" s="0" t="s">
        <v>309</v>
      </c>
      <c r="AN8" s="0" t="s">
        <v>310</v>
      </c>
      <c r="AO8" s="0" t="s">
        <v>344</v>
      </c>
      <c r="AP8" s="0" t="s">
        <v>345</v>
      </c>
      <c r="AQ8" s="0" t="s">
        <v>359</v>
      </c>
      <c r="AR8" s="0" t="s">
        <v>365</v>
      </c>
      <c r="AS8" s="0" t="s">
        <v>377</v>
      </c>
      <c r="AT8" s="0" t="s">
        <v>379</v>
      </c>
      <c r="AU8" s="0" t="s">
        <v>386</v>
      </c>
      <c r="AV8" s="0" t="s">
        <v>391</v>
      </c>
      <c r="AW8" s="0" t="s">
        <v>402</v>
      </c>
      <c r="AX8" s="0" t="s">
        <v>408</v>
      </c>
    </row>
    <row r="9" customFormat="false" ht="14.25" hidden="false" customHeight="false" outlineLevel="0" collapsed="false">
      <c r="A9" s="0" t="n">
        <f aca="false">IFERROR(INDEX(Samples!$B:$J,MATCH(MantisDispenseList!AA9,Samples!$F:$F,0),9),0)</f>
        <v>0</v>
      </c>
      <c r="B9" s="0" t="n">
        <f aca="false">IFERROR(INDEX(Samples!$B:$J,MATCH(MantisDispenseList!AB9,Samples!$F:$F,0),9),0)</f>
        <v>0</v>
      </c>
      <c r="C9" s="0" t="n">
        <f aca="false">IFERROR(INDEX(Samples!$B:$J,MATCH(MantisDispenseList!AC9,Samples!$F:$F,0),9),0)</f>
        <v>0</v>
      </c>
      <c r="D9" s="0" t="n">
        <f aca="false">IFERROR(INDEX(Samples!$B:$J,MATCH(MantisDispenseList!AD9,Samples!$F:$F,0),9),0)</f>
        <v>0</v>
      </c>
      <c r="E9" s="0" t="n">
        <f aca="false">IFERROR(INDEX(Samples!$B:$J,MATCH(MantisDispenseList!AE9,Samples!$F:$F,0),9),0)</f>
        <v>0</v>
      </c>
      <c r="F9" s="0" t="n">
        <f aca="false">IFERROR(INDEX(Samples!$B:$J,MATCH(MantisDispenseList!AF9,Samples!$F:$F,0),9),0)</f>
        <v>0</v>
      </c>
      <c r="G9" s="0" t="n">
        <f aca="false">IFERROR(INDEX(Samples!$B:$J,MATCH(MantisDispenseList!AG9,Samples!$F:$F,0),9),0)</f>
        <v>0</v>
      </c>
      <c r="H9" s="0" t="n">
        <f aca="false">IFERROR(INDEX(Samples!$B:$J,MATCH(MantisDispenseList!AH9,Samples!$F:$F,0),9),0)</f>
        <v>0</v>
      </c>
      <c r="I9" s="0" t="n">
        <f aca="false">IFERROR(INDEX(Samples!$B:$J,MATCH(MantisDispenseList!AI9,Samples!$F:$F,0),9),0)</f>
        <v>0</v>
      </c>
      <c r="J9" s="0" t="n">
        <f aca="false">IFERROR(INDEX(Samples!$B:$J,MATCH(MantisDispenseList!AJ9,Samples!$F:$F,0),9),0)</f>
        <v>0</v>
      </c>
      <c r="K9" s="0" t="n">
        <f aca="false">IFERROR(INDEX(Samples!$B:$J,MATCH(MantisDispenseList!AK9,Samples!$F:$F,0),9),0)</f>
        <v>0</v>
      </c>
      <c r="L9" s="0" t="n">
        <f aca="false">IFERROR(INDEX(Samples!$B:$J,MATCH(MantisDispenseList!AL9,Samples!$F:$F,0),9),0)</f>
        <v>0</v>
      </c>
      <c r="M9" s="0" t="n">
        <f aca="false">IFERROR(INDEX(Samples!$B:$J,MATCH(MantisDispenseList!AM9,Samples!$F:$F,0),9),0)</f>
        <v>0</v>
      </c>
      <c r="N9" s="0" t="n">
        <f aca="false">IFERROR(INDEX(Samples!$B:$J,MATCH(MantisDispenseList!AN9,Samples!$F:$F,0),9),0)</f>
        <v>0</v>
      </c>
      <c r="O9" s="0" t="n">
        <f aca="false">IFERROR(INDEX(Samples!$B:$J,MATCH(MantisDispenseList!AO9,Samples!$F:$F,0),9),0)</f>
        <v>0</v>
      </c>
      <c r="P9" s="0" t="n">
        <f aca="false">IFERROR(INDEX(Samples!$B:$J,MATCH(MantisDispenseList!AP9,Samples!$F:$F,0),9),0)</f>
        <v>0</v>
      </c>
      <c r="Q9" s="0" t="n">
        <f aca="false">IFERROR(INDEX(Samples!$B:$J,MATCH(MantisDispenseList!AQ9,Samples!$F:$F,0),9),0)</f>
        <v>0</v>
      </c>
      <c r="R9" s="0" t="n">
        <f aca="false">IFERROR(INDEX(Samples!$B:$J,MATCH(MantisDispenseList!AR9,Samples!$F:$F,0),9),0)</f>
        <v>0</v>
      </c>
      <c r="S9" s="0" t="n">
        <f aca="false">IFERROR(INDEX(Samples!$B:$J,MATCH(MantisDispenseList!AS9,Samples!$F:$F,0),9),0)</f>
        <v>0</v>
      </c>
      <c r="T9" s="0" t="n">
        <f aca="false">IFERROR(INDEX(Samples!$B:$J,MATCH(MantisDispenseList!AT9,Samples!$F:$F,0),9),0)</f>
        <v>0</v>
      </c>
      <c r="U9" s="0" t="n">
        <f aca="false">IFERROR(INDEX(Samples!$B:$J,MATCH(MantisDispenseList!AU9,Samples!$F:$F,0),9),0)</f>
        <v>0</v>
      </c>
      <c r="V9" s="0" t="n">
        <f aca="false">IFERROR(INDEX(Samples!$B:$J,MATCH(MantisDispenseList!AV9,Samples!$F:$F,0),9),0)</f>
        <v>0</v>
      </c>
      <c r="W9" s="0" t="n">
        <f aca="false">IFERROR(INDEX(Samples!$B:$J,MATCH(MantisDispenseList!AW9,Samples!$F:$F,0),9),0)</f>
        <v>0</v>
      </c>
      <c r="X9" s="0" t="n">
        <f aca="false">IFERROR(INDEX(Samples!$B:$J,MATCH(MantisDispenseList!AX9,Samples!$F:$F,0),9),0)</f>
        <v>0</v>
      </c>
      <c r="AA9" s="0" t="s">
        <v>45</v>
      </c>
      <c r="AB9" s="0" t="s">
        <v>53</v>
      </c>
      <c r="AC9" s="0" t="s">
        <v>98</v>
      </c>
      <c r="AD9" s="0" t="s">
        <v>60</v>
      </c>
      <c r="AE9" s="0" t="s">
        <v>146</v>
      </c>
      <c r="AF9" s="0" t="s">
        <v>67</v>
      </c>
      <c r="AG9" s="0" t="s">
        <v>197</v>
      </c>
      <c r="AH9" s="0" t="s">
        <v>236</v>
      </c>
      <c r="AI9" s="0" t="s">
        <v>239</v>
      </c>
      <c r="AJ9" s="0" t="s">
        <v>240</v>
      </c>
      <c r="AK9" s="0" t="s">
        <v>275</v>
      </c>
      <c r="AL9" s="0" t="s">
        <v>245</v>
      </c>
      <c r="AM9" s="0" t="s">
        <v>311</v>
      </c>
      <c r="AN9" s="0" t="s">
        <v>252</v>
      </c>
      <c r="AO9" s="0" t="s">
        <v>346</v>
      </c>
      <c r="AP9" s="0" t="s">
        <v>257</v>
      </c>
      <c r="AQ9" s="0" t="s">
        <v>371</v>
      </c>
      <c r="AR9" s="0" t="s">
        <v>262</v>
      </c>
      <c r="AS9" s="0" t="s">
        <v>381</v>
      </c>
      <c r="AT9" s="0" t="s">
        <v>267</v>
      </c>
      <c r="AU9" s="0" t="s">
        <v>397</v>
      </c>
      <c r="AV9" s="0" t="s">
        <v>272</v>
      </c>
      <c r="AW9" s="0" t="s">
        <v>414</v>
      </c>
      <c r="AX9" s="0" t="s">
        <v>273</v>
      </c>
    </row>
    <row r="10" customFormat="false" ht="14.25" hidden="false" customHeight="false" outlineLevel="0" collapsed="false">
      <c r="A10" s="0" t="n">
        <f aca="false">IFERROR(INDEX(Samples!$B:$J,MATCH(MantisDispenseList!AA10,Samples!$F:$F,0),9),0)</f>
        <v>0</v>
      </c>
      <c r="B10" s="0" t="n">
        <f aca="false">IFERROR(INDEX(Samples!$B:$J,MATCH(MantisDispenseList!AB10,Samples!$F:$F,0),9),0)</f>
        <v>0</v>
      </c>
      <c r="C10" s="0" t="n">
        <f aca="false">IFERROR(INDEX(Samples!$B:$J,MATCH(MantisDispenseList!AC10,Samples!$F:$F,0),9),0)</f>
        <v>0</v>
      </c>
      <c r="D10" s="0" t="n">
        <f aca="false">IFERROR(INDEX(Samples!$B:$J,MATCH(MantisDispenseList!AD10,Samples!$F:$F,0),9),0)</f>
        <v>0</v>
      </c>
      <c r="E10" s="0" t="n">
        <f aca="false">IFERROR(INDEX(Samples!$B:$J,MATCH(MantisDispenseList!AE10,Samples!$F:$F,0),9),0)</f>
        <v>0</v>
      </c>
      <c r="F10" s="0" t="n">
        <f aca="false">IFERROR(INDEX(Samples!$B:$J,MATCH(MantisDispenseList!AF10,Samples!$F:$F,0),9),0)</f>
        <v>0</v>
      </c>
      <c r="G10" s="0" t="n">
        <f aca="false">IFERROR(INDEX(Samples!$B:$J,MATCH(MantisDispenseList!AG10,Samples!$F:$F,0),9),0)</f>
        <v>0</v>
      </c>
      <c r="H10" s="0" t="n">
        <f aca="false">IFERROR(INDEX(Samples!$B:$J,MATCH(MantisDispenseList!AH10,Samples!$F:$F,0),9),0)</f>
        <v>0</v>
      </c>
      <c r="I10" s="0" t="n">
        <f aca="false">IFERROR(INDEX(Samples!$B:$J,MATCH(MantisDispenseList!AI10,Samples!$F:$F,0),9),0)</f>
        <v>0</v>
      </c>
      <c r="J10" s="0" t="n">
        <f aca="false">IFERROR(INDEX(Samples!$B:$J,MATCH(MantisDispenseList!AJ10,Samples!$F:$F,0),9),0)</f>
        <v>0</v>
      </c>
      <c r="K10" s="0" t="n">
        <f aca="false">IFERROR(INDEX(Samples!$B:$J,MATCH(MantisDispenseList!AK10,Samples!$F:$F,0),9),0)</f>
        <v>0</v>
      </c>
      <c r="L10" s="0" t="n">
        <f aca="false">IFERROR(INDEX(Samples!$B:$J,MATCH(MantisDispenseList!AL10,Samples!$F:$F,0),9),0)</f>
        <v>0</v>
      </c>
      <c r="M10" s="0" t="n">
        <f aca="false">IFERROR(INDEX(Samples!$B:$J,MATCH(MantisDispenseList!AM10,Samples!$F:$F,0),9),0)</f>
        <v>0</v>
      </c>
      <c r="N10" s="0" t="n">
        <f aca="false">IFERROR(INDEX(Samples!$B:$J,MATCH(MantisDispenseList!AN10,Samples!$F:$F,0),9),0)</f>
        <v>0</v>
      </c>
      <c r="O10" s="0" t="n">
        <f aca="false">IFERROR(INDEX(Samples!$B:$J,MATCH(MantisDispenseList!AO10,Samples!$F:$F,0),9),0)</f>
        <v>0</v>
      </c>
      <c r="P10" s="0" t="n">
        <f aca="false">IFERROR(INDEX(Samples!$B:$J,MATCH(MantisDispenseList!AP10,Samples!$F:$F,0),9),0)</f>
        <v>0</v>
      </c>
      <c r="Q10" s="0" t="n">
        <f aca="false">IFERROR(INDEX(Samples!$B:$J,MATCH(MantisDispenseList!AQ10,Samples!$F:$F,0),9),0)</f>
        <v>0</v>
      </c>
      <c r="R10" s="0" t="n">
        <f aca="false">IFERROR(INDEX(Samples!$B:$J,MATCH(MantisDispenseList!AR10,Samples!$F:$F,0),9),0)</f>
        <v>0</v>
      </c>
      <c r="S10" s="0" t="n">
        <f aca="false">IFERROR(INDEX(Samples!$B:$J,MATCH(MantisDispenseList!AS10,Samples!$F:$F,0),9),0)</f>
        <v>0</v>
      </c>
      <c r="T10" s="0" t="n">
        <f aca="false">IFERROR(INDEX(Samples!$B:$J,MATCH(MantisDispenseList!AT10,Samples!$F:$F,0),9),0)</f>
        <v>0</v>
      </c>
      <c r="U10" s="0" t="n">
        <f aca="false">IFERROR(INDEX(Samples!$B:$J,MATCH(MantisDispenseList!AU10,Samples!$F:$F,0),9),0)</f>
        <v>0</v>
      </c>
      <c r="V10" s="0" t="n">
        <f aca="false">IFERROR(INDEX(Samples!$B:$J,MATCH(MantisDispenseList!AV10,Samples!$F:$F,0),9),0)</f>
        <v>0</v>
      </c>
      <c r="W10" s="0" t="n">
        <f aca="false">IFERROR(INDEX(Samples!$B:$J,MATCH(MantisDispenseList!AW10,Samples!$F:$F,0),9),0)</f>
        <v>0</v>
      </c>
      <c r="X10" s="0" t="n">
        <f aca="false">IFERROR(INDEX(Samples!$B:$J,MATCH(MantisDispenseList!AX10,Samples!$F:$F,0),9),0)</f>
        <v>0</v>
      </c>
      <c r="AA10" s="0" t="s">
        <v>49</v>
      </c>
      <c r="AB10" s="0" t="s">
        <v>50</v>
      </c>
      <c r="AC10" s="0" t="s">
        <v>102</v>
      </c>
      <c r="AD10" s="0" t="s">
        <v>103</v>
      </c>
      <c r="AE10" s="0" t="s">
        <v>153</v>
      </c>
      <c r="AF10" s="0" t="s">
        <v>154</v>
      </c>
      <c r="AG10" s="0" t="s">
        <v>199</v>
      </c>
      <c r="AH10" s="0" t="s">
        <v>200</v>
      </c>
      <c r="AI10" s="0" t="s">
        <v>242</v>
      </c>
      <c r="AJ10" s="0" t="s">
        <v>243</v>
      </c>
      <c r="AK10" s="0" t="s">
        <v>278</v>
      </c>
      <c r="AL10" s="0" t="s">
        <v>279</v>
      </c>
      <c r="AM10" s="0" t="s">
        <v>313</v>
      </c>
      <c r="AN10" s="0" t="s">
        <v>314</v>
      </c>
      <c r="AO10" s="0" t="s">
        <v>348</v>
      </c>
      <c r="AP10" s="0" t="s">
        <v>349</v>
      </c>
      <c r="AQ10" s="0" t="s">
        <v>383</v>
      </c>
      <c r="AR10" s="0" t="s">
        <v>384</v>
      </c>
      <c r="AS10" s="0" t="s">
        <v>418</v>
      </c>
      <c r="AT10" s="0" t="s">
        <v>419</v>
      </c>
      <c r="AU10" s="0" t="s">
        <v>444</v>
      </c>
      <c r="AV10" s="0" t="s">
        <v>445</v>
      </c>
      <c r="AW10" s="0" t="s">
        <v>470</v>
      </c>
      <c r="AX10" s="0" t="s">
        <v>471</v>
      </c>
    </row>
    <row r="11" customFormat="false" ht="14.25" hidden="false" customHeight="false" outlineLevel="0" collapsed="false">
      <c r="A11" s="0" t="n">
        <f aca="false">IFERROR(INDEX(Samples!$B:$J,MATCH(MantisDispenseList!AA11,Samples!$F:$F,0),9),0)</f>
        <v>0</v>
      </c>
      <c r="B11" s="0" t="n">
        <f aca="false">IFERROR(INDEX(Samples!$B:$J,MATCH(MantisDispenseList!AB11,Samples!$F:$F,0),9),0)</f>
        <v>0</v>
      </c>
      <c r="C11" s="0" t="n">
        <f aca="false">IFERROR(INDEX(Samples!$B:$J,MATCH(MantisDispenseList!AC11,Samples!$F:$F,0),9),0)</f>
        <v>0</v>
      </c>
      <c r="D11" s="0" t="n">
        <f aca="false">IFERROR(INDEX(Samples!$B:$J,MATCH(MantisDispenseList!AD11,Samples!$F:$F,0),9),0)</f>
        <v>0</v>
      </c>
      <c r="E11" s="0" t="n">
        <f aca="false">IFERROR(INDEX(Samples!$B:$J,MATCH(MantisDispenseList!AE11,Samples!$F:$F,0),9),0)</f>
        <v>0</v>
      </c>
      <c r="F11" s="0" t="n">
        <f aca="false">IFERROR(INDEX(Samples!$B:$J,MATCH(MantisDispenseList!AF11,Samples!$F:$F,0),9),0)</f>
        <v>0</v>
      </c>
      <c r="G11" s="0" t="n">
        <f aca="false">IFERROR(INDEX(Samples!$B:$J,MATCH(MantisDispenseList!AG11,Samples!$F:$F,0),9),0)</f>
        <v>0</v>
      </c>
      <c r="H11" s="0" t="n">
        <f aca="false">IFERROR(INDEX(Samples!$B:$J,MATCH(MantisDispenseList!AH11,Samples!$F:$F,0),9),0)</f>
        <v>0</v>
      </c>
      <c r="I11" s="0" t="n">
        <f aca="false">IFERROR(INDEX(Samples!$B:$J,MATCH(MantisDispenseList!AI11,Samples!$F:$F,0),9),0)</f>
        <v>0</v>
      </c>
      <c r="J11" s="0" t="n">
        <f aca="false">IFERROR(INDEX(Samples!$B:$J,MATCH(MantisDispenseList!AJ11,Samples!$F:$F,0),9),0)</f>
        <v>0</v>
      </c>
      <c r="K11" s="0" t="n">
        <f aca="false">IFERROR(INDEX(Samples!$B:$J,MATCH(MantisDispenseList!AK11,Samples!$F:$F,0),9),0)</f>
        <v>0</v>
      </c>
      <c r="L11" s="0" t="n">
        <f aca="false">IFERROR(INDEX(Samples!$B:$J,MATCH(MantisDispenseList!AL11,Samples!$F:$F,0),9),0)</f>
        <v>0</v>
      </c>
      <c r="M11" s="0" t="n">
        <f aca="false">IFERROR(INDEX(Samples!$B:$J,MATCH(MantisDispenseList!AM11,Samples!$F:$F,0),9),0)</f>
        <v>0</v>
      </c>
      <c r="N11" s="0" t="n">
        <f aca="false">IFERROR(INDEX(Samples!$B:$J,MATCH(MantisDispenseList!AN11,Samples!$F:$F,0),9),0)</f>
        <v>0</v>
      </c>
      <c r="O11" s="0" t="n">
        <f aca="false">IFERROR(INDEX(Samples!$B:$J,MATCH(MantisDispenseList!AO11,Samples!$F:$F,0),9),0)</f>
        <v>0</v>
      </c>
      <c r="P11" s="0" t="n">
        <f aca="false">IFERROR(INDEX(Samples!$B:$J,MATCH(MantisDispenseList!AP11,Samples!$F:$F,0),9),0)</f>
        <v>0</v>
      </c>
      <c r="Q11" s="0" t="n">
        <f aca="false">IFERROR(INDEX(Samples!$B:$J,MATCH(MantisDispenseList!AQ11,Samples!$F:$F,0),9),0)</f>
        <v>0</v>
      </c>
      <c r="R11" s="0" t="n">
        <f aca="false">IFERROR(INDEX(Samples!$B:$J,MATCH(MantisDispenseList!AR11,Samples!$F:$F,0),9),0)</f>
        <v>0</v>
      </c>
      <c r="S11" s="0" t="n">
        <f aca="false">IFERROR(INDEX(Samples!$B:$J,MATCH(MantisDispenseList!AS11,Samples!$F:$F,0),9),0)</f>
        <v>0</v>
      </c>
      <c r="T11" s="0" t="n">
        <f aca="false">IFERROR(INDEX(Samples!$B:$J,MATCH(MantisDispenseList!AT11,Samples!$F:$F,0),9),0)</f>
        <v>0</v>
      </c>
      <c r="U11" s="0" t="n">
        <f aca="false">IFERROR(INDEX(Samples!$B:$J,MATCH(MantisDispenseList!AU11,Samples!$F:$F,0),9),0)</f>
        <v>0</v>
      </c>
      <c r="V11" s="0" t="n">
        <f aca="false">IFERROR(INDEX(Samples!$B:$J,MATCH(MantisDispenseList!AV11,Samples!$F:$F,0),9),0)</f>
        <v>0</v>
      </c>
      <c r="W11" s="0" t="n">
        <f aca="false">IFERROR(INDEX(Samples!$B:$J,MATCH(MantisDispenseList!AW11,Samples!$F:$F,0),9),0)</f>
        <v>0</v>
      </c>
      <c r="X11" s="0" t="n">
        <f aca="false">IFERROR(INDEX(Samples!$B:$J,MATCH(MantisDispenseList!AX11,Samples!$F:$F,0),9),0)</f>
        <v>0</v>
      </c>
      <c r="AA11" s="0" t="s">
        <v>51</v>
      </c>
      <c r="AB11" s="0" t="s">
        <v>75</v>
      </c>
      <c r="AC11" s="0" t="s">
        <v>104</v>
      </c>
      <c r="AD11" s="0" t="s">
        <v>82</v>
      </c>
      <c r="AE11" s="0" t="s">
        <v>155</v>
      </c>
      <c r="AF11" s="0" t="s">
        <v>89</v>
      </c>
      <c r="AG11" s="0" t="s">
        <v>201</v>
      </c>
      <c r="AH11" s="0" t="s">
        <v>276</v>
      </c>
      <c r="AI11" s="0" t="s">
        <v>244</v>
      </c>
      <c r="AJ11" s="0" t="s">
        <v>281</v>
      </c>
      <c r="AK11" s="0" t="s">
        <v>280</v>
      </c>
      <c r="AL11" s="0" t="s">
        <v>286</v>
      </c>
      <c r="AM11" s="0" t="s">
        <v>315</v>
      </c>
      <c r="AN11" s="0" t="s">
        <v>292</v>
      </c>
      <c r="AO11" s="0" t="s">
        <v>350</v>
      </c>
      <c r="AP11" s="0" t="s">
        <v>297</v>
      </c>
      <c r="AQ11" s="0" t="s">
        <v>385</v>
      </c>
      <c r="AR11" s="0" t="s">
        <v>302</v>
      </c>
      <c r="AS11" s="0" t="s">
        <v>420</v>
      </c>
      <c r="AT11" s="0" t="s">
        <v>307</v>
      </c>
      <c r="AU11" s="0" t="s">
        <v>446</v>
      </c>
      <c r="AV11" s="0" t="s">
        <v>308</v>
      </c>
      <c r="AW11" s="0" t="s">
        <v>472</v>
      </c>
      <c r="AX11" s="0" t="s">
        <v>312</v>
      </c>
    </row>
    <row r="12" customFormat="false" ht="14.25" hidden="false" customHeight="false" outlineLevel="0" collapsed="false">
      <c r="A12" s="0" t="n">
        <f aca="false">IFERROR(INDEX(Samples!$B:$J,MATCH(MantisDispenseList!AA12,Samples!$F:$F,0),9),0)</f>
        <v>0</v>
      </c>
      <c r="B12" s="0" t="n">
        <f aca="false">IFERROR(INDEX(Samples!$B:$J,MATCH(MantisDispenseList!AB12,Samples!$F:$F,0),9),0)</f>
        <v>0</v>
      </c>
      <c r="C12" s="0" t="n">
        <f aca="false">IFERROR(INDEX(Samples!$B:$J,MATCH(MantisDispenseList!AC12,Samples!$F:$F,0),9),0)</f>
        <v>0</v>
      </c>
      <c r="D12" s="0" t="n">
        <f aca="false">IFERROR(INDEX(Samples!$B:$J,MATCH(MantisDispenseList!AD12,Samples!$F:$F,0),9),0)</f>
        <v>0</v>
      </c>
      <c r="E12" s="0" t="n">
        <f aca="false">IFERROR(INDEX(Samples!$B:$J,MATCH(MantisDispenseList!AE12,Samples!$F:$F,0),9),0)</f>
        <v>0</v>
      </c>
      <c r="F12" s="0" t="n">
        <f aca="false">IFERROR(INDEX(Samples!$B:$J,MATCH(MantisDispenseList!AF12,Samples!$F:$F,0),9),0)</f>
        <v>0</v>
      </c>
      <c r="G12" s="0" t="n">
        <f aca="false">IFERROR(INDEX(Samples!$B:$J,MATCH(MantisDispenseList!AG12,Samples!$F:$F,0),9),0)</f>
        <v>0</v>
      </c>
      <c r="H12" s="0" t="n">
        <f aca="false">IFERROR(INDEX(Samples!$B:$J,MATCH(MantisDispenseList!AH12,Samples!$F:$F,0),9),0)</f>
        <v>0</v>
      </c>
      <c r="I12" s="0" t="n">
        <f aca="false">IFERROR(INDEX(Samples!$B:$J,MATCH(MantisDispenseList!AI12,Samples!$F:$F,0),9),0)</f>
        <v>0</v>
      </c>
      <c r="J12" s="0" t="n">
        <f aca="false">IFERROR(INDEX(Samples!$B:$J,MATCH(MantisDispenseList!AJ12,Samples!$F:$F,0),9),0)</f>
        <v>0</v>
      </c>
      <c r="K12" s="0" t="n">
        <f aca="false">IFERROR(INDEX(Samples!$B:$J,MATCH(MantisDispenseList!AK12,Samples!$F:$F,0),9),0)</f>
        <v>0</v>
      </c>
      <c r="L12" s="0" t="n">
        <f aca="false">IFERROR(INDEX(Samples!$B:$J,MATCH(MantisDispenseList!AL12,Samples!$F:$F,0),9),0)</f>
        <v>0</v>
      </c>
      <c r="M12" s="0" t="n">
        <f aca="false">IFERROR(INDEX(Samples!$B:$J,MATCH(MantisDispenseList!AM12,Samples!$F:$F,0),9),0)</f>
        <v>0</v>
      </c>
      <c r="N12" s="0" t="n">
        <f aca="false">IFERROR(INDEX(Samples!$B:$J,MATCH(MantisDispenseList!AN12,Samples!$F:$F,0),9),0)</f>
        <v>0</v>
      </c>
      <c r="O12" s="0" t="n">
        <f aca="false">IFERROR(INDEX(Samples!$B:$J,MATCH(MantisDispenseList!AO12,Samples!$F:$F,0),9),0)</f>
        <v>0</v>
      </c>
      <c r="P12" s="0" t="n">
        <f aca="false">IFERROR(INDEX(Samples!$B:$J,MATCH(MantisDispenseList!AP12,Samples!$F:$F,0),9),0)</f>
        <v>0</v>
      </c>
      <c r="Q12" s="0" t="n">
        <f aca="false">IFERROR(INDEX(Samples!$B:$J,MATCH(MantisDispenseList!AQ12,Samples!$F:$F,0),9),0)</f>
        <v>0</v>
      </c>
      <c r="R12" s="0" t="n">
        <f aca="false">IFERROR(INDEX(Samples!$B:$J,MATCH(MantisDispenseList!AR12,Samples!$F:$F,0),9),0)</f>
        <v>0</v>
      </c>
      <c r="S12" s="0" t="n">
        <f aca="false">IFERROR(INDEX(Samples!$B:$J,MATCH(MantisDispenseList!AS12,Samples!$F:$F,0),9),0)</f>
        <v>0</v>
      </c>
      <c r="T12" s="0" t="n">
        <f aca="false">IFERROR(INDEX(Samples!$B:$J,MATCH(MantisDispenseList!AT12,Samples!$F:$F,0),9),0)</f>
        <v>0</v>
      </c>
      <c r="U12" s="0" t="n">
        <f aca="false">IFERROR(INDEX(Samples!$B:$J,MATCH(MantisDispenseList!AU12,Samples!$F:$F,0),9),0)</f>
        <v>0</v>
      </c>
      <c r="V12" s="0" t="n">
        <f aca="false">IFERROR(INDEX(Samples!$B:$J,MATCH(MantisDispenseList!AV12,Samples!$F:$F,0),9),0)</f>
        <v>0</v>
      </c>
      <c r="W12" s="0" t="n">
        <f aca="false">IFERROR(INDEX(Samples!$B:$J,MATCH(MantisDispenseList!AW12,Samples!$F:$F,0),9),0)</f>
        <v>0</v>
      </c>
      <c r="X12" s="0" t="n">
        <f aca="false">IFERROR(INDEX(Samples!$B:$J,MATCH(MantisDispenseList!AX12,Samples!$F:$F,0),9),0)</f>
        <v>0</v>
      </c>
      <c r="AA12" s="0" t="s">
        <v>56</v>
      </c>
      <c r="AB12" s="0" t="s">
        <v>57</v>
      </c>
      <c r="AC12" s="0" t="s">
        <v>108</v>
      </c>
      <c r="AD12" s="0" t="s">
        <v>109</v>
      </c>
      <c r="AE12" s="0" t="s">
        <v>160</v>
      </c>
      <c r="AF12" s="0" t="s">
        <v>161</v>
      </c>
      <c r="AG12" s="0" t="s">
        <v>205</v>
      </c>
      <c r="AH12" s="0" t="s">
        <v>206</v>
      </c>
      <c r="AI12" s="0" t="s">
        <v>248</v>
      </c>
      <c r="AJ12" s="0" t="s">
        <v>249</v>
      </c>
      <c r="AK12" s="0" t="s">
        <v>283</v>
      </c>
      <c r="AL12" s="0" t="s">
        <v>284</v>
      </c>
      <c r="AM12" s="0" t="s">
        <v>317</v>
      </c>
      <c r="AN12" s="0" t="s">
        <v>318</v>
      </c>
      <c r="AO12" s="0" t="s">
        <v>352</v>
      </c>
      <c r="AP12" s="0" t="s">
        <v>353</v>
      </c>
      <c r="AQ12" s="0" t="s">
        <v>388</v>
      </c>
      <c r="AR12" s="0" t="s">
        <v>389</v>
      </c>
      <c r="AS12" s="0" t="s">
        <v>422</v>
      </c>
      <c r="AT12" s="0" t="s">
        <v>423</v>
      </c>
      <c r="AU12" s="0" t="s">
        <v>448</v>
      </c>
      <c r="AV12" s="0" t="s">
        <v>449</v>
      </c>
      <c r="AW12" s="0" t="s">
        <v>474</v>
      </c>
      <c r="AX12" s="0" t="s">
        <v>475</v>
      </c>
    </row>
    <row r="13" customFormat="false" ht="14.25" hidden="false" customHeight="false" outlineLevel="0" collapsed="false">
      <c r="A13" s="0" t="n">
        <f aca="false">IFERROR(INDEX(Samples!$B:$J,MATCH(MantisDispenseList!AA13,Samples!$F:$F,0),9),0)</f>
        <v>0</v>
      </c>
      <c r="B13" s="0" t="n">
        <f aca="false">IFERROR(INDEX(Samples!$B:$J,MATCH(MantisDispenseList!AB13,Samples!$F:$F,0),9),0)</f>
        <v>0</v>
      </c>
      <c r="C13" s="0" t="n">
        <f aca="false">IFERROR(INDEX(Samples!$B:$J,MATCH(MantisDispenseList!AC13,Samples!$F:$F,0),9),0)</f>
        <v>0</v>
      </c>
      <c r="D13" s="0" t="n">
        <f aca="false">IFERROR(INDEX(Samples!$B:$J,MATCH(MantisDispenseList!AD13,Samples!$F:$F,0),9),0)</f>
        <v>0</v>
      </c>
      <c r="E13" s="0" t="n">
        <f aca="false">IFERROR(INDEX(Samples!$B:$J,MATCH(MantisDispenseList!AE13,Samples!$F:$F,0),9),0)</f>
        <v>0</v>
      </c>
      <c r="F13" s="0" t="n">
        <f aca="false">IFERROR(INDEX(Samples!$B:$J,MATCH(MantisDispenseList!AF13,Samples!$F:$F,0),9),0)</f>
        <v>0</v>
      </c>
      <c r="G13" s="0" t="n">
        <f aca="false">IFERROR(INDEX(Samples!$B:$J,MATCH(MantisDispenseList!AG13,Samples!$F:$F,0),9),0)</f>
        <v>0</v>
      </c>
      <c r="H13" s="0" t="n">
        <f aca="false">IFERROR(INDEX(Samples!$B:$J,MATCH(MantisDispenseList!AH13,Samples!$F:$F,0),9),0)</f>
        <v>0</v>
      </c>
      <c r="I13" s="0" t="n">
        <f aca="false">IFERROR(INDEX(Samples!$B:$J,MATCH(MantisDispenseList!AI13,Samples!$F:$F,0),9),0)</f>
        <v>0</v>
      </c>
      <c r="J13" s="0" t="n">
        <f aca="false">IFERROR(INDEX(Samples!$B:$J,MATCH(MantisDispenseList!AJ13,Samples!$F:$F,0),9),0)</f>
        <v>0</v>
      </c>
      <c r="K13" s="0" t="n">
        <f aca="false">IFERROR(INDEX(Samples!$B:$J,MATCH(MantisDispenseList!AK13,Samples!$F:$F,0),9),0)</f>
        <v>0</v>
      </c>
      <c r="L13" s="0" t="n">
        <f aca="false">IFERROR(INDEX(Samples!$B:$J,MATCH(MantisDispenseList!AL13,Samples!$F:$F,0),9),0)</f>
        <v>0</v>
      </c>
      <c r="M13" s="0" t="n">
        <f aca="false">IFERROR(INDEX(Samples!$B:$J,MATCH(MantisDispenseList!AM13,Samples!$F:$F,0),9),0)</f>
        <v>0</v>
      </c>
      <c r="N13" s="0" t="n">
        <f aca="false">IFERROR(INDEX(Samples!$B:$J,MATCH(MantisDispenseList!AN13,Samples!$F:$F,0),9),0)</f>
        <v>0</v>
      </c>
      <c r="O13" s="0" t="n">
        <f aca="false">IFERROR(INDEX(Samples!$B:$J,MATCH(MantisDispenseList!AO13,Samples!$F:$F,0),9),0)</f>
        <v>0</v>
      </c>
      <c r="P13" s="0" t="n">
        <f aca="false">IFERROR(INDEX(Samples!$B:$J,MATCH(MantisDispenseList!AP13,Samples!$F:$F,0),9),0)</f>
        <v>0</v>
      </c>
      <c r="Q13" s="0" t="n">
        <f aca="false">IFERROR(INDEX(Samples!$B:$J,MATCH(MantisDispenseList!AQ13,Samples!$F:$F,0),9),0)</f>
        <v>0</v>
      </c>
      <c r="R13" s="0" t="n">
        <f aca="false">IFERROR(INDEX(Samples!$B:$J,MATCH(MantisDispenseList!AR13,Samples!$F:$F,0),9),0)</f>
        <v>0</v>
      </c>
      <c r="S13" s="0" t="n">
        <f aca="false">IFERROR(INDEX(Samples!$B:$J,MATCH(MantisDispenseList!AS13,Samples!$F:$F,0),9),0)</f>
        <v>0</v>
      </c>
      <c r="T13" s="0" t="n">
        <f aca="false">IFERROR(INDEX(Samples!$B:$J,MATCH(MantisDispenseList!AT13,Samples!$F:$F,0),9),0)</f>
        <v>0</v>
      </c>
      <c r="U13" s="0" t="n">
        <f aca="false">IFERROR(INDEX(Samples!$B:$J,MATCH(MantisDispenseList!AU13,Samples!$F:$F,0),9),0)</f>
        <v>0</v>
      </c>
      <c r="V13" s="0" t="n">
        <f aca="false">IFERROR(INDEX(Samples!$B:$J,MATCH(MantisDispenseList!AV13,Samples!$F:$F,0),9),0)</f>
        <v>0</v>
      </c>
      <c r="W13" s="0" t="n">
        <f aca="false">IFERROR(INDEX(Samples!$B:$J,MATCH(MantisDispenseList!AW13,Samples!$F:$F,0),9),0)</f>
        <v>0</v>
      </c>
      <c r="X13" s="0" t="n">
        <f aca="false">IFERROR(INDEX(Samples!$B:$J,MATCH(MantisDispenseList!AX13,Samples!$F:$F,0),9),0)</f>
        <v>0</v>
      </c>
      <c r="AA13" s="0" t="s">
        <v>58</v>
      </c>
      <c r="AB13" s="0" t="s">
        <v>93</v>
      </c>
      <c r="AC13" s="0" t="s">
        <v>110</v>
      </c>
      <c r="AD13" s="0" t="s">
        <v>99</v>
      </c>
      <c r="AE13" s="0" t="s">
        <v>162</v>
      </c>
      <c r="AF13" s="0" t="s">
        <v>105</v>
      </c>
      <c r="AG13" s="0" t="s">
        <v>207</v>
      </c>
      <c r="AH13" s="0" t="s">
        <v>316</v>
      </c>
      <c r="AI13" s="0" t="s">
        <v>250</v>
      </c>
      <c r="AJ13" s="0" t="s">
        <v>320</v>
      </c>
      <c r="AK13" s="0" t="s">
        <v>285</v>
      </c>
      <c r="AL13" s="0" t="s">
        <v>325</v>
      </c>
      <c r="AM13" s="0" t="s">
        <v>319</v>
      </c>
      <c r="AN13" s="0" t="s">
        <v>330</v>
      </c>
      <c r="AO13" s="0" t="s">
        <v>354</v>
      </c>
      <c r="AP13" s="0" t="s">
        <v>335</v>
      </c>
      <c r="AQ13" s="0" t="s">
        <v>390</v>
      </c>
      <c r="AR13" s="0" t="s">
        <v>341</v>
      </c>
      <c r="AS13" s="0" t="s">
        <v>424</v>
      </c>
      <c r="AT13" s="0" t="s">
        <v>343</v>
      </c>
      <c r="AU13" s="0" t="s">
        <v>450</v>
      </c>
      <c r="AV13" s="0" t="s">
        <v>347</v>
      </c>
      <c r="AW13" s="0" t="s">
        <v>476</v>
      </c>
      <c r="AX13" s="0" t="s">
        <v>351</v>
      </c>
    </row>
    <row r="14" customFormat="false" ht="14.25" hidden="false" customHeight="false" outlineLevel="0" collapsed="false">
      <c r="A14" s="0" t="n">
        <f aca="false">IFERROR(INDEX(Samples!$B:$J,MATCH(MantisDispenseList!AA14,Samples!$F:$F,0),9),0)</f>
        <v>0</v>
      </c>
      <c r="B14" s="0" t="n">
        <f aca="false">IFERROR(INDEX(Samples!$B:$J,MATCH(MantisDispenseList!AB14,Samples!$F:$F,0),9),0)</f>
        <v>0</v>
      </c>
      <c r="C14" s="0" t="n">
        <f aca="false">IFERROR(INDEX(Samples!$B:$J,MATCH(MantisDispenseList!AC14,Samples!$F:$F,0),9),0)</f>
        <v>0</v>
      </c>
      <c r="D14" s="0" t="n">
        <f aca="false">IFERROR(INDEX(Samples!$B:$J,MATCH(MantisDispenseList!AD14,Samples!$F:$F,0),9),0)</f>
        <v>0</v>
      </c>
      <c r="E14" s="0" t="n">
        <f aca="false">IFERROR(INDEX(Samples!$B:$J,MATCH(MantisDispenseList!AE14,Samples!$F:$F,0),9),0)</f>
        <v>0</v>
      </c>
      <c r="F14" s="0" t="n">
        <f aca="false">IFERROR(INDEX(Samples!$B:$J,MATCH(MantisDispenseList!AF14,Samples!$F:$F,0),9),0)</f>
        <v>0</v>
      </c>
      <c r="G14" s="0" t="n">
        <f aca="false">IFERROR(INDEX(Samples!$B:$J,MATCH(MantisDispenseList!AG14,Samples!$F:$F,0),9),0)</f>
        <v>0</v>
      </c>
      <c r="H14" s="0" t="n">
        <f aca="false">IFERROR(INDEX(Samples!$B:$J,MATCH(MantisDispenseList!AH14,Samples!$F:$F,0),9),0)</f>
        <v>0</v>
      </c>
      <c r="I14" s="0" t="n">
        <f aca="false">IFERROR(INDEX(Samples!$B:$J,MATCH(MantisDispenseList!AI14,Samples!$F:$F,0),9),0)</f>
        <v>0</v>
      </c>
      <c r="J14" s="0" t="n">
        <f aca="false">IFERROR(INDEX(Samples!$B:$J,MATCH(MantisDispenseList!AJ14,Samples!$F:$F,0),9),0)</f>
        <v>0</v>
      </c>
      <c r="K14" s="0" t="n">
        <f aca="false">IFERROR(INDEX(Samples!$B:$J,MATCH(MantisDispenseList!AK14,Samples!$F:$F,0),9),0)</f>
        <v>0</v>
      </c>
      <c r="L14" s="0" t="n">
        <f aca="false">IFERROR(INDEX(Samples!$B:$J,MATCH(MantisDispenseList!AL14,Samples!$F:$F,0),9),0)</f>
        <v>0</v>
      </c>
      <c r="M14" s="0" t="n">
        <f aca="false">IFERROR(INDEX(Samples!$B:$J,MATCH(MantisDispenseList!AM14,Samples!$F:$F,0),9),0)</f>
        <v>0</v>
      </c>
      <c r="N14" s="0" t="n">
        <f aca="false">IFERROR(INDEX(Samples!$B:$J,MATCH(MantisDispenseList!AN14,Samples!$F:$F,0),9),0)</f>
        <v>0</v>
      </c>
      <c r="O14" s="0" t="n">
        <f aca="false">IFERROR(INDEX(Samples!$B:$J,MATCH(MantisDispenseList!AO14,Samples!$F:$F,0),9),0)</f>
        <v>0</v>
      </c>
      <c r="P14" s="0" t="n">
        <f aca="false">IFERROR(INDEX(Samples!$B:$J,MATCH(MantisDispenseList!AP14,Samples!$F:$F,0),9),0)</f>
        <v>0</v>
      </c>
      <c r="Q14" s="0" t="n">
        <f aca="false">IFERROR(INDEX(Samples!$B:$J,MATCH(MantisDispenseList!AQ14,Samples!$F:$F,0),9),0)</f>
        <v>0</v>
      </c>
      <c r="R14" s="0" t="n">
        <f aca="false">IFERROR(INDEX(Samples!$B:$J,MATCH(MantisDispenseList!AR14,Samples!$F:$F,0),9),0)</f>
        <v>0</v>
      </c>
      <c r="S14" s="0" t="n">
        <f aca="false">IFERROR(INDEX(Samples!$B:$J,MATCH(MantisDispenseList!AS14,Samples!$F:$F,0),9),0)</f>
        <v>0</v>
      </c>
      <c r="T14" s="0" t="n">
        <f aca="false">IFERROR(INDEX(Samples!$B:$J,MATCH(MantisDispenseList!AT14,Samples!$F:$F,0),9),0)</f>
        <v>0</v>
      </c>
      <c r="U14" s="0" t="n">
        <f aca="false">IFERROR(INDEX(Samples!$B:$J,MATCH(MantisDispenseList!AU14,Samples!$F:$F,0),9),0)</f>
        <v>0</v>
      </c>
      <c r="V14" s="0" t="n">
        <f aca="false">IFERROR(INDEX(Samples!$B:$J,MATCH(MantisDispenseList!AV14,Samples!$F:$F,0),9),0)</f>
        <v>0</v>
      </c>
      <c r="W14" s="0" t="n">
        <f aca="false">IFERROR(INDEX(Samples!$B:$J,MATCH(MantisDispenseList!AW14,Samples!$F:$F,0),9),0)</f>
        <v>0</v>
      </c>
      <c r="X14" s="0" t="n">
        <f aca="false">IFERROR(INDEX(Samples!$B:$J,MATCH(MantisDispenseList!AX14,Samples!$F:$F,0),9),0)</f>
        <v>0</v>
      </c>
      <c r="AA14" s="0" t="s">
        <v>63</v>
      </c>
      <c r="AB14" s="0" t="s">
        <v>64</v>
      </c>
      <c r="AC14" s="0" t="s">
        <v>114</v>
      </c>
      <c r="AD14" s="0" t="s">
        <v>115</v>
      </c>
      <c r="AE14" s="0" t="s">
        <v>167</v>
      </c>
      <c r="AF14" s="0" t="s">
        <v>168</v>
      </c>
      <c r="AG14" s="0" t="s">
        <v>211</v>
      </c>
      <c r="AH14" s="0" t="s">
        <v>212</v>
      </c>
      <c r="AI14" s="0" t="s">
        <v>254</v>
      </c>
      <c r="AJ14" s="0" t="s">
        <v>255</v>
      </c>
      <c r="AK14" s="0" t="s">
        <v>289</v>
      </c>
      <c r="AL14" s="0" t="s">
        <v>290</v>
      </c>
      <c r="AM14" s="0" t="s">
        <v>322</v>
      </c>
      <c r="AN14" s="0" t="s">
        <v>323</v>
      </c>
      <c r="AO14" s="0" t="s">
        <v>356</v>
      </c>
      <c r="AP14" s="0" t="s">
        <v>357</v>
      </c>
      <c r="AQ14" s="0" t="s">
        <v>394</v>
      </c>
      <c r="AR14" s="0" t="s">
        <v>395</v>
      </c>
      <c r="AS14" s="0" t="s">
        <v>426</v>
      </c>
      <c r="AT14" s="0" t="s">
        <v>427</v>
      </c>
      <c r="AU14" s="0" t="s">
        <v>452</v>
      </c>
      <c r="AV14" s="0" t="s">
        <v>453</v>
      </c>
      <c r="AW14" s="0" t="s">
        <v>478</v>
      </c>
      <c r="AX14" s="0" t="s">
        <v>479</v>
      </c>
    </row>
    <row r="15" customFormat="false" ht="14.25" hidden="false" customHeight="false" outlineLevel="0" collapsed="false">
      <c r="A15" s="0" t="n">
        <f aca="false">IFERROR(INDEX(Samples!$B:$J,MATCH(MantisDispenseList!AA15,Samples!$F:$F,0),9),0)</f>
        <v>0</v>
      </c>
      <c r="B15" s="0" t="n">
        <f aca="false">IFERROR(INDEX(Samples!$B:$J,MATCH(MantisDispenseList!AB15,Samples!$F:$F,0),9),0)</f>
        <v>0</v>
      </c>
      <c r="C15" s="0" t="n">
        <f aca="false">IFERROR(INDEX(Samples!$B:$J,MATCH(MantisDispenseList!AC15,Samples!$F:$F,0),9),0)</f>
        <v>0</v>
      </c>
      <c r="D15" s="0" t="n">
        <f aca="false">IFERROR(INDEX(Samples!$B:$J,MATCH(MantisDispenseList!AD15,Samples!$F:$F,0),9),0)</f>
        <v>0</v>
      </c>
      <c r="E15" s="0" t="n">
        <f aca="false">IFERROR(INDEX(Samples!$B:$J,MATCH(MantisDispenseList!AE15,Samples!$F:$F,0),9),0)</f>
        <v>0</v>
      </c>
      <c r="F15" s="0" t="n">
        <f aca="false">IFERROR(INDEX(Samples!$B:$J,MATCH(MantisDispenseList!AF15,Samples!$F:$F,0),9),0)</f>
        <v>0</v>
      </c>
      <c r="G15" s="0" t="n">
        <f aca="false">IFERROR(INDEX(Samples!$B:$J,MATCH(MantisDispenseList!AG15,Samples!$F:$F,0),9),0)</f>
        <v>0</v>
      </c>
      <c r="H15" s="0" t="n">
        <f aca="false">IFERROR(INDEX(Samples!$B:$J,MATCH(MantisDispenseList!AH15,Samples!$F:$F,0),9),0)</f>
        <v>0</v>
      </c>
      <c r="I15" s="0" t="n">
        <f aca="false">IFERROR(INDEX(Samples!$B:$J,MATCH(MantisDispenseList!AI15,Samples!$F:$F,0),9),0)</f>
        <v>0</v>
      </c>
      <c r="J15" s="0" t="n">
        <f aca="false">IFERROR(INDEX(Samples!$B:$J,MATCH(MantisDispenseList!AJ15,Samples!$F:$F,0),9),0)</f>
        <v>0</v>
      </c>
      <c r="K15" s="0" t="n">
        <f aca="false">IFERROR(INDEX(Samples!$B:$J,MATCH(MantisDispenseList!AK15,Samples!$F:$F,0),9),0)</f>
        <v>0</v>
      </c>
      <c r="L15" s="0" t="n">
        <f aca="false">IFERROR(INDEX(Samples!$B:$J,MATCH(MantisDispenseList!AL15,Samples!$F:$F,0),9),0)</f>
        <v>0</v>
      </c>
      <c r="M15" s="0" t="n">
        <f aca="false">IFERROR(INDEX(Samples!$B:$J,MATCH(MantisDispenseList!AM15,Samples!$F:$F,0),9),0)</f>
        <v>0</v>
      </c>
      <c r="N15" s="0" t="n">
        <f aca="false">IFERROR(INDEX(Samples!$B:$J,MATCH(MantisDispenseList!AN15,Samples!$F:$F,0),9),0)</f>
        <v>0</v>
      </c>
      <c r="O15" s="0" t="n">
        <f aca="false">IFERROR(INDEX(Samples!$B:$J,MATCH(MantisDispenseList!AO15,Samples!$F:$F,0),9),0)</f>
        <v>0</v>
      </c>
      <c r="P15" s="0" t="n">
        <f aca="false">IFERROR(INDEX(Samples!$B:$J,MATCH(MantisDispenseList!AP15,Samples!$F:$F,0),9),0)</f>
        <v>0</v>
      </c>
      <c r="Q15" s="0" t="n">
        <f aca="false">IFERROR(INDEX(Samples!$B:$J,MATCH(MantisDispenseList!AQ15,Samples!$F:$F,0),9),0)</f>
        <v>0</v>
      </c>
      <c r="R15" s="0" t="n">
        <f aca="false">IFERROR(INDEX(Samples!$B:$J,MATCH(MantisDispenseList!AR15,Samples!$F:$F,0),9),0)</f>
        <v>0</v>
      </c>
      <c r="S15" s="0" t="n">
        <f aca="false">IFERROR(INDEX(Samples!$B:$J,MATCH(MantisDispenseList!AS15,Samples!$F:$F,0),9),0)</f>
        <v>0</v>
      </c>
      <c r="T15" s="0" t="n">
        <f aca="false">IFERROR(INDEX(Samples!$B:$J,MATCH(MantisDispenseList!AT15,Samples!$F:$F,0),9),0)</f>
        <v>0</v>
      </c>
      <c r="U15" s="0" t="n">
        <f aca="false">IFERROR(INDEX(Samples!$B:$J,MATCH(MantisDispenseList!AU15,Samples!$F:$F,0),9),0)</f>
        <v>0</v>
      </c>
      <c r="V15" s="0" t="n">
        <f aca="false">IFERROR(INDEX(Samples!$B:$J,MATCH(MantisDispenseList!AV15,Samples!$F:$F,0),9),0)</f>
        <v>0</v>
      </c>
      <c r="W15" s="0" t="n">
        <f aca="false">IFERROR(INDEX(Samples!$B:$J,MATCH(MantisDispenseList!AW15,Samples!$F:$F,0),9),0)</f>
        <v>0</v>
      </c>
      <c r="X15" s="0" t="n">
        <f aca="false">IFERROR(INDEX(Samples!$B:$J,MATCH(MantisDispenseList!AX15,Samples!$F:$F,0),9),0)</f>
        <v>0</v>
      </c>
      <c r="AA15" s="0" t="s">
        <v>65</v>
      </c>
      <c r="AB15" s="0" t="s">
        <v>112</v>
      </c>
      <c r="AC15" s="0" t="s">
        <v>116</v>
      </c>
      <c r="AD15" s="0" t="s">
        <v>118</v>
      </c>
      <c r="AE15" s="0" t="s">
        <v>169</v>
      </c>
      <c r="AF15" s="0" t="s">
        <v>124</v>
      </c>
      <c r="AG15" s="0" t="s">
        <v>213</v>
      </c>
      <c r="AH15" s="0" t="s">
        <v>355</v>
      </c>
      <c r="AI15" s="0" t="s">
        <v>256</v>
      </c>
      <c r="AJ15" s="0" t="s">
        <v>360</v>
      </c>
      <c r="AK15" s="0" t="s">
        <v>291</v>
      </c>
      <c r="AL15" s="0" t="s">
        <v>366</v>
      </c>
      <c r="AM15" s="0" t="s">
        <v>324</v>
      </c>
      <c r="AN15" s="0" t="s">
        <v>372</v>
      </c>
      <c r="AO15" s="0" t="s">
        <v>358</v>
      </c>
      <c r="AP15" s="0" t="s">
        <v>378</v>
      </c>
      <c r="AQ15" s="0" t="s">
        <v>396</v>
      </c>
      <c r="AR15" s="0" t="s">
        <v>380</v>
      </c>
      <c r="AS15" s="0" t="s">
        <v>428</v>
      </c>
      <c r="AT15" s="0" t="s">
        <v>382</v>
      </c>
      <c r="AU15" s="0" t="s">
        <v>454</v>
      </c>
      <c r="AV15" s="0" t="s">
        <v>387</v>
      </c>
      <c r="AW15" s="0" t="s">
        <v>480</v>
      </c>
      <c r="AX15" s="0" t="s">
        <v>392</v>
      </c>
    </row>
    <row r="16" customFormat="false" ht="14.25" hidden="false" customHeight="false" outlineLevel="0" collapsed="false">
      <c r="A16" s="0" t="n">
        <f aca="false">IFERROR(INDEX(Samples!$B:$J,MATCH(MantisDispenseList!AA16,Samples!$F:$F,0),9),0)</f>
        <v>0</v>
      </c>
      <c r="B16" s="0" t="n">
        <f aca="false">IFERROR(INDEX(Samples!$B:$J,MATCH(MantisDispenseList!AB16,Samples!$F:$F,0),9),0)</f>
        <v>0</v>
      </c>
      <c r="C16" s="0" t="n">
        <f aca="false">IFERROR(INDEX(Samples!$B:$J,MATCH(MantisDispenseList!AC16,Samples!$F:$F,0),9),0)</f>
        <v>0</v>
      </c>
      <c r="D16" s="0" t="n">
        <f aca="false">IFERROR(INDEX(Samples!$B:$J,MATCH(MantisDispenseList!AD16,Samples!$F:$F,0),9),0)</f>
        <v>0</v>
      </c>
      <c r="E16" s="0" t="n">
        <f aca="false">IFERROR(INDEX(Samples!$B:$J,MATCH(MantisDispenseList!AE16,Samples!$F:$F,0),9),0)</f>
        <v>0</v>
      </c>
      <c r="F16" s="0" t="n">
        <f aca="false">IFERROR(INDEX(Samples!$B:$J,MATCH(MantisDispenseList!AF16,Samples!$F:$F,0),9),0)</f>
        <v>0</v>
      </c>
      <c r="G16" s="0" t="n">
        <f aca="false">IFERROR(INDEX(Samples!$B:$J,MATCH(MantisDispenseList!AG16,Samples!$F:$F,0),9),0)</f>
        <v>0</v>
      </c>
      <c r="H16" s="0" t="n">
        <f aca="false">IFERROR(INDEX(Samples!$B:$J,MATCH(MantisDispenseList!AH16,Samples!$F:$F,0),9),0)</f>
        <v>0</v>
      </c>
      <c r="I16" s="0" t="n">
        <f aca="false">IFERROR(INDEX(Samples!$B:$J,MATCH(MantisDispenseList!AI16,Samples!$F:$F,0),9),0)</f>
        <v>0</v>
      </c>
      <c r="J16" s="0" t="n">
        <f aca="false">IFERROR(INDEX(Samples!$B:$J,MATCH(MantisDispenseList!AJ16,Samples!$F:$F,0),9),0)</f>
        <v>0</v>
      </c>
      <c r="K16" s="0" t="n">
        <f aca="false">IFERROR(INDEX(Samples!$B:$J,MATCH(MantisDispenseList!AK16,Samples!$F:$F,0),9),0)</f>
        <v>0</v>
      </c>
      <c r="L16" s="0" t="n">
        <f aca="false">IFERROR(INDEX(Samples!$B:$J,MATCH(MantisDispenseList!AL16,Samples!$F:$F,0),9),0)</f>
        <v>0</v>
      </c>
      <c r="M16" s="0" t="n">
        <f aca="false">IFERROR(INDEX(Samples!$B:$J,MATCH(MantisDispenseList!AM16,Samples!$F:$F,0),9),0)</f>
        <v>0</v>
      </c>
      <c r="N16" s="0" t="n">
        <f aca="false">IFERROR(INDEX(Samples!$B:$J,MATCH(MantisDispenseList!AN16,Samples!$F:$F,0),9),0)</f>
        <v>0</v>
      </c>
      <c r="O16" s="0" t="n">
        <f aca="false">IFERROR(INDEX(Samples!$B:$J,MATCH(MantisDispenseList!AO16,Samples!$F:$F,0),9),0)</f>
        <v>0</v>
      </c>
      <c r="P16" s="0" t="n">
        <f aca="false">IFERROR(INDEX(Samples!$B:$J,MATCH(MantisDispenseList!AP16,Samples!$F:$F,0),9),0)</f>
        <v>0</v>
      </c>
      <c r="Q16" s="0" t="n">
        <f aca="false">IFERROR(INDEX(Samples!$B:$J,MATCH(MantisDispenseList!AQ16,Samples!$F:$F,0),9),0)</f>
        <v>0</v>
      </c>
      <c r="R16" s="0" t="n">
        <f aca="false">IFERROR(INDEX(Samples!$B:$J,MATCH(MantisDispenseList!AR16,Samples!$F:$F,0),9),0)</f>
        <v>0</v>
      </c>
      <c r="S16" s="0" t="n">
        <f aca="false">IFERROR(INDEX(Samples!$B:$J,MATCH(MantisDispenseList!AS16,Samples!$F:$F,0),9),0)</f>
        <v>0</v>
      </c>
      <c r="T16" s="0" t="n">
        <f aca="false">IFERROR(INDEX(Samples!$B:$J,MATCH(MantisDispenseList!AT16,Samples!$F:$F,0),9),0)</f>
        <v>0</v>
      </c>
      <c r="U16" s="0" t="n">
        <f aca="false">IFERROR(INDEX(Samples!$B:$J,MATCH(MantisDispenseList!AU16,Samples!$F:$F,0),9),0)</f>
        <v>0</v>
      </c>
      <c r="V16" s="0" t="n">
        <f aca="false">IFERROR(INDEX(Samples!$B:$J,MATCH(MantisDispenseList!AV16,Samples!$F:$F,0),9),0)</f>
        <v>0</v>
      </c>
      <c r="W16" s="0" t="n">
        <f aca="false">IFERROR(INDEX(Samples!$B:$J,MATCH(MantisDispenseList!AW16,Samples!$F:$F,0),9),0)</f>
        <v>0</v>
      </c>
      <c r="X16" s="0" t="n">
        <f aca="false">IFERROR(INDEX(Samples!$B:$J,MATCH(MantisDispenseList!AX16,Samples!$F:$F,0),9),0)</f>
        <v>0</v>
      </c>
      <c r="AA16" s="0" t="s">
        <v>70</v>
      </c>
      <c r="AB16" s="0" t="s">
        <v>71</v>
      </c>
      <c r="AC16" s="0" t="s">
        <v>120</v>
      </c>
      <c r="AD16" s="0" t="s">
        <v>121</v>
      </c>
      <c r="AE16" s="0" t="s">
        <v>175</v>
      </c>
      <c r="AF16" s="0" t="s">
        <v>176</v>
      </c>
      <c r="AG16" s="0" t="s">
        <v>217</v>
      </c>
      <c r="AH16" s="0" t="s">
        <v>218</v>
      </c>
      <c r="AI16" s="0" t="s">
        <v>259</v>
      </c>
      <c r="AJ16" s="0" t="s">
        <v>260</v>
      </c>
      <c r="AK16" s="0" t="s">
        <v>294</v>
      </c>
      <c r="AL16" s="0" t="s">
        <v>295</v>
      </c>
      <c r="AM16" s="0" t="s">
        <v>327</v>
      </c>
      <c r="AN16" s="0" t="s">
        <v>328</v>
      </c>
      <c r="AO16" s="0" t="s">
        <v>362</v>
      </c>
      <c r="AP16" s="0" t="s">
        <v>363</v>
      </c>
      <c r="AQ16" s="0" t="s">
        <v>399</v>
      </c>
      <c r="AR16" s="0" t="s">
        <v>400</v>
      </c>
      <c r="AS16" s="0" t="s">
        <v>430</v>
      </c>
      <c r="AT16" s="0" t="s">
        <v>431</v>
      </c>
      <c r="AU16" s="0" t="s">
        <v>456</v>
      </c>
      <c r="AV16" s="0" t="s">
        <v>457</v>
      </c>
      <c r="AW16" s="0" t="s">
        <v>482</v>
      </c>
      <c r="AX16" s="0" t="s">
        <v>483</v>
      </c>
    </row>
    <row r="17" customFormat="false" ht="14.25" hidden="false" customHeight="false" outlineLevel="0" collapsed="false">
      <c r="A17" s="0" t="n">
        <f aca="false">IFERROR(INDEX(Samples!$B:$J,MATCH(MantisDispenseList!AA17,Samples!$F:$F,0),9),0)</f>
        <v>0</v>
      </c>
      <c r="B17" s="0" t="n">
        <f aca="false">IFERROR(INDEX(Samples!$B:$J,MATCH(MantisDispenseList!AB17,Samples!$F:$F,0),9),0)</f>
        <v>0</v>
      </c>
      <c r="C17" s="0" t="n">
        <f aca="false">IFERROR(INDEX(Samples!$B:$J,MATCH(MantisDispenseList!AC17,Samples!$F:$F,0),9),0)</f>
        <v>0</v>
      </c>
      <c r="D17" s="0" t="n">
        <f aca="false">IFERROR(INDEX(Samples!$B:$J,MATCH(MantisDispenseList!AD17,Samples!$F:$F,0),9),0)</f>
        <v>0</v>
      </c>
      <c r="E17" s="0" t="n">
        <f aca="false">IFERROR(INDEX(Samples!$B:$J,MATCH(MantisDispenseList!AE17,Samples!$F:$F,0),9),0)</f>
        <v>0</v>
      </c>
      <c r="F17" s="0" t="n">
        <f aca="false">IFERROR(INDEX(Samples!$B:$J,MATCH(MantisDispenseList!AF17,Samples!$F:$F,0),9),0)</f>
        <v>0</v>
      </c>
      <c r="G17" s="0" t="n">
        <f aca="false">IFERROR(INDEX(Samples!$B:$J,MATCH(MantisDispenseList!AG17,Samples!$F:$F,0),9),0)</f>
        <v>0</v>
      </c>
      <c r="H17" s="0" t="n">
        <f aca="false">IFERROR(INDEX(Samples!$B:$J,MATCH(MantisDispenseList!AH17,Samples!$F:$F,0),9),0)</f>
        <v>0</v>
      </c>
      <c r="I17" s="0" t="n">
        <f aca="false">IFERROR(INDEX(Samples!$B:$J,MATCH(MantisDispenseList!AI17,Samples!$F:$F,0),9),0)</f>
        <v>0</v>
      </c>
      <c r="J17" s="0" t="n">
        <f aca="false">IFERROR(INDEX(Samples!$B:$J,MATCH(MantisDispenseList!AJ17,Samples!$F:$F,0),9),0)</f>
        <v>0</v>
      </c>
      <c r="K17" s="0" t="n">
        <f aca="false">IFERROR(INDEX(Samples!$B:$J,MATCH(MantisDispenseList!AK17,Samples!$F:$F,0),9),0)</f>
        <v>0</v>
      </c>
      <c r="L17" s="0" t="n">
        <f aca="false">IFERROR(INDEX(Samples!$B:$J,MATCH(MantisDispenseList!AL17,Samples!$F:$F,0),9),0)</f>
        <v>0</v>
      </c>
      <c r="M17" s="0" t="n">
        <f aca="false">IFERROR(INDEX(Samples!$B:$J,MATCH(MantisDispenseList!AM17,Samples!$F:$F,0),9),0)</f>
        <v>0</v>
      </c>
      <c r="N17" s="0" t="n">
        <f aca="false">IFERROR(INDEX(Samples!$B:$J,MATCH(MantisDispenseList!AN17,Samples!$F:$F,0),9),0)</f>
        <v>0</v>
      </c>
      <c r="O17" s="0" t="n">
        <f aca="false">IFERROR(INDEX(Samples!$B:$J,MATCH(MantisDispenseList!AO17,Samples!$F:$F,0),9),0)</f>
        <v>0</v>
      </c>
      <c r="P17" s="0" t="n">
        <f aca="false">IFERROR(INDEX(Samples!$B:$J,MATCH(MantisDispenseList!AP17,Samples!$F:$F,0),9),0)</f>
        <v>0</v>
      </c>
      <c r="Q17" s="0" t="n">
        <f aca="false">IFERROR(INDEX(Samples!$B:$J,MATCH(MantisDispenseList!AQ17,Samples!$F:$F,0),9),0)</f>
        <v>0</v>
      </c>
      <c r="R17" s="0" t="n">
        <f aca="false">IFERROR(INDEX(Samples!$B:$J,MATCH(MantisDispenseList!AR17,Samples!$F:$F,0),9),0)</f>
        <v>0</v>
      </c>
      <c r="S17" s="0" t="n">
        <f aca="false">IFERROR(INDEX(Samples!$B:$J,MATCH(MantisDispenseList!AS17,Samples!$F:$F,0),9),0)</f>
        <v>0</v>
      </c>
      <c r="T17" s="0" t="n">
        <f aca="false">IFERROR(INDEX(Samples!$B:$J,MATCH(MantisDispenseList!AT17,Samples!$F:$F,0),9),0)</f>
        <v>0</v>
      </c>
      <c r="U17" s="0" t="n">
        <f aca="false">IFERROR(INDEX(Samples!$B:$J,MATCH(MantisDispenseList!AU17,Samples!$F:$F,0),9),0)</f>
        <v>0</v>
      </c>
      <c r="V17" s="0" t="n">
        <f aca="false">IFERROR(INDEX(Samples!$B:$J,MATCH(MantisDispenseList!AV17,Samples!$F:$F,0),9),0)</f>
        <v>0</v>
      </c>
      <c r="W17" s="0" t="n">
        <f aca="false">IFERROR(INDEX(Samples!$B:$J,MATCH(MantisDispenseList!AW17,Samples!$F:$F,0),9),0)</f>
        <v>0</v>
      </c>
      <c r="X17" s="0" t="n">
        <f aca="false">IFERROR(INDEX(Samples!$B:$J,MATCH(MantisDispenseList!AX17,Samples!$F:$F,0),9),0)</f>
        <v>0</v>
      </c>
      <c r="AA17" s="0" t="s">
        <v>72</v>
      </c>
      <c r="AB17" s="0" t="s">
        <v>132</v>
      </c>
      <c r="AC17" s="0" t="s">
        <v>122</v>
      </c>
      <c r="AD17" s="0" t="s">
        <v>139</v>
      </c>
      <c r="AE17" s="0" t="s">
        <v>177</v>
      </c>
      <c r="AF17" s="0" t="s">
        <v>142</v>
      </c>
      <c r="AG17" s="0" t="s">
        <v>219</v>
      </c>
      <c r="AH17" s="0" t="s">
        <v>398</v>
      </c>
      <c r="AI17" s="0" t="s">
        <v>261</v>
      </c>
      <c r="AJ17" s="0" t="s">
        <v>403</v>
      </c>
      <c r="AK17" s="0" t="s">
        <v>296</v>
      </c>
      <c r="AL17" s="0" t="s">
        <v>409</v>
      </c>
      <c r="AM17" s="0" t="s">
        <v>329</v>
      </c>
      <c r="AN17" s="0" t="s">
        <v>415</v>
      </c>
      <c r="AO17" s="0" t="s">
        <v>364</v>
      </c>
      <c r="AP17" s="0" t="s">
        <v>416</v>
      </c>
      <c r="AQ17" s="0" t="s">
        <v>401</v>
      </c>
      <c r="AR17" s="0" t="s">
        <v>417</v>
      </c>
      <c r="AS17" s="0" t="s">
        <v>432</v>
      </c>
      <c r="AT17" s="0" t="s">
        <v>421</v>
      </c>
      <c r="AU17" s="0" t="s">
        <v>458</v>
      </c>
      <c r="AV17" s="0" t="s">
        <v>425</v>
      </c>
      <c r="AW17" s="0" t="s">
        <v>484</v>
      </c>
      <c r="AX17" s="0" t="s">
        <v>429</v>
      </c>
    </row>
    <row r="18" customFormat="false" ht="14.25" hidden="false" customHeight="false" outlineLevel="0" collapsed="false">
      <c r="A18" s="0" t="n">
        <f aca="false">IFERROR(INDEX(Samples!$B:$J,MATCH(MantisDispenseList!AA18,Samples!$F:$F,0),9),0)</f>
        <v>0</v>
      </c>
      <c r="B18" s="0" t="n">
        <f aca="false">IFERROR(INDEX(Samples!$B:$J,MATCH(MantisDispenseList!AB18,Samples!$F:$F,0),9),0)</f>
        <v>0</v>
      </c>
      <c r="C18" s="0" t="n">
        <f aca="false">IFERROR(INDEX(Samples!$B:$J,MATCH(MantisDispenseList!AC18,Samples!$F:$F,0),9),0)</f>
        <v>0</v>
      </c>
      <c r="D18" s="0" t="n">
        <f aca="false">IFERROR(INDEX(Samples!$B:$J,MATCH(MantisDispenseList!AD18,Samples!$F:$F,0),9),0)</f>
        <v>0</v>
      </c>
      <c r="E18" s="0" t="n">
        <f aca="false">IFERROR(INDEX(Samples!$B:$J,MATCH(MantisDispenseList!AE18,Samples!$F:$F,0),9),0)</f>
        <v>0</v>
      </c>
      <c r="F18" s="0" t="n">
        <f aca="false">IFERROR(INDEX(Samples!$B:$J,MATCH(MantisDispenseList!AF18,Samples!$F:$F,0),9),0)</f>
        <v>0</v>
      </c>
      <c r="G18" s="0" t="n">
        <f aca="false">IFERROR(INDEX(Samples!$B:$J,MATCH(MantisDispenseList!AG18,Samples!$F:$F,0),9),0)</f>
        <v>0</v>
      </c>
      <c r="H18" s="0" t="n">
        <f aca="false">IFERROR(INDEX(Samples!$B:$J,MATCH(MantisDispenseList!AH18,Samples!$F:$F,0),9),0)</f>
        <v>0</v>
      </c>
      <c r="I18" s="0" t="n">
        <f aca="false">IFERROR(INDEX(Samples!$B:$J,MATCH(MantisDispenseList!AI18,Samples!$F:$F,0),9),0)</f>
        <v>0</v>
      </c>
      <c r="J18" s="0" t="n">
        <f aca="false">IFERROR(INDEX(Samples!$B:$J,MATCH(MantisDispenseList!AJ18,Samples!$F:$F,0),9),0)</f>
        <v>0</v>
      </c>
      <c r="K18" s="0" t="n">
        <f aca="false">IFERROR(INDEX(Samples!$B:$J,MATCH(MantisDispenseList!AK18,Samples!$F:$F,0),9),0)</f>
        <v>0</v>
      </c>
      <c r="L18" s="0" t="n">
        <f aca="false">IFERROR(INDEX(Samples!$B:$J,MATCH(MantisDispenseList!AL18,Samples!$F:$F,0),9),0)</f>
        <v>0</v>
      </c>
      <c r="M18" s="0" t="n">
        <f aca="false">IFERROR(INDEX(Samples!$B:$J,MATCH(MantisDispenseList!AM18,Samples!$F:$F,0),9),0)</f>
        <v>0</v>
      </c>
      <c r="N18" s="0" t="n">
        <f aca="false">IFERROR(INDEX(Samples!$B:$J,MATCH(MantisDispenseList!AN18,Samples!$F:$F,0),9),0)</f>
        <v>0</v>
      </c>
      <c r="O18" s="0" t="n">
        <f aca="false">IFERROR(INDEX(Samples!$B:$J,MATCH(MantisDispenseList!AO18,Samples!$F:$F,0),9),0)</f>
        <v>0</v>
      </c>
      <c r="P18" s="0" t="n">
        <f aca="false">IFERROR(INDEX(Samples!$B:$J,MATCH(MantisDispenseList!AP18,Samples!$F:$F,0),9),0)</f>
        <v>0</v>
      </c>
      <c r="Q18" s="0" t="n">
        <f aca="false">IFERROR(INDEX(Samples!$B:$J,MATCH(MantisDispenseList!AQ18,Samples!$F:$F,0),9),0)</f>
        <v>0</v>
      </c>
      <c r="R18" s="0" t="n">
        <f aca="false">IFERROR(INDEX(Samples!$B:$J,MATCH(MantisDispenseList!AR18,Samples!$F:$F,0),9),0)</f>
        <v>0</v>
      </c>
      <c r="S18" s="0" t="n">
        <f aca="false">IFERROR(INDEX(Samples!$B:$J,MATCH(MantisDispenseList!AS18,Samples!$F:$F,0),9),0)</f>
        <v>0</v>
      </c>
      <c r="T18" s="0" t="n">
        <f aca="false">IFERROR(INDEX(Samples!$B:$J,MATCH(MantisDispenseList!AT18,Samples!$F:$F,0),9),0)</f>
        <v>0</v>
      </c>
      <c r="U18" s="0" t="n">
        <f aca="false">IFERROR(INDEX(Samples!$B:$J,MATCH(MantisDispenseList!AU18,Samples!$F:$F,0),9),0)</f>
        <v>0</v>
      </c>
      <c r="V18" s="0" t="n">
        <f aca="false">IFERROR(INDEX(Samples!$B:$J,MATCH(MantisDispenseList!AV18,Samples!$F:$F,0),9),0)</f>
        <v>0</v>
      </c>
      <c r="W18" s="0" t="n">
        <f aca="false">IFERROR(INDEX(Samples!$B:$J,MATCH(MantisDispenseList!AW18,Samples!$F:$F,0),9),0)</f>
        <v>0</v>
      </c>
      <c r="X18" s="0" t="n">
        <f aca="false">IFERROR(INDEX(Samples!$B:$J,MATCH(MantisDispenseList!AX18,Samples!$F:$F,0),9),0)</f>
        <v>0</v>
      </c>
      <c r="AA18" s="0" t="s">
        <v>78</v>
      </c>
      <c r="AB18" s="0" t="s">
        <v>79</v>
      </c>
      <c r="AC18" s="0" t="s">
        <v>127</v>
      </c>
      <c r="AD18" s="0" t="s">
        <v>128</v>
      </c>
      <c r="AE18" s="0" t="s">
        <v>181</v>
      </c>
      <c r="AF18" s="0" t="s">
        <v>182</v>
      </c>
      <c r="AG18" s="0" t="s">
        <v>224</v>
      </c>
      <c r="AH18" s="0" t="s">
        <v>225</v>
      </c>
      <c r="AI18" s="0" t="s">
        <v>264</v>
      </c>
      <c r="AJ18" s="0" t="s">
        <v>265</v>
      </c>
      <c r="AK18" s="0" t="s">
        <v>299</v>
      </c>
      <c r="AL18" s="0" t="s">
        <v>300</v>
      </c>
      <c r="AM18" s="0" t="s">
        <v>332</v>
      </c>
      <c r="AN18" s="0" t="s">
        <v>333</v>
      </c>
      <c r="AO18" s="0" t="s">
        <v>368</v>
      </c>
      <c r="AP18" s="0" t="s">
        <v>369</v>
      </c>
      <c r="AQ18" s="0" t="s">
        <v>405</v>
      </c>
      <c r="AR18" s="0" t="s">
        <v>406</v>
      </c>
      <c r="AS18" s="0" t="s">
        <v>434</v>
      </c>
      <c r="AT18" s="0" t="s">
        <v>435</v>
      </c>
      <c r="AU18" s="0" t="s">
        <v>460</v>
      </c>
      <c r="AV18" s="0" t="s">
        <v>461</v>
      </c>
      <c r="AW18" s="0" t="s">
        <v>486</v>
      </c>
      <c r="AX18" s="0" t="s">
        <v>487</v>
      </c>
    </row>
    <row r="19" customFormat="false" ht="14.25" hidden="false" customHeight="false" outlineLevel="0" collapsed="false">
      <c r="A19" s="0" t="n">
        <f aca="false">IFERROR(INDEX(Samples!$B:$J,MATCH(MantisDispenseList!AA19,Samples!$F:$F,0),9),0)</f>
        <v>0</v>
      </c>
      <c r="B19" s="0" t="n">
        <f aca="false">IFERROR(INDEX(Samples!$B:$J,MATCH(MantisDispenseList!AB19,Samples!$F:$F,0),9),0)</f>
        <v>0</v>
      </c>
      <c r="C19" s="0" t="n">
        <f aca="false">IFERROR(INDEX(Samples!$B:$J,MATCH(MantisDispenseList!AC19,Samples!$F:$F,0),9),0)</f>
        <v>0</v>
      </c>
      <c r="D19" s="0" t="n">
        <f aca="false">IFERROR(INDEX(Samples!$B:$J,MATCH(MantisDispenseList!AD19,Samples!$F:$F,0),9),0)</f>
        <v>0</v>
      </c>
      <c r="E19" s="0" t="n">
        <f aca="false">IFERROR(INDEX(Samples!$B:$J,MATCH(MantisDispenseList!AE19,Samples!$F:$F,0),9),0)</f>
        <v>0</v>
      </c>
      <c r="F19" s="0" t="n">
        <f aca="false">IFERROR(INDEX(Samples!$B:$J,MATCH(MantisDispenseList!AF19,Samples!$F:$F,0),9),0)</f>
        <v>0</v>
      </c>
      <c r="G19" s="0" t="n">
        <f aca="false">IFERROR(INDEX(Samples!$B:$J,MATCH(MantisDispenseList!AG19,Samples!$F:$F,0),9),0)</f>
        <v>0</v>
      </c>
      <c r="H19" s="0" t="n">
        <f aca="false">IFERROR(INDEX(Samples!$B:$J,MATCH(MantisDispenseList!AH19,Samples!$F:$F,0),9),0)</f>
        <v>0</v>
      </c>
      <c r="I19" s="0" t="n">
        <f aca="false">IFERROR(INDEX(Samples!$B:$J,MATCH(MantisDispenseList!AI19,Samples!$F:$F,0),9),0)</f>
        <v>0</v>
      </c>
      <c r="J19" s="0" t="n">
        <f aca="false">IFERROR(INDEX(Samples!$B:$J,MATCH(MantisDispenseList!AJ19,Samples!$F:$F,0),9),0)</f>
        <v>0</v>
      </c>
      <c r="K19" s="0" t="n">
        <f aca="false">IFERROR(INDEX(Samples!$B:$J,MATCH(MantisDispenseList!AK19,Samples!$F:$F,0),9),0)</f>
        <v>0</v>
      </c>
      <c r="L19" s="0" t="n">
        <f aca="false">IFERROR(INDEX(Samples!$B:$J,MATCH(MantisDispenseList!AL19,Samples!$F:$F,0),9),0)</f>
        <v>0</v>
      </c>
      <c r="M19" s="0" t="n">
        <f aca="false">IFERROR(INDEX(Samples!$B:$J,MATCH(MantisDispenseList!AM19,Samples!$F:$F,0),9),0)</f>
        <v>0</v>
      </c>
      <c r="N19" s="0" t="n">
        <f aca="false">IFERROR(INDEX(Samples!$B:$J,MATCH(MantisDispenseList!AN19,Samples!$F:$F,0),9),0)</f>
        <v>0</v>
      </c>
      <c r="O19" s="0" t="n">
        <f aca="false">IFERROR(INDEX(Samples!$B:$J,MATCH(MantisDispenseList!AO19,Samples!$F:$F,0),9),0)</f>
        <v>0</v>
      </c>
      <c r="P19" s="0" t="n">
        <f aca="false">IFERROR(INDEX(Samples!$B:$J,MATCH(MantisDispenseList!AP19,Samples!$F:$F,0),9),0)</f>
        <v>0</v>
      </c>
      <c r="Q19" s="0" t="n">
        <f aca="false">IFERROR(INDEX(Samples!$B:$J,MATCH(MantisDispenseList!AQ19,Samples!$F:$F,0),9),0)</f>
        <v>0</v>
      </c>
      <c r="R19" s="0" t="n">
        <f aca="false">IFERROR(INDEX(Samples!$B:$J,MATCH(MantisDispenseList!AR19,Samples!$F:$F,0),9),0)</f>
        <v>0</v>
      </c>
      <c r="S19" s="0" t="n">
        <f aca="false">IFERROR(INDEX(Samples!$B:$J,MATCH(MantisDispenseList!AS19,Samples!$F:$F,0),9),0)</f>
        <v>0</v>
      </c>
      <c r="T19" s="0" t="n">
        <f aca="false">IFERROR(INDEX(Samples!$B:$J,MATCH(MantisDispenseList!AT19,Samples!$F:$F,0),9),0)</f>
        <v>0</v>
      </c>
      <c r="U19" s="0" t="n">
        <f aca="false">IFERROR(INDEX(Samples!$B:$J,MATCH(MantisDispenseList!AU19,Samples!$F:$F,0),9),0)</f>
        <v>0</v>
      </c>
      <c r="V19" s="0" t="n">
        <f aca="false">IFERROR(INDEX(Samples!$B:$J,MATCH(MantisDispenseList!AV19,Samples!$F:$F,0),9),0)</f>
        <v>0</v>
      </c>
      <c r="W19" s="0" t="n">
        <f aca="false">IFERROR(INDEX(Samples!$B:$J,MATCH(MantisDispenseList!AW19,Samples!$F:$F,0),9),0)</f>
        <v>0</v>
      </c>
      <c r="X19" s="0" t="n">
        <f aca="false">IFERROR(INDEX(Samples!$B:$J,MATCH(MantisDispenseList!AX19,Samples!$F:$F,0),9),0)</f>
        <v>0</v>
      </c>
      <c r="AA19" s="0" t="s">
        <v>80</v>
      </c>
      <c r="AB19" s="0" t="s">
        <v>149</v>
      </c>
      <c r="AC19" s="0" t="s">
        <v>129</v>
      </c>
      <c r="AD19" s="0" t="s">
        <v>157</v>
      </c>
      <c r="AE19" s="0" t="s">
        <v>183</v>
      </c>
      <c r="AF19" s="0" t="s">
        <v>164</v>
      </c>
      <c r="AG19" s="0" t="s">
        <v>226</v>
      </c>
      <c r="AH19" s="0" t="s">
        <v>433</v>
      </c>
      <c r="AI19" s="0" t="s">
        <v>266</v>
      </c>
      <c r="AJ19" s="0" t="s">
        <v>437</v>
      </c>
      <c r="AK19" s="0" t="s">
        <v>301</v>
      </c>
      <c r="AL19" s="0" t="s">
        <v>441</v>
      </c>
      <c r="AM19" s="0" t="s">
        <v>334</v>
      </c>
      <c r="AN19" s="0" t="s">
        <v>442</v>
      </c>
      <c r="AO19" s="0" t="s">
        <v>370</v>
      </c>
      <c r="AP19" s="0" t="s">
        <v>443</v>
      </c>
      <c r="AQ19" s="0" t="s">
        <v>407</v>
      </c>
      <c r="AR19" s="0" t="s">
        <v>447</v>
      </c>
      <c r="AS19" s="0" t="s">
        <v>436</v>
      </c>
      <c r="AT19" s="0" t="s">
        <v>451</v>
      </c>
      <c r="AU19" s="0" t="s">
        <v>462</v>
      </c>
      <c r="AV19" s="0" t="s">
        <v>455</v>
      </c>
      <c r="AW19" s="0" t="s">
        <v>488</v>
      </c>
      <c r="AX19" s="0" t="s">
        <v>459</v>
      </c>
    </row>
    <row r="20" customFormat="false" ht="14.25" hidden="false" customHeight="false" outlineLevel="0" collapsed="false">
      <c r="A20" s="0" t="n">
        <f aca="false">IFERROR(INDEX(Samples!$B:$J,MATCH(MantisDispenseList!AA20,Samples!$F:$F,0),9),0)</f>
        <v>0</v>
      </c>
      <c r="B20" s="0" t="n">
        <f aca="false">IFERROR(INDEX(Samples!$B:$J,MATCH(MantisDispenseList!AB20,Samples!$F:$F,0),9),0)</f>
        <v>0</v>
      </c>
      <c r="C20" s="0" t="n">
        <f aca="false">IFERROR(INDEX(Samples!$B:$J,MATCH(MantisDispenseList!AC20,Samples!$F:$F,0),9),0)</f>
        <v>0</v>
      </c>
      <c r="D20" s="0" t="n">
        <f aca="false">IFERROR(INDEX(Samples!$B:$J,MATCH(MantisDispenseList!AD20,Samples!$F:$F,0),9),0)</f>
        <v>0</v>
      </c>
      <c r="E20" s="0" t="n">
        <f aca="false">IFERROR(INDEX(Samples!$B:$J,MATCH(MantisDispenseList!AE20,Samples!$F:$F,0),9),0)</f>
        <v>0</v>
      </c>
      <c r="F20" s="0" t="n">
        <f aca="false">IFERROR(INDEX(Samples!$B:$J,MATCH(MantisDispenseList!AF20,Samples!$F:$F,0),9),0)</f>
        <v>0</v>
      </c>
      <c r="G20" s="0" t="n">
        <f aca="false">IFERROR(INDEX(Samples!$B:$J,MATCH(MantisDispenseList!AG20,Samples!$F:$F,0),9),0)</f>
        <v>0</v>
      </c>
      <c r="H20" s="0" t="n">
        <f aca="false">IFERROR(INDEX(Samples!$B:$J,MATCH(MantisDispenseList!AH20,Samples!$F:$F,0),9),0)</f>
        <v>0</v>
      </c>
      <c r="I20" s="0" t="n">
        <f aca="false">IFERROR(INDEX(Samples!$B:$J,MATCH(MantisDispenseList!AI20,Samples!$F:$F,0),9),0)</f>
        <v>0</v>
      </c>
      <c r="J20" s="0" t="n">
        <f aca="false">IFERROR(INDEX(Samples!$B:$J,MATCH(MantisDispenseList!AJ20,Samples!$F:$F,0),9),0)</f>
        <v>0</v>
      </c>
      <c r="K20" s="0" t="n">
        <f aca="false">IFERROR(INDEX(Samples!$B:$J,MATCH(MantisDispenseList!AK20,Samples!$F:$F,0),9),0)</f>
        <v>0</v>
      </c>
      <c r="L20" s="0" t="n">
        <f aca="false">IFERROR(INDEX(Samples!$B:$J,MATCH(MantisDispenseList!AL20,Samples!$F:$F,0),9),0)</f>
        <v>0</v>
      </c>
      <c r="M20" s="0" t="n">
        <f aca="false">IFERROR(INDEX(Samples!$B:$J,MATCH(MantisDispenseList!AM20,Samples!$F:$F,0),9),0)</f>
        <v>0</v>
      </c>
      <c r="N20" s="0" t="n">
        <f aca="false">IFERROR(INDEX(Samples!$B:$J,MATCH(MantisDispenseList!AN20,Samples!$F:$F,0),9),0)</f>
        <v>0</v>
      </c>
      <c r="O20" s="0" t="n">
        <f aca="false">IFERROR(INDEX(Samples!$B:$J,MATCH(MantisDispenseList!AO20,Samples!$F:$F,0),9),0)</f>
        <v>0</v>
      </c>
      <c r="P20" s="0" t="n">
        <f aca="false">IFERROR(INDEX(Samples!$B:$J,MATCH(MantisDispenseList!AP20,Samples!$F:$F,0),9),0)</f>
        <v>0</v>
      </c>
      <c r="Q20" s="0" t="n">
        <f aca="false">IFERROR(INDEX(Samples!$B:$J,MATCH(MantisDispenseList!AQ20,Samples!$F:$F,0),9),0)</f>
        <v>0</v>
      </c>
      <c r="R20" s="0" t="n">
        <f aca="false">IFERROR(INDEX(Samples!$B:$J,MATCH(MantisDispenseList!AR20,Samples!$F:$F,0),9),0)</f>
        <v>0</v>
      </c>
      <c r="S20" s="0" t="n">
        <f aca="false">IFERROR(INDEX(Samples!$B:$J,MATCH(MantisDispenseList!AS20,Samples!$F:$F,0),9),0)</f>
        <v>0</v>
      </c>
      <c r="T20" s="0" t="n">
        <f aca="false">IFERROR(INDEX(Samples!$B:$J,MATCH(MantisDispenseList!AT20,Samples!$F:$F,0),9),0)</f>
        <v>0</v>
      </c>
      <c r="U20" s="0" t="n">
        <f aca="false">IFERROR(INDEX(Samples!$B:$J,MATCH(MantisDispenseList!AU20,Samples!$F:$F,0),9),0)</f>
        <v>0</v>
      </c>
      <c r="V20" s="0" t="n">
        <f aca="false">IFERROR(INDEX(Samples!$B:$J,MATCH(MantisDispenseList!AV20,Samples!$F:$F,0),9),0)</f>
        <v>0</v>
      </c>
      <c r="W20" s="0" t="n">
        <f aca="false">IFERROR(INDEX(Samples!$B:$J,MATCH(MantisDispenseList!AW20,Samples!$F:$F,0),9),0)</f>
        <v>0</v>
      </c>
      <c r="X20" s="0" t="n">
        <f aca="false">IFERROR(INDEX(Samples!$B:$J,MATCH(MantisDispenseList!AX20,Samples!$F:$F,0),9),0)</f>
        <v>0</v>
      </c>
      <c r="AA20" s="0" t="s">
        <v>85</v>
      </c>
      <c r="AB20" s="0" t="s">
        <v>86</v>
      </c>
      <c r="AC20" s="0" t="s">
        <v>135</v>
      </c>
      <c r="AD20" s="0" t="s">
        <v>136</v>
      </c>
      <c r="AE20" s="0" t="s">
        <v>188</v>
      </c>
      <c r="AF20" s="0" t="s">
        <v>189</v>
      </c>
      <c r="AG20" s="0" t="s">
        <v>230</v>
      </c>
      <c r="AH20" s="0" t="s">
        <v>231</v>
      </c>
      <c r="AI20" s="0" t="s">
        <v>269</v>
      </c>
      <c r="AJ20" s="0" t="s">
        <v>270</v>
      </c>
      <c r="AK20" s="0" t="s">
        <v>304</v>
      </c>
      <c r="AL20" s="0" t="s">
        <v>305</v>
      </c>
      <c r="AM20" s="0" t="s">
        <v>338</v>
      </c>
      <c r="AN20" s="0" t="s">
        <v>339</v>
      </c>
      <c r="AO20" s="0" t="s">
        <v>374</v>
      </c>
      <c r="AP20" s="0" t="s">
        <v>375</v>
      </c>
      <c r="AQ20" s="0" t="s">
        <v>411</v>
      </c>
      <c r="AR20" s="0" t="s">
        <v>412</v>
      </c>
      <c r="AS20" s="0" t="s">
        <v>438</v>
      </c>
      <c r="AT20" s="0" t="s">
        <v>439</v>
      </c>
      <c r="AU20" s="0" t="s">
        <v>464</v>
      </c>
      <c r="AV20" s="0" t="s">
        <v>465</v>
      </c>
      <c r="AW20" s="0" t="s">
        <v>490</v>
      </c>
      <c r="AX20" s="0" t="s">
        <v>491</v>
      </c>
    </row>
    <row r="21" customFormat="false" ht="14.25" hidden="false" customHeight="false" outlineLevel="0" collapsed="false">
      <c r="A21" s="0" t="n">
        <f aca="false">IFERROR(INDEX(Samples!$B:$J,MATCH(MantisDispenseList!AA21,Samples!$F:$F,0),9),0)</f>
        <v>0</v>
      </c>
      <c r="B21" s="0" t="n">
        <f aca="false">IFERROR(INDEX(Samples!$B:$J,MATCH(MantisDispenseList!AB21,Samples!$F:$F,0),9),0)</f>
        <v>0</v>
      </c>
      <c r="C21" s="0" t="n">
        <f aca="false">IFERROR(INDEX(Samples!$B:$J,MATCH(MantisDispenseList!AC21,Samples!$F:$F,0),9),0)</f>
        <v>0</v>
      </c>
      <c r="D21" s="0" t="n">
        <f aca="false">IFERROR(INDEX(Samples!$B:$J,MATCH(MantisDispenseList!AD21,Samples!$F:$F,0),9),0)</f>
        <v>0</v>
      </c>
      <c r="E21" s="0" t="n">
        <f aca="false">IFERROR(INDEX(Samples!$B:$J,MATCH(MantisDispenseList!AE21,Samples!$F:$F,0),9),0)</f>
        <v>0</v>
      </c>
      <c r="F21" s="0" t="n">
        <f aca="false">IFERROR(INDEX(Samples!$B:$J,MATCH(MantisDispenseList!AF21,Samples!$F:$F,0),9),0)</f>
        <v>0</v>
      </c>
      <c r="G21" s="0" t="n">
        <f aca="false">IFERROR(INDEX(Samples!$B:$J,MATCH(MantisDispenseList!AG21,Samples!$F:$F,0),9),0)</f>
        <v>0</v>
      </c>
      <c r="H21" s="0" t="n">
        <f aca="false">IFERROR(INDEX(Samples!$B:$J,MATCH(MantisDispenseList!AH21,Samples!$F:$F,0),9),0)</f>
        <v>0</v>
      </c>
      <c r="I21" s="0" t="n">
        <f aca="false">IFERROR(INDEX(Samples!$B:$J,MATCH(MantisDispenseList!AI21,Samples!$F:$F,0),9),0)</f>
        <v>0</v>
      </c>
      <c r="J21" s="0" t="n">
        <f aca="false">IFERROR(INDEX(Samples!$B:$J,MATCH(MantisDispenseList!AJ21,Samples!$F:$F,0),9),0)</f>
        <v>0</v>
      </c>
      <c r="K21" s="0" t="n">
        <f aca="false">IFERROR(INDEX(Samples!$B:$J,MATCH(MantisDispenseList!AK21,Samples!$F:$F,0),9),0)</f>
        <v>0</v>
      </c>
      <c r="L21" s="0" t="n">
        <f aca="false">IFERROR(INDEX(Samples!$B:$J,MATCH(MantisDispenseList!AL21,Samples!$F:$F,0),9),0)</f>
        <v>0</v>
      </c>
      <c r="M21" s="0" t="n">
        <f aca="false">IFERROR(INDEX(Samples!$B:$J,MATCH(MantisDispenseList!AM21,Samples!$F:$F,0),9),0)</f>
        <v>0</v>
      </c>
      <c r="N21" s="0" t="n">
        <f aca="false">IFERROR(INDEX(Samples!$B:$J,MATCH(MantisDispenseList!AN21,Samples!$F:$F,0),9),0)</f>
        <v>0</v>
      </c>
      <c r="O21" s="0" t="n">
        <f aca="false">IFERROR(INDEX(Samples!$B:$J,MATCH(MantisDispenseList!AO21,Samples!$F:$F,0),9),0)</f>
        <v>0</v>
      </c>
      <c r="P21" s="0" t="n">
        <f aca="false">IFERROR(INDEX(Samples!$B:$J,MATCH(MantisDispenseList!AP21,Samples!$F:$F,0),9),0)</f>
        <v>0</v>
      </c>
      <c r="Q21" s="0" t="n">
        <f aca="false">IFERROR(INDEX(Samples!$B:$J,MATCH(MantisDispenseList!AQ21,Samples!$F:$F,0),9),0)</f>
        <v>0</v>
      </c>
      <c r="R21" s="0" t="n">
        <f aca="false">IFERROR(INDEX(Samples!$B:$J,MATCH(MantisDispenseList!AR21,Samples!$F:$F,0),9),0)</f>
        <v>0</v>
      </c>
      <c r="S21" s="0" t="n">
        <f aca="false">IFERROR(INDEX(Samples!$B:$J,MATCH(MantisDispenseList!AS21,Samples!$F:$F,0),9),0)</f>
        <v>0</v>
      </c>
      <c r="T21" s="0" t="n">
        <f aca="false">IFERROR(INDEX(Samples!$B:$J,MATCH(MantisDispenseList!AT21,Samples!$F:$F,0),9),0)</f>
        <v>0</v>
      </c>
      <c r="U21" s="0" t="n">
        <f aca="false">IFERROR(INDEX(Samples!$B:$J,MATCH(MantisDispenseList!AU21,Samples!$F:$F,0),9),0)</f>
        <v>0</v>
      </c>
      <c r="V21" s="0" t="n">
        <f aca="false">IFERROR(INDEX(Samples!$B:$J,MATCH(MantisDispenseList!AV21,Samples!$F:$F,0),9),0)</f>
        <v>0</v>
      </c>
      <c r="W21" s="0" t="n">
        <f aca="false">IFERROR(INDEX(Samples!$B:$J,MATCH(MantisDispenseList!AW21,Samples!$F:$F,0),9),0)</f>
        <v>0</v>
      </c>
      <c r="X21" s="0" t="n">
        <f aca="false">IFERROR(INDEX(Samples!$B:$J,MATCH(MantisDispenseList!AX21,Samples!$F:$F,0),9),0)</f>
        <v>0</v>
      </c>
      <c r="AA21" s="0" t="s">
        <v>87</v>
      </c>
      <c r="AB21" s="0" t="s">
        <v>172</v>
      </c>
      <c r="AC21" s="0" t="s">
        <v>137</v>
      </c>
      <c r="AD21" s="0" t="s">
        <v>179</v>
      </c>
      <c r="AE21" s="0" t="s">
        <v>190</v>
      </c>
      <c r="AF21" s="0" t="s">
        <v>185</v>
      </c>
      <c r="AG21" s="0" t="s">
        <v>232</v>
      </c>
      <c r="AH21" s="0" t="s">
        <v>463</v>
      </c>
      <c r="AI21" s="0" t="s">
        <v>271</v>
      </c>
      <c r="AJ21" s="0" t="s">
        <v>467</v>
      </c>
      <c r="AK21" s="0" t="s">
        <v>306</v>
      </c>
      <c r="AL21" s="0" t="s">
        <v>468</v>
      </c>
      <c r="AM21" s="0" t="s">
        <v>340</v>
      </c>
      <c r="AN21" s="0" t="s">
        <v>469</v>
      </c>
      <c r="AO21" s="0" t="s">
        <v>376</v>
      </c>
      <c r="AP21" s="0" t="s">
        <v>473</v>
      </c>
      <c r="AQ21" s="0" t="s">
        <v>413</v>
      </c>
      <c r="AR21" s="0" t="s">
        <v>477</v>
      </c>
      <c r="AS21" s="0" t="s">
        <v>440</v>
      </c>
      <c r="AT21" s="0" t="s">
        <v>481</v>
      </c>
      <c r="AU21" s="0" t="s">
        <v>466</v>
      </c>
      <c r="AV21" s="0" t="s">
        <v>485</v>
      </c>
      <c r="AW21" s="0" t="s">
        <v>492</v>
      </c>
      <c r="AX21" s="0" t="s">
        <v>489</v>
      </c>
    </row>
    <row r="22" customFormat="false" ht="14.25" hidden="false" customHeight="false" outlineLevel="0" collapsed="false">
      <c r="A22" s="0" t="s">
        <v>500</v>
      </c>
      <c r="C22" s="0" t="s">
        <v>498</v>
      </c>
    </row>
    <row r="23" customFormat="false" ht="14.25" hidden="false" customHeight="false" outlineLevel="0" collapsed="false">
      <c r="A23" s="0" t="s">
        <v>499</v>
      </c>
      <c r="B23" s="0" t="n">
        <v>1</v>
      </c>
    </row>
    <row r="24" customFormat="false" ht="14.25" hidden="false" customHeight="false" outlineLevel="0" collapsed="false">
      <c r="A24" s="0" t="n">
        <f aca="false">IFERROR(INDEX(Samples!$B:$J,MATCH(MantisDispenseList!AA6,Samples!$G:$G,0),9),IFERROR(INDEX(Samples!$B:$J,MATCH(MantisDispenseList!AA6,Samples!$H:$H,0),9),0))</f>
        <v>0</v>
      </c>
      <c r="B24" s="0" t="n">
        <f aca="false">IFERROR(INDEX(Samples!$B:$J,MATCH(MantisDispenseList!AB6,Samples!$G:$G,0),9),IFERROR(INDEX(Samples!$B:$J,MATCH(MantisDispenseList!AB6,Samples!$H:$H,0),9),0))</f>
        <v>0</v>
      </c>
      <c r="C24" s="0" t="n">
        <f aca="false">IFERROR(INDEX(Samples!$B:$J,MATCH(MantisDispenseList!AC6,Samples!$G:$G,0),9),IFERROR(INDEX(Samples!$B:$J,MATCH(MantisDispenseList!AC6,Samples!$H:$H,0),9),0))</f>
        <v>0</v>
      </c>
      <c r="D24" s="0" t="n">
        <f aca="false">IFERROR(INDEX(Samples!$B:$J,MATCH(MantisDispenseList!AD6,Samples!$G:$G,0),9),IFERROR(INDEX(Samples!$B:$J,MATCH(MantisDispenseList!AD6,Samples!$H:$H,0),9),0))</f>
        <v>0</v>
      </c>
      <c r="E24" s="0" t="n">
        <f aca="false">IFERROR(INDEX(Samples!$B:$J,MATCH(MantisDispenseList!AE6,Samples!$G:$G,0),9),IFERROR(INDEX(Samples!$B:$J,MATCH(MantisDispenseList!AE6,Samples!$H:$H,0),9),0))</f>
        <v>0</v>
      </c>
      <c r="F24" s="0" t="n">
        <f aca="false">IFERROR(INDEX(Samples!$B:$J,MATCH(MantisDispenseList!AF6,Samples!$G:$G,0),9),IFERROR(INDEX(Samples!$B:$J,MATCH(MantisDispenseList!AF6,Samples!$H:$H,0),9),0))</f>
        <v>0</v>
      </c>
      <c r="G24" s="0" t="n">
        <f aca="false">IFERROR(INDEX(Samples!$B:$J,MATCH(MantisDispenseList!AG6,Samples!$G:$G,0),9),IFERROR(INDEX(Samples!$B:$J,MATCH(MantisDispenseList!AG6,Samples!$H:$H,0),9),0))</f>
        <v>0</v>
      </c>
      <c r="H24" s="0" t="n">
        <f aca="false">IFERROR(INDEX(Samples!$B:$J,MATCH(MantisDispenseList!AH6,Samples!$G:$G,0),9),IFERROR(INDEX(Samples!$B:$J,MATCH(MantisDispenseList!AH6,Samples!$H:$H,0),9),0))</f>
        <v>0</v>
      </c>
      <c r="I24" s="0" t="n">
        <f aca="false">IFERROR(INDEX(Samples!$B:$J,MATCH(MantisDispenseList!AI6,Samples!$G:$G,0),9),IFERROR(INDEX(Samples!$B:$J,MATCH(MantisDispenseList!AI6,Samples!$H:$H,0),9),0))</f>
        <v>0</v>
      </c>
      <c r="J24" s="0" t="n">
        <f aca="false">IFERROR(INDEX(Samples!$B:$J,MATCH(MantisDispenseList!AJ6,Samples!$G:$G,0),9),IFERROR(INDEX(Samples!$B:$J,MATCH(MantisDispenseList!AJ6,Samples!$H:$H,0),9),0))</f>
        <v>0</v>
      </c>
      <c r="K24" s="0" t="n">
        <f aca="false">IFERROR(INDEX(Samples!$B:$J,MATCH(MantisDispenseList!AK6,Samples!$G:$G,0),9),IFERROR(INDEX(Samples!$B:$J,MATCH(MantisDispenseList!AK6,Samples!$H:$H,0),9),0))</f>
        <v>0</v>
      </c>
      <c r="L24" s="0" t="n">
        <f aca="false">IFERROR(INDEX(Samples!$B:$J,MATCH(MantisDispenseList!AL6,Samples!$G:$G,0),9),IFERROR(INDEX(Samples!$B:$J,MATCH(MantisDispenseList!AL6,Samples!$H:$H,0),9),0))</f>
        <v>0</v>
      </c>
      <c r="M24" s="0" t="n">
        <f aca="false">IFERROR(INDEX(Samples!$B:$J,MATCH(MantisDispenseList!AM6,Samples!$G:$G,0),9),IFERROR(INDEX(Samples!$B:$J,MATCH(MantisDispenseList!AM6,Samples!$H:$H,0),9),0))</f>
        <v>0</v>
      </c>
      <c r="N24" s="0" t="n">
        <f aca="false">IFERROR(INDEX(Samples!$B:$J,MATCH(MantisDispenseList!AN6,Samples!$G:$G,0),9),IFERROR(INDEX(Samples!$B:$J,MATCH(MantisDispenseList!AN6,Samples!$H:$H,0),9),0))</f>
        <v>0</v>
      </c>
      <c r="O24" s="0" t="n">
        <f aca="false">IFERROR(INDEX(Samples!$B:$J,MATCH(MantisDispenseList!AO6,Samples!$G:$G,0),9),IFERROR(INDEX(Samples!$B:$J,MATCH(MantisDispenseList!AO6,Samples!$H:$H,0),9),0))</f>
        <v>0</v>
      </c>
      <c r="P24" s="0" t="n">
        <f aca="false">IFERROR(INDEX(Samples!$B:$J,MATCH(MantisDispenseList!AP6,Samples!$G:$G,0),9),IFERROR(INDEX(Samples!$B:$J,MATCH(MantisDispenseList!AP6,Samples!$H:$H,0),9),0))</f>
        <v>0</v>
      </c>
      <c r="Q24" s="0" t="n">
        <f aca="false">IFERROR(INDEX(Samples!$B:$J,MATCH(MantisDispenseList!AQ6,Samples!$G:$G,0),9),IFERROR(INDEX(Samples!$B:$J,MATCH(MantisDispenseList!AQ6,Samples!$H:$H,0),9),0))</f>
        <v>0</v>
      </c>
      <c r="R24" s="0" t="n">
        <f aca="false">IFERROR(INDEX(Samples!$B:$J,MATCH(MantisDispenseList!AR6,Samples!$G:$G,0),9),IFERROR(INDEX(Samples!$B:$J,MATCH(MantisDispenseList!AR6,Samples!$H:$H,0),9),0))</f>
        <v>0</v>
      </c>
      <c r="S24" s="0" t="n">
        <f aca="false">IFERROR(INDEX(Samples!$B:$J,MATCH(MantisDispenseList!AS6,Samples!$G:$G,0),9),IFERROR(INDEX(Samples!$B:$J,MATCH(MantisDispenseList!AS6,Samples!$H:$H,0),9),0))</f>
        <v>0</v>
      </c>
      <c r="T24" s="0" t="n">
        <f aca="false">IFERROR(INDEX(Samples!$B:$J,MATCH(MantisDispenseList!AT6,Samples!$G:$G,0),9),IFERROR(INDEX(Samples!$B:$J,MATCH(MantisDispenseList!AT6,Samples!$H:$H,0),9),0))</f>
        <v>0</v>
      </c>
      <c r="U24" s="0" t="n">
        <f aca="false">IFERROR(INDEX(Samples!$B:$J,MATCH(MantisDispenseList!AU6,Samples!$G:$G,0),9),IFERROR(INDEX(Samples!$B:$J,MATCH(MantisDispenseList!AU6,Samples!$H:$H,0),9),0))</f>
        <v>0</v>
      </c>
      <c r="V24" s="0" t="n">
        <f aca="false">IFERROR(INDEX(Samples!$B:$J,MATCH(MantisDispenseList!AV6,Samples!$G:$G,0),9),IFERROR(INDEX(Samples!$B:$J,MATCH(MantisDispenseList!AV6,Samples!$H:$H,0),9),0))</f>
        <v>0</v>
      </c>
      <c r="W24" s="0" t="n">
        <f aca="false">IFERROR(INDEX(Samples!$B:$J,MATCH(MantisDispenseList!AW6,Samples!$G:$G,0),9),IFERROR(INDEX(Samples!$B:$J,MATCH(MantisDispenseList!AW6,Samples!$H:$H,0),9),0))</f>
        <v>0</v>
      </c>
      <c r="X24" s="0" t="n">
        <f aca="false">IFERROR(INDEX(Samples!$B:$J,MATCH(MantisDispenseList!AX6,Samples!$G:$G,0),9),IFERROR(INDEX(Samples!$B:$J,MATCH(MantisDispenseList!AX6,Samples!$H:$H,0),9),0))</f>
        <v>0</v>
      </c>
      <c r="AA24" s="0" t="s">
        <v>37</v>
      </c>
      <c r="AB24" s="0" t="s">
        <v>38</v>
      </c>
      <c r="AC24" s="0" t="s">
        <v>52</v>
      </c>
      <c r="AD24" s="0" t="s">
        <v>59</v>
      </c>
      <c r="AE24" s="0" t="s">
        <v>66</v>
      </c>
      <c r="AF24" s="0" t="s">
        <v>73</v>
      </c>
      <c r="AG24" s="0" t="s">
        <v>81</v>
      </c>
      <c r="AH24" s="0" t="s">
        <v>88</v>
      </c>
      <c r="AI24" s="0" t="s">
        <v>91</v>
      </c>
      <c r="AJ24" s="0" t="s">
        <v>94</v>
      </c>
      <c r="AK24" s="0" t="s">
        <v>100</v>
      </c>
      <c r="AL24" s="0" t="s">
        <v>106</v>
      </c>
      <c r="AM24" s="0" t="s">
        <v>117</v>
      </c>
      <c r="AN24" s="0" t="s">
        <v>123</v>
      </c>
      <c r="AO24" s="0" t="s">
        <v>130</v>
      </c>
      <c r="AP24" s="0" t="s">
        <v>138</v>
      </c>
      <c r="AQ24" s="0" t="s">
        <v>141</v>
      </c>
      <c r="AR24" s="0" t="s">
        <v>147</v>
      </c>
      <c r="AS24" s="0" t="s">
        <v>156</v>
      </c>
      <c r="AT24" s="0" t="s">
        <v>163</v>
      </c>
      <c r="AU24" s="0" t="s">
        <v>170</v>
      </c>
      <c r="AV24" s="0" t="s">
        <v>178</v>
      </c>
      <c r="AW24" s="0" t="s">
        <v>184</v>
      </c>
      <c r="AX24" s="0" t="s">
        <v>191</v>
      </c>
    </row>
    <row r="25" customFormat="false" ht="14.25" hidden="false" customHeight="false" outlineLevel="0" collapsed="false">
      <c r="A25" s="0" t="n">
        <f aca="false">IFERROR(INDEX(Samples!$B:$J,MATCH(MantisDispenseList!AA7,Samples!$G:$G,0),9),IFERROR(INDEX(Samples!$B:$J,MATCH(MantisDispenseList!AA7,Samples!$H:$H,0),9),0))</f>
        <v>0</v>
      </c>
      <c r="B25" s="0" t="n">
        <f aca="false">IFERROR(INDEX(Samples!$B:$J,MATCH(MantisDispenseList!AB7,Samples!$G:$G,0),9),IFERROR(INDEX(Samples!$B:$J,MATCH(MantisDispenseList!AB7,Samples!$H:$H,0),9),0))</f>
        <v>0</v>
      </c>
      <c r="C25" s="0" t="n">
        <f aca="false">IFERROR(INDEX(Samples!$B:$J,MATCH(MantisDispenseList!AC7,Samples!$G:$G,0),9),IFERROR(INDEX(Samples!$B:$J,MATCH(MantisDispenseList!AC7,Samples!$H:$H,0),9),0))</f>
        <v>0</v>
      </c>
      <c r="D25" s="0" t="n">
        <f aca="false">IFERROR(INDEX(Samples!$B:$J,MATCH(MantisDispenseList!AD7,Samples!$G:$G,0),9),IFERROR(INDEX(Samples!$B:$J,MATCH(MantisDispenseList!AD7,Samples!$H:$H,0),9),0))</f>
        <v>0</v>
      </c>
      <c r="E25" s="0" t="n">
        <f aca="false">IFERROR(INDEX(Samples!$B:$J,MATCH(MantisDispenseList!AE7,Samples!$G:$G,0),9),IFERROR(INDEX(Samples!$B:$J,MATCH(MantisDispenseList!AE7,Samples!$H:$H,0),9),0))</f>
        <v>0</v>
      </c>
      <c r="F25" s="0" t="n">
        <f aca="false">IFERROR(INDEX(Samples!$B:$J,MATCH(MantisDispenseList!AF7,Samples!$G:$G,0),9),IFERROR(INDEX(Samples!$B:$J,MATCH(MantisDispenseList!AF7,Samples!$H:$H,0),9),0))</f>
        <v>0</v>
      </c>
      <c r="G25" s="0" t="n">
        <f aca="false">IFERROR(INDEX(Samples!$B:$J,MATCH(MantisDispenseList!AG7,Samples!$G:$G,0),9),IFERROR(INDEX(Samples!$B:$J,MATCH(MantisDispenseList!AG7,Samples!$H:$H,0),9),0))</f>
        <v>0</v>
      </c>
      <c r="H25" s="0" t="n">
        <f aca="false">IFERROR(INDEX(Samples!$B:$J,MATCH(MantisDispenseList!AH7,Samples!$G:$G,0),9),IFERROR(INDEX(Samples!$B:$J,MATCH(MantisDispenseList!AH7,Samples!$H:$H,0),9),0))</f>
        <v>0</v>
      </c>
      <c r="I25" s="0" t="n">
        <f aca="false">IFERROR(INDEX(Samples!$B:$J,MATCH(MantisDispenseList!AI7,Samples!$G:$G,0),9),IFERROR(INDEX(Samples!$B:$J,MATCH(MantisDispenseList!AI7,Samples!$H:$H,0),9),0))</f>
        <v>0</v>
      </c>
      <c r="J25" s="0" t="n">
        <f aca="false">IFERROR(INDEX(Samples!$B:$J,MATCH(MantisDispenseList!AJ7,Samples!$G:$G,0),9),IFERROR(INDEX(Samples!$B:$J,MATCH(MantisDispenseList!AJ7,Samples!$H:$H,0),9),0))</f>
        <v>0</v>
      </c>
      <c r="K25" s="0" t="n">
        <f aca="false">IFERROR(INDEX(Samples!$B:$J,MATCH(MantisDispenseList!AK7,Samples!$G:$G,0),9),IFERROR(INDEX(Samples!$B:$J,MATCH(MantisDispenseList!AK7,Samples!$H:$H,0),9),0))</f>
        <v>0</v>
      </c>
      <c r="L25" s="0" t="n">
        <f aca="false">IFERROR(INDEX(Samples!$B:$J,MATCH(MantisDispenseList!AL7,Samples!$G:$G,0),9),IFERROR(INDEX(Samples!$B:$J,MATCH(MantisDispenseList!AL7,Samples!$H:$H,0),9),0))</f>
        <v>0</v>
      </c>
      <c r="M25" s="0" t="n">
        <f aca="false">IFERROR(INDEX(Samples!$B:$J,MATCH(MantisDispenseList!AM7,Samples!$G:$G,0),9),IFERROR(INDEX(Samples!$B:$J,MATCH(MantisDispenseList!AM7,Samples!$H:$H,0),9),0))</f>
        <v>0</v>
      </c>
      <c r="N25" s="0" t="n">
        <f aca="false">IFERROR(INDEX(Samples!$B:$J,MATCH(MantisDispenseList!AN7,Samples!$G:$G,0),9),IFERROR(INDEX(Samples!$B:$J,MATCH(MantisDispenseList!AN7,Samples!$H:$H,0),9),0))</f>
        <v>0</v>
      </c>
      <c r="O25" s="0" t="n">
        <f aca="false">IFERROR(INDEX(Samples!$B:$J,MATCH(MantisDispenseList!AO7,Samples!$G:$G,0),9),IFERROR(INDEX(Samples!$B:$J,MATCH(MantisDispenseList!AO7,Samples!$H:$H,0),9),0))</f>
        <v>0</v>
      </c>
      <c r="P25" s="0" t="n">
        <f aca="false">IFERROR(INDEX(Samples!$B:$J,MATCH(MantisDispenseList!AP7,Samples!$G:$G,0),9),IFERROR(INDEX(Samples!$B:$J,MATCH(MantisDispenseList!AP7,Samples!$H:$H,0),9),0))</f>
        <v>0</v>
      </c>
      <c r="Q25" s="0" t="n">
        <f aca="false">IFERROR(INDEX(Samples!$B:$J,MATCH(MantisDispenseList!AQ7,Samples!$G:$G,0),9),IFERROR(INDEX(Samples!$B:$J,MATCH(MantisDispenseList!AQ7,Samples!$H:$H,0),9),0))</f>
        <v>0</v>
      </c>
      <c r="R25" s="0" t="n">
        <f aca="false">IFERROR(INDEX(Samples!$B:$J,MATCH(MantisDispenseList!AR7,Samples!$G:$G,0),9),IFERROR(INDEX(Samples!$B:$J,MATCH(MantisDispenseList!AR7,Samples!$H:$H,0),9),0))</f>
        <v>0</v>
      </c>
      <c r="S25" s="0" t="n">
        <f aca="false">IFERROR(INDEX(Samples!$B:$J,MATCH(MantisDispenseList!AS7,Samples!$G:$G,0),9),IFERROR(INDEX(Samples!$B:$J,MATCH(MantisDispenseList!AS7,Samples!$H:$H,0),9),0))</f>
        <v>0</v>
      </c>
      <c r="T25" s="0" t="n">
        <f aca="false">IFERROR(INDEX(Samples!$B:$J,MATCH(MantisDispenseList!AT7,Samples!$G:$G,0),9),IFERROR(INDEX(Samples!$B:$J,MATCH(MantisDispenseList!AT7,Samples!$H:$H,0),9),0))</f>
        <v>0</v>
      </c>
      <c r="U25" s="0" t="n">
        <f aca="false">IFERROR(INDEX(Samples!$B:$J,MATCH(MantisDispenseList!AU7,Samples!$G:$G,0),9),IFERROR(INDEX(Samples!$B:$J,MATCH(MantisDispenseList!AU7,Samples!$H:$H,0),9),0))</f>
        <v>0</v>
      </c>
      <c r="V25" s="0" t="n">
        <f aca="false">IFERROR(INDEX(Samples!$B:$J,MATCH(MantisDispenseList!AV7,Samples!$G:$G,0),9),IFERROR(INDEX(Samples!$B:$J,MATCH(MantisDispenseList!AV7,Samples!$H:$H,0),9),0))</f>
        <v>0</v>
      </c>
      <c r="W25" s="0" t="n">
        <f aca="false">IFERROR(INDEX(Samples!$B:$J,MATCH(MantisDispenseList!AW7,Samples!$G:$G,0),9),IFERROR(INDEX(Samples!$B:$J,MATCH(MantisDispenseList!AW7,Samples!$H:$H,0),9),0))</f>
        <v>0</v>
      </c>
      <c r="X25" s="0" t="n">
        <f aca="false">IFERROR(INDEX(Samples!$B:$J,MATCH(MantisDispenseList!AX7,Samples!$G:$G,0),9),IFERROR(INDEX(Samples!$B:$J,MATCH(MantisDispenseList!AX7,Samples!$H:$H,0),9),0))</f>
        <v>0</v>
      </c>
      <c r="AA25" s="0" t="s">
        <v>39</v>
      </c>
      <c r="AB25" s="0" t="s">
        <v>34</v>
      </c>
      <c r="AC25" s="0" t="s">
        <v>74</v>
      </c>
      <c r="AD25" s="0" t="s">
        <v>40</v>
      </c>
      <c r="AE25" s="0" t="s">
        <v>92</v>
      </c>
      <c r="AF25" s="0" t="s">
        <v>46</v>
      </c>
      <c r="AG25" s="0" t="s">
        <v>111</v>
      </c>
      <c r="AH25" s="0" t="s">
        <v>193</v>
      </c>
      <c r="AI25" s="0" t="s">
        <v>131</v>
      </c>
      <c r="AJ25" s="0" t="s">
        <v>173</v>
      </c>
      <c r="AK25" s="0" t="s">
        <v>148</v>
      </c>
      <c r="AL25" s="0" t="s">
        <v>186</v>
      </c>
      <c r="AM25" s="0" t="s">
        <v>171</v>
      </c>
      <c r="AN25" s="0" t="s">
        <v>203</v>
      </c>
      <c r="AO25" s="0" t="s">
        <v>192</v>
      </c>
      <c r="AP25" s="0" t="s">
        <v>208</v>
      </c>
      <c r="AQ25" s="0" t="s">
        <v>202</v>
      </c>
      <c r="AR25" s="0" t="s">
        <v>214</v>
      </c>
      <c r="AS25" s="0" t="s">
        <v>220</v>
      </c>
      <c r="AT25" s="0" t="s">
        <v>221</v>
      </c>
      <c r="AU25" s="0" t="s">
        <v>235</v>
      </c>
      <c r="AV25" s="0" t="s">
        <v>227</v>
      </c>
      <c r="AW25" s="0" t="s">
        <v>251</v>
      </c>
      <c r="AX25" s="0" t="s">
        <v>233</v>
      </c>
    </row>
    <row r="26" customFormat="false" ht="14.25" hidden="false" customHeight="false" outlineLevel="0" collapsed="false">
      <c r="A26" s="0" t="n">
        <f aca="false">IFERROR(INDEX(Samples!$B:$J,MATCH(MantisDispenseList!AA8,Samples!$G:$G,0),9),IFERROR(INDEX(Samples!$B:$J,MATCH(MantisDispenseList!AA8,Samples!$H:$H,0),9),0))</f>
        <v>0</v>
      </c>
      <c r="B26" s="0" t="n">
        <f aca="false">IFERROR(INDEX(Samples!$B:$J,MATCH(MantisDispenseList!AB8,Samples!$G:$G,0),9),IFERROR(INDEX(Samples!$B:$J,MATCH(MantisDispenseList!AB8,Samples!$H:$H,0),9),0))</f>
        <v>0</v>
      </c>
      <c r="C26" s="0" t="n">
        <f aca="false">IFERROR(INDEX(Samples!$B:$J,MATCH(MantisDispenseList!AC8,Samples!$G:$G,0),9),IFERROR(INDEX(Samples!$B:$J,MATCH(MantisDispenseList!AC8,Samples!$H:$H,0),9),0))</f>
        <v>0</v>
      </c>
      <c r="D26" s="0" t="n">
        <f aca="false">IFERROR(INDEX(Samples!$B:$J,MATCH(MantisDispenseList!AD8,Samples!$G:$G,0),9),IFERROR(INDEX(Samples!$B:$J,MATCH(MantisDispenseList!AD8,Samples!$H:$H,0),9),0))</f>
        <v>0</v>
      </c>
      <c r="E26" s="0" t="n">
        <f aca="false">IFERROR(INDEX(Samples!$B:$J,MATCH(MantisDispenseList!AE8,Samples!$G:$G,0),9),IFERROR(INDEX(Samples!$B:$J,MATCH(MantisDispenseList!AE8,Samples!$H:$H,0),9),0))</f>
        <v>0</v>
      </c>
      <c r="F26" s="0" t="n">
        <f aca="false">IFERROR(INDEX(Samples!$B:$J,MATCH(MantisDispenseList!AF8,Samples!$G:$G,0),9),IFERROR(INDEX(Samples!$B:$J,MATCH(MantisDispenseList!AF8,Samples!$H:$H,0),9),0))</f>
        <v>0</v>
      </c>
      <c r="G26" s="0" t="n">
        <f aca="false">IFERROR(INDEX(Samples!$B:$J,MATCH(MantisDispenseList!AG8,Samples!$G:$G,0),9),IFERROR(INDEX(Samples!$B:$J,MATCH(MantisDispenseList!AG8,Samples!$H:$H,0),9),0))</f>
        <v>0</v>
      </c>
      <c r="H26" s="0" t="n">
        <f aca="false">IFERROR(INDEX(Samples!$B:$J,MATCH(MantisDispenseList!AH8,Samples!$G:$G,0),9),IFERROR(INDEX(Samples!$B:$J,MATCH(MantisDispenseList!AH8,Samples!$H:$H,0),9),0))</f>
        <v>0</v>
      </c>
      <c r="I26" s="0" t="n">
        <f aca="false">IFERROR(INDEX(Samples!$B:$J,MATCH(MantisDispenseList!AI8,Samples!$G:$G,0),9),IFERROR(INDEX(Samples!$B:$J,MATCH(MantisDispenseList!AI8,Samples!$H:$H,0),9),0))</f>
        <v>0</v>
      </c>
      <c r="J26" s="0" t="n">
        <f aca="false">IFERROR(INDEX(Samples!$B:$J,MATCH(MantisDispenseList!AJ8,Samples!$G:$G,0),9),IFERROR(INDEX(Samples!$B:$J,MATCH(MantisDispenseList!AJ8,Samples!$H:$H,0),9),0))</f>
        <v>0</v>
      </c>
      <c r="K26" s="0" t="n">
        <f aca="false">IFERROR(INDEX(Samples!$B:$J,MATCH(MantisDispenseList!AK8,Samples!$G:$G,0),9),IFERROR(INDEX(Samples!$B:$J,MATCH(MantisDispenseList!AK8,Samples!$H:$H,0),9),0))</f>
        <v>0</v>
      </c>
      <c r="L26" s="0" t="n">
        <f aca="false">IFERROR(INDEX(Samples!$B:$J,MATCH(MantisDispenseList!AL8,Samples!$G:$G,0),9),IFERROR(INDEX(Samples!$B:$J,MATCH(MantisDispenseList!AL8,Samples!$H:$H,0),9),0))</f>
        <v>0</v>
      </c>
      <c r="M26" s="0" t="n">
        <f aca="false">IFERROR(INDEX(Samples!$B:$J,MATCH(MantisDispenseList!AM8,Samples!$G:$G,0),9),IFERROR(INDEX(Samples!$B:$J,MATCH(MantisDispenseList!AM8,Samples!$H:$H,0),9),0))</f>
        <v>0</v>
      </c>
      <c r="N26" s="0" t="n">
        <f aca="false">IFERROR(INDEX(Samples!$B:$J,MATCH(MantisDispenseList!AN8,Samples!$G:$G,0),9),IFERROR(INDEX(Samples!$B:$J,MATCH(MantisDispenseList!AN8,Samples!$H:$H,0),9),0))</f>
        <v>0</v>
      </c>
      <c r="O26" s="0" t="n">
        <f aca="false">IFERROR(INDEX(Samples!$B:$J,MATCH(MantisDispenseList!AO8,Samples!$G:$G,0),9),IFERROR(INDEX(Samples!$B:$J,MATCH(MantisDispenseList!AO8,Samples!$H:$H,0),9),0))</f>
        <v>0</v>
      </c>
      <c r="P26" s="0" t="n">
        <f aca="false">IFERROR(INDEX(Samples!$B:$J,MATCH(MantisDispenseList!AP8,Samples!$G:$G,0),9),IFERROR(INDEX(Samples!$B:$J,MATCH(MantisDispenseList!AP8,Samples!$H:$H,0),9),0))</f>
        <v>0</v>
      </c>
      <c r="Q26" s="0" t="n">
        <f aca="false">IFERROR(INDEX(Samples!$B:$J,MATCH(MantisDispenseList!AQ8,Samples!$G:$G,0),9),IFERROR(INDEX(Samples!$B:$J,MATCH(MantisDispenseList!AQ8,Samples!$H:$H,0),9),0))</f>
        <v>0</v>
      </c>
      <c r="R26" s="0" t="n">
        <f aca="false">IFERROR(INDEX(Samples!$B:$J,MATCH(MantisDispenseList!AR8,Samples!$G:$G,0),9),IFERROR(INDEX(Samples!$B:$J,MATCH(MantisDispenseList!AR8,Samples!$H:$H,0),9),0))</f>
        <v>0</v>
      </c>
      <c r="S26" s="0" t="n">
        <f aca="false">IFERROR(INDEX(Samples!$B:$J,MATCH(MantisDispenseList!AS8,Samples!$G:$G,0),9),IFERROR(INDEX(Samples!$B:$J,MATCH(MantisDispenseList!AS8,Samples!$H:$H,0),9),0))</f>
        <v>0</v>
      </c>
      <c r="T26" s="0" t="n">
        <f aca="false">IFERROR(INDEX(Samples!$B:$J,MATCH(MantisDispenseList!AT8,Samples!$G:$G,0),9),IFERROR(INDEX(Samples!$B:$J,MATCH(MantisDispenseList!AT8,Samples!$H:$H,0),9),0))</f>
        <v>0</v>
      </c>
      <c r="U26" s="0" t="n">
        <f aca="false">IFERROR(INDEX(Samples!$B:$J,MATCH(MantisDispenseList!AU8,Samples!$G:$G,0),9),IFERROR(INDEX(Samples!$B:$J,MATCH(MantisDispenseList!AU8,Samples!$H:$H,0),9),0))</f>
        <v>0</v>
      </c>
      <c r="V26" s="0" t="n">
        <f aca="false">IFERROR(INDEX(Samples!$B:$J,MATCH(MantisDispenseList!AV8,Samples!$G:$G,0),9),IFERROR(INDEX(Samples!$B:$J,MATCH(MantisDispenseList!AV8,Samples!$H:$H,0),9),0))</f>
        <v>0</v>
      </c>
      <c r="W26" s="0" t="n">
        <f aca="false">IFERROR(INDEX(Samples!$B:$J,MATCH(MantisDispenseList!AW8,Samples!$G:$G,0),9),IFERROR(INDEX(Samples!$B:$J,MATCH(MantisDispenseList!AW8,Samples!$H:$H,0),9),0))</f>
        <v>0</v>
      </c>
      <c r="X26" s="0" t="n">
        <f aca="false">IFERROR(INDEX(Samples!$B:$J,MATCH(MantisDispenseList!AX8,Samples!$G:$G,0),9),IFERROR(INDEX(Samples!$B:$J,MATCH(MantisDispenseList!AX8,Samples!$H:$H,0),9),0))</f>
        <v>0</v>
      </c>
      <c r="AA26" s="0" t="s">
        <v>43</v>
      </c>
      <c r="AB26" s="0" t="s">
        <v>44</v>
      </c>
      <c r="AC26" s="0" t="s">
        <v>96</v>
      </c>
      <c r="AD26" s="0" t="s">
        <v>97</v>
      </c>
      <c r="AE26" s="0" t="s">
        <v>144</v>
      </c>
      <c r="AF26" s="0" t="s">
        <v>145</v>
      </c>
      <c r="AG26" s="0" t="s">
        <v>195</v>
      </c>
      <c r="AH26" s="0" t="s">
        <v>196</v>
      </c>
      <c r="AI26" s="0" t="s">
        <v>238</v>
      </c>
      <c r="AJ26" s="0" t="s">
        <v>237</v>
      </c>
      <c r="AK26" s="0" t="s">
        <v>241</v>
      </c>
      <c r="AL26" s="0" t="s">
        <v>246</v>
      </c>
      <c r="AM26" s="0" t="s">
        <v>309</v>
      </c>
      <c r="AN26" s="0" t="s">
        <v>310</v>
      </c>
      <c r="AO26" s="0" t="s">
        <v>344</v>
      </c>
      <c r="AP26" s="0" t="s">
        <v>345</v>
      </c>
      <c r="AQ26" s="0" t="s">
        <v>359</v>
      </c>
      <c r="AR26" s="0" t="s">
        <v>365</v>
      </c>
      <c r="AS26" s="0" t="s">
        <v>377</v>
      </c>
      <c r="AT26" s="0" t="s">
        <v>379</v>
      </c>
      <c r="AU26" s="0" t="s">
        <v>386</v>
      </c>
      <c r="AV26" s="0" t="s">
        <v>391</v>
      </c>
      <c r="AW26" s="0" t="s">
        <v>402</v>
      </c>
      <c r="AX26" s="0" t="s">
        <v>408</v>
      </c>
    </row>
    <row r="27" customFormat="false" ht="14.25" hidden="false" customHeight="false" outlineLevel="0" collapsed="false">
      <c r="A27" s="0" t="n">
        <f aca="false">IFERROR(INDEX(Samples!$B:$J,MATCH(MantisDispenseList!AA9,Samples!$G:$G,0),9),IFERROR(INDEX(Samples!$B:$J,MATCH(MantisDispenseList!AA9,Samples!$H:$H,0),9),0))</f>
        <v>0</v>
      </c>
      <c r="B27" s="0" t="n">
        <f aca="false">IFERROR(INDEX(Samples!$B:$J,MATCH(MantisDispenseList!AB9,Samples!$G:$G,0),9),IFERROR(INDEX(Samples!$B:$J,MATCH(MantisDispenseList!AB9,Samples!$H:$H,0),9),0))</f>
        <v>0</v>
      </c>
      <c r="C27" s="0" t="n">
        <f aca="false">IFERROR(INDEX(Samples!$B:$J,MATCH(MantisDispenseList!AC9,Samples!$G:$G,0),9),IFERROR(INDEX(Samples!$B:$J,MATCH(MantisDispenseList!AC9,Samples!$H:$H,0),9),0))</f>
        <v>0</v>
      </c>
      <c r="D27" s="0" t="n">
        <f aca="false">IFERROR(INDEX(Samples!$B:$J,MATCH(MantisDispenseList!AD9,Samples!$G:$G,0),9),IFERROR(INDEX(Samples!$B:$J,MATCH(MantisDispenseList!AD9,Samples!$H:$H,0),9),0))</f>
        <v>0</v>
      </c>
      <c r="E27" s="0" t="n">
        <f aca="false">IFERROR(INDEX(Samples!$B:$J,MATCH(MantisDispenseList!AE9,Samples!$G:$G,0),9),IFERROR(INDEX(Samples!$B:$J,MATCH(MantisDispenseList!AE9,Samples!$H:$H,0),9),0))</f>
        <v>0</v>
      </c>
      <c r="F27" s="0" t="n">
        <f aca="false">IFERROR(INDEX(Samples!$B:$J,MATCH(MantisDispenseList!AF9,Samples!$G:$G,0),9),IFERROR(INDEX(Samples!$B:$J,MATCH(MantisDispenseList!AF9,Samples!$H:$H,0),9),0))</f>
        <v>0</v>
      </c>
      <c r="G27" s="0" t="n">
        <f aca="false">IFERROR(INDEX(Samples!$B:$J,MATCH(MantisDispenseList!AG9,Samples!$G:$G,0),9),IFERROR(INDEX(Samples!$B:$J,MATCH(MantisDispenseList!AG9,Samples!$H:$H,0),9),0))</f>
        <v>0</v>
      </c>
      <c r="H27" s="0" t="n">
        <f aca="false">IFERROR(INDEX(Samples!$B:$J,MATCH(MantisDispenseList!AH9,Samples!$G:$G,0),9),IFERROR(INDEX(Samples!$B:$J,MATCH(MantisDispenseList!AH9,Samples!$H:$H,0),9),0))</f>
        <v>0</v>
      </c>
      <c r="I27" s="0" t="n">
        <f aca="false">IFERROR(INDEX(Samples!$B:$J,MATCH(MantisDispenseList!AI9,Samples!$G:$G,0),9),IFERROR(INDEX(Samples!$B:$J,MATCH(MantisDispenseList!AI9,Samples!$H:$H,0),9),0))</f>
        <v>0</v>
      </c>
      <c r="J27" s="0" t="n">
        <f aca="false">IFERROR(INDEX(Samples!$B:$J,MATCH(MantisDispenseList!AJ9,Samples!$G:$G,0),9),IFERROR(INDEX(Samples!$B:$J,MATCH(MantisDispenseList!AJ9,Samples!$H:$H,0),9),0))</f>
        <v>0</v>
      </c>
      <c r="K27" s="0" t="n">
        <f aca="false">IFERROR(INDEX(Samples!$B:$J,MATCH(MantisDispenseList!AK9,Samples!$G:$G,0),9),IFERROR(INDEX(Samples!$B:$J,MATCH(MantisDispenseList!AK9,Samples!$H:$H,0),9),0))</f>
        <v>0</v>
      </c>
      <c r="L27" s="0" t="n">
        <f aca="false">IFERROR(INDEX(Samples!$B:$J,MATCH(MantisDispenseList!AL9,Samples!$G:$G,0),9),IFERROR(INDEX(Samples!$B:$J,MATCH(MantisDispenseList!AL9,Samples!$H:$H,0),9),0))</f>
        <v>0</v>
      </c>
      <c r="M27" s="0" t="n">
        <f aca="false">IFERROR(INDEX(Samples!$B:$J,MATCH(MantisDispenseList!AM9,Samples!$G:$G,0),9),IFERROR(INDEX(Samples!$B:$J,MATCH(MantisDispenseList!AM9,Samples!$H:$H,0),9),0))</f>
        <v>0</v>
      </c>
      <c r="N27" s="0" t="n">
        <f aca="false">IFERROR(INDEX(Samples!$B:$J,MATCH(MantisDispenseList!AN9,Samples!$G:$G,0),9),IFERROR(INDEX(Samples!$B:$J,MATCH(MantisDispenseList!AN9,Samples!$H:$H,0),9),0))</f>
        <v>0</v>
      </c>
      <c r="O27" s="0" t="n">
        <f aca="false">IFERROR(INDEX(Samples!$B:$J,MATCH(MantisDispenseList!AO9,Samples!$G:$G,0),9),IFERROR(INDEX(Samples!$B:$J,MATCH(MantisDispenseList!AO9,Samples!$H:$H,0),9),0))</f>
        <v>0</v>
      </c>
      <c r="P27" s="0" t="n">
        <f aca="false">IFERROR(INDEX(Samples!$B:$J,MATCH(MantisDispenseList!AP9,Samples!$G:$G,0),9),IFERROR(INDEX(Samples!$B:$J,MATCH(MantisDispenseList!AP9,Samples!$H:$H,0),9),0))</f>
        <v>0</v>
      </c>
      <c r="Q27" s="0" t="n">
        <f aca="false">IFERROR(INDEX(Samples!$B:$J,MATCH(MantisDispenseList!AQ9,Samples!$G:$G,0),9),IFERROR(INDEX(Samples!$B:$J,MATCH(MantisDispenseList!AQ9,Samples!$H:$H,0),9),0))</f>
        <v>0</v>
      </c>
      <c r="R27" s="0" t="n">
        <f aca="false">IFERROR(INDEX(Samples!$B:$J,MATCH(MantisDispenseList!AR9,Samples!$G:$G,0),9),IFERROR(INDEX(Samples!$B:$J,MATCH(MantisDispenseList!AR9,Samples!$H:$H,0),9),0))</f>
        <v>0</v>
      </c>
      <c r="S27" s="0" t="n">
        <f aca="false">IFERROR(INDEX(Samples!$B:$J,MATCH(MantisDispenseList!AS9,Samples!$G:$G,0),9),IFERROR(INDEX(Samples!$B:$J,MATCH(MantisDispenseList!AS9,Samples!$H:$H,0),9),0))</f>
        <v>0</v>
      </c>
      <c r="T27" s="0" t="n">
        <f aca="false">IFERROR(INDEX(Samples!$B:$J,MATCH(MantisDispenseList!AT9,Samples!$G:$G,0),9),IFERROR(INDEX(Samples!$B:$J,MATCH(MantisDispenseList!AT9,Samples!$H:$H,0),9),0))</f>
        <v>0</v>
      </c>
      <c r="U27" s="0" t="n">
        <f aca="false">IFERROR(INDEX(Samples!$B:$J,MATCH(MantisDispenseList!AU9,Samples!$G:$G,0),9),IFERROR(INDEX(Samples!$B:$J,MATCH(MantisDispenseList!AU9,Samples!$H:$H,0),9),0))</f>
        <v>0</v>
      </c>
      <c r="V27" s="0" t="n">
        <f aca="false">IFERROR(INDEX(Samples!$B:$J,MATCH(MantisDispenseList!AV9,Samples!$G:$G,0),9),IFERROR(INDEX(Samples!$B:$J,MATCH(MantisDispenseList!AV9,Samples!$H:$H,0),9),0))</f>
        <v>0</v>
      </c>
      <c r="W27" s="0" t="n">
        <f aca="false">IFERROR(INDEX(Samples!$B:$J,MATCH(MantisDispenseList!AW9,Samples!$G:$G,0),9),IFERROR(INDEX(Samples!$B:$J,MATCH(MantisDispenseList!AW9,Samples!$H:$H,0),9),0))</f>
        <v>0</v>
      </c>
      <c r="X27" s="0" t="n">
        <f aca="false">IFERROR(INDEX(Samples!$B:$J,MATCH(MantisDispenseList!AX9,Samples!$G:$G,0),9),IFERROR(INDEX(Samples!$B:$J,MATCH(MantisDispenseList!AX9,Samples!$H:$H,0),9),0))</f>
        <v>0</v>
      </c>
      <c r="AA27" s="0" t="s">
        <v>45</v>
      </c>
      <c r="AB27" s="0" t="s">
        <v>53</v>
      </c>
      <c r="AC27" s="0" t="s">
        <v>98</v>
      </c>
      <c r="AD27" s="0" t="s">
        <v>60</v>
      </c>
      <c r="AE27" s="0" t="s">
        <v>146</v>
      </c>
      <c r="AF27" s="0" t="s">
        <v>67</v>
      </c>
      <c r="AG27" s="0" t="s">
        <v>197</v>
      </c>
      <c r="AH27" s="0" t="s">
        <v>236</v>
      </c>
      <c r="AI27" s="0" t="s">
        <v>239</v>
      </c>
      <c r="AJ27" s="0" t="s">
        <v>240</v>
      </c>
      <c r="AK27" s="0" t="s">
        <v>275</v>
      </c>
      <c r="AL27" s="0" t="s">
        <v>245</v>
      </c>
      <c r="AM27" s="0" t="s">
        <v>311</v>
      </c>
      <c r="AN27" s="0" t="s">
        <v>252</v>
      </c>
      <c r="AO27" s="0" t="s">
        <v>346</v>
      </c>
      <c r="AP27" s="0" t="s">
        <v>257</v>
      </c>
      <c r="AQ27" s="0" t="s">
        <v>371</v>
      </c>
      <c r="AR27" s="0" t="s">
        <v>262</v>
      </c>
      <c r="AS27" s="0" t="s">
        <v>381</v>
      </c>
      <c r="AT27" s="0" t="s">
        <v>267</v>
      </c>
      <c r="AU27" s="0" t="s">
        <v>397</v>
      </c>
      <c r="AV27" s="0" t="s">
        <v>272</v>
      </c>
      <c r="AW27" s="0" t="s">
        <v>414</v>
      </c>
      <c r="AX27" s="0" t="s">
        <v>273</v>
      </c>
    </row>
    <row r="28" customFormat="false" ht="14.25" hidden="false" customHeight="false" outlineLevel="0" collapsed="false">
      <c r="A28" s="0" t="n">
        <f aca="false">IFERROR(INDEX(Samples!$B:$J,MATCH(MantisDispenseList!AA10,Samples!$G:$G,0),9),IFERROR(INDEX(Samples!$B:$J,MATCH(MantisDispenseList!AA10,Samples!$H:$H,0),9),0))</f>
        <v>0</v>
      </c>
      <c r="B28" s="0" t="n">
        <f aca="false">IFERROR(INDEX(Samples!$B:$J,MATCH(MantisDispenseList!AB10,Samples!$G:$G,0),9),IFERROR(INDEX(Samples!$B:$J,MATCH(MantisDispenseList!AB10,Samples!$H:$H,0),9),0))</f>
        <v>0</v>
      </c>
      <c r="C28" s="0" t="n">
        <f aca="false">IFERROR(INDEX(Samples!$B:$J,MATCH(MantisDispenseList!AC10,Samples!$G:$G,0),9),IFERROR(INDEX(Samples!$B:$J,MATCH(MantisDispenseList!AC10,Samples!$H:$H,0),9),0))</f>
        <v>0</v>
      </c>
      <c r="D28" s="0" t="n">
        <f aca="false">IFERROR(INDEX(Samples!$B:$J,MATCH(MantisDispenseList!AD10,Samples!$G:$G,0),9),IFERROR(INDEX(Samples!$B:$J,MATCH(MantisDispenseList!AD10,Samples!$H:$H,0),9),0))</f>
        <v>0</v>
      </c>
      <c r="E28" s="0" t="n">
        <f aca="false">IFERROR(INDEX(Samples!$B:$J,MATCH(MantisDispenseList!AE10,Samples!$G:$G,0),9),IFERROR(INDEX(Samples!$B:$J,MATCH(MantisDispenseList!AE10,Samples!$H:$H,0),9),0))</f>
        <v>0</v>
      </c>
      <c r="F28" s="0" t="n">
        <f aca="false">IFERROR(INDEX(Samples!$B:$J,MATCH(MantisDispenseList!AF10,Samples!$G:$G,0),9),IFERROR(INDEX(Samples!$B:$J,MATCH(MantisDispenseList!AF10,Samples!$H:$H,0),9),0))</f>
        <v>0</v>
      </c>
      <c r="G28" s="0" t="n">
        <f aca="false">IFERROR(INDEX(Samples!$B:$J,MATCH(MantisDispenseList!AG10,Samples!$G:$G,0),9),IFERROR(INDEX(Samples!$B:$J,MATCH(MantisDispenseList!AG10,Samples!$H:$H,0),9),0))</f>
        <v>0</v>
      </c>
      <c r="H28" s="0" t="n">
        <f aca="false">IFERROR(INDEX(Samples!$B:$J,MATCH(MantisDispenseList!AH10,Samples!$G:$G,0),9),IFERROR(INDEX(Samples!$B:$J,MATCH(MantisDispenseList!AH10,Samples!$H:$H,0),9),0))</f>
        <v>0</v>
      </c>
      <c r="I28" s="0" t="n">
        <f aca="false">IFERROR(INDEX(Samples!$B:$J,MATCH(MantisDispenseList!AI10,Samples!$G:$G,0),9),IFERROR(INDEX(Samples!$B:$J,MATCH(MantisDispenseList!AI10,Samples!$H:$H,0),9),0))</f>
        <v>0</v>
      </c>
      <c r="J28" s="0" t="n">
        <f aca="false">IFERROR(INDEX(Samples!$B:$J,MATCH(MantisDispenseList!AJ10,Samples!$G:$G,0),9),IFERROR(INDEX(Samples!$B:$J,MATCH(MantisDispenseList!AJ10,Samples!$H:$H,0),9),0))</f>
        <v>0</v>
      </c>
      <c r="K28" s="0" t="n">
        <f aca="false">IFERROR(INDEX(Samples!$B:$J,MATCH(MantisDispenseList!AK10,Samples!$G:$G,0),9),IFERROR(INDEX(Samples!$B:$J,MATCH(MantisDispenseList!AK10,Samples!$H:$H,0),9),0))</f>
        <v>0</v>
      </c>
      <c r="L28" s="0" t="n">
        <f aca="false">IFERROR(INDEX(Samples!$B:$J,MATCH(MantisDispenseList!AL10,Samples!$G:$G,0),9),IFERROR(INDEX(Samples!$B:$J,MATCH(MantisDispenseList!AL10,Samples!$H:$H,0),9),0))</f>
        <v>0</v>
      </c>
      <c r="M28" s="0" t="n">
        <f aca="false">IFERROR(INDEX(Samples!$B:$J,MATCH(MantisDispenseList!AM10,Samples!$G:$G,0),9),IFERROR(INDEX(Samples!$B:$J,MATCH(MantisDispenseList!AM10,Samples!$H:$H,0),9),0))</f>
        <v>0</v>
      </c>
      <c r="N28" s="0" t="n">
        <f aca="false">IFERROR(INDEX(Samples!$B:$J,MATCH(MantisDispenseList!AN10,Samples!$G:$G,0),9),IFERROR(INDEX(Samples!$B:$J,MATCH(MantisDispenseList!AN10,Samples!$H:$H,0),9),0))</f>
        <v>0</v>
      </c>
      <c r="O28" s="0" t="n">
        <f aca="false">IFERROR(INDEX(Samples!$B:$J,MATCH(MantisDispenseList!AO10,Samples!$G:$G,0),9),IFERROR(INDEX(Samples!$B:$J,MATCH(MantisDispenseList!AO10,Samples!$H:$H,0),9),0))</f>
        <v>0</v>
      </c>
      <c r="P28" s="0" t="n">
        <f aca="false">IFERROR(INDEX(Samples!$B:$J,MATCH(MantisDispenseList!AP10,Samples!$G:$G,0),9),IFERROR(INDEX(Samples!$B:$J,MATCH(MantisDispenseList!AP10,Samples!$H:$H,0),9),0))</f>
        <v>0</v>
      </c>
      <c r="Q28" s="0" t="n">
        <f aca="false">IFERROR(INDEX(Samples!$B:$J,MATCH(MantisDispenseList!AQ10,Samples!$G:$G,0),9),IFERROR(INDEX(Samples!$B:$J,MATCH(MantisDispenseList!AQ10,Samples!$H:$H,0),9),0))</f>
        <v>0</v>
      </c>
      <c r="R28" s="0" t="n">
        <f aca="false">IFERROR(INDEX(Samples!$B:$J,MATCH(MantisDispenseList!AR10,Samples!$G:$G,0),9),IFERROR(INDEX(Samples!$B:$J,MATCH(MantisDispenseList!AR10,Samples!$H:$H,0),9),0))</f>
        <v>0</v>
      </c>
      <c r="S28" s="0" t="n">
        <f aca="false">IFERROR(INDEX(Samples!$B:$J,MATCH(MantisDispenseList!AS10,Samples!$G:$G,0),9),IFERROR(INDEX(Samples!$B:$J,MATCH(MantisDispenseList!AS10,Samples!$H:$H,0),9),0))</f>
        <v>0</v>
      </c>
      <c r="T28" s="0" t="n">
        <f aca="false">IFERROR(INDEX(Samples!$B:$J,MATCH(MantisDispenseList!AT10,Samples!$G:$G,0),9),IFERROR(INDEX(Samples!$B:$J,MATCH(MantisDispenseList!AT10,Samples!$H:$H,0),9),0))</f>
        <v>0</v>
      </c>
      <c r="U28" s="0" t="n">
        <f aca="false">IFERROR(INDEX(Samples!$B:$J,MATCH(MantisDispenseList!AU10,Samples!$G:$G,0),9),IFERROR(INDEX(Samples!$B:$J,MATCH(MantisDispenseList!AU10,Samples!$H:$H,0),9),0))</f>
        <v>0</v>
      </c>
      <c r="V28" s="0" t="n">
        <f aca="false">IFERROR(INDEX(Samples!$B:$J,MATCH(MantisDispenseList!AV10,Samples!$G:$G,0),9),IFERROR(INDEX(Samples!$B:$J,MATCH(MantisDispenseList!AV10,Samples!$H:$H,0),9),0))</f>
        <v>0</v>
      </c>
      <c r="W28" s="0" t="n">
        <f aca="false">IFERROR(INDEX(Samples!$B:$J,MATCH(MantisDispenseList!AW10,Samples!$G:$G,0),9),IFERROR(INDEX(Samples!$B:$J,MATCH(MantisDispenseList!AW10,Samples!$H:$H,0),9),0))</f>
        <v>0</v>
      </c>
      <c r="X28" s="0" t="n">
        <f aca="false">IFERROR(INDEX(Samples!$B:$J,MATCH(MantisDispenseList!AX10,Samples!$G:$G,0),9),IFERROR(INDEX(Samples!$B:$J,MATCH(MantisDispenseList!AX10,Samples!$H:$H,0),9),0))</f>
        <v>0</v>
      </c>
      <c r="AA28" s="0" t="s">
        <v>49</v>
      </c>
      <c r="AB28" s="0" t="s">
        <v>50</v>
      </c>
      <c r="AC28" s="0" t="s">
        <v>102</v>
      </c>
      <c r="AD28" s="0" t="s">
        <v>103</v>
      </c>
      <c r="AE28" s="0" t="s">
        <v>153</v>
      </c>
      <c r="AF28" s="0" t="s">
        <v>154</v>
      </c>
      <c r="AG28" s="0" t="s">
        <v>199</v>
      </c>
      <c r="AH28" s="0" t="s">
        <v>200</v>
      </c>
      <c r="AI28" s="0" t="s">
        <v>242</v>
      </c>
      <c r="AJ28" s="0" t="s">
        <v>243</v>
      </c>
      <c r="AK28" s="0" t="s">
        <v>278</v>
      </c>
      <c r="AL28" s="0" t="s">
        <v>279</v>
      </c>
      <c r="AM28" s="0" t="s">
        <v>313</v>
      </c>
      <c r="AN28" s="0" t="s">
        <v>314</v>
      </c>
      <c r="AO28" s="0" t="s">
        <v>348</v>
      </c>
      <c r="AP28" s="0" t="s">
        <v>349</v>
      </c>
      <c r="AQ28" s="0" t="s">
        <v>383</v>
      </c>
      <c r="AR28" s="0" t="s">
        <v>384</v>
      </c>
      <c r="AS28" s="0" t="s">
        <v>418</v>
      </c>
      <c r="AT28" s="0" t="s">
        <v>419</v>
      </c>
      <c r="AU28" s="0" t="s">
        <v>444</v>
      </c>
      <c r="AV28" s="0" t="s">
        <v>445</v>
      </c>
      <c r="AW28" s="0" t="s">
        <v>470</v>
      </c>
      <c r="AX28" s="0" t="s">
        <v>471</v>
      </c>
    </row>
    <row r="29" customFormat="false" ht="14.25" hidden="false" customHeight="false" outlineLevel="0" collapsed="false">
      <c r="A29" s="0" t="n">
        <f aca="false">IFERROR(INDEX(Samples!$B:$J,MATCH(MantisDispenseList!AA11,Samples!$G:$G,0),9),IFERROR(INDEX(Samples!$B:$J,MATCH(MantisDispenseList!AA11,Samples!$H:$H,0),9),0))</f>
        <v>0</v>
      </c>
      <c r="B29" s="0" t="n">
        <f aca="false">IFERROR(INDEX(Samples!$B:$J,MATCH(MantisDispenseList!AB11,Samples!$G:$G,0),9),IFERROR(INDEX(Samples!$B:$J,MATCH(MantisDispenseList!AB11,Samples!$H:$H,0),9),0))</f>
        <v>0</v>
      </c>
      <c r="C29" s="0" t="n">
        <f aca="false">IFERROR(INDEX(Samples!$B:$J,MATCH(MantisDispenseList!AC11,Samples!$G:$G,0),9),IFERROR(INDEX(Samples!$B:$J,MATCH(MantisDispenseList!AC11,Samples!$H:$H,0),9),0))</f>
        <v>0</v>
      </c>
      <c r="D29" s="0" t="n">
        <f aca="false">IFERROR(INDEX(Samples!$B:$J,MATCH(MantisDispenseList!AD11,Samples!$G:$G,0),9),IFERROR(INDEX(Samples!$B:$J,MATCH(MantisDispenseList!AD11,Samples!$H:$H,0),9),0))</f>
        <v>0</v>
      </c>
      <c r="E29" s="0" t="n">
        <f aca="false">IFERROR(INDEX(Samples!$B:$J,MATCH(MantisDispenseList!AE11,Samples!$G:$G,0),9),IFERROR(INDEX(Samples!$B:$J,MATCH(MantisDispenseList!AE11,Samples!$H:$H,0),9),0))</f>
        <v>0</v>
      </c>
      <c r="F29" s="0" t="n">
        <f aca="false">IFERROR(INDEX(Samples!$B:$J,MATCH(MantisDispenseList!AF11,Samples!$G:$G,0),9),IFERROR(INDEX(Samples!$B:$J,MATCH(MantisDispenseList!AF11,Samples!$H:$H,0),9),0))</f>
        <v>0</v>
      </c>
      <c r="G29" s="0" t="n">
        <f aca="false">IFERROR(INDEX(Samples!$B:$J,MATCH(MantisDispenseList!AG11,Samples!$G:$G,0),9),IFERROR(INDEX(Samples!$B:$J,MATCH(MantisDispenseList!AG11,Samples!$H:$H,0),9),0))</f>
        <v>0</v>
      </c>
      <c r="H29" s="0" t="n">
        <f aca="false">IFERROR(INDEX(Samples!$B:$J,MATCH(MantisDispenseList!AH11,Samples!$G:$G,0),9),IFERROR(INDEX(Samples!$B:$J,MATCH(MantisDispenseList!AH11,Samples!$H:$H,0),9),0))</f>
        <v>0</v>
      </c>
      <c r="I29" s="0" t="n">
        <f aca="false">IFERROR(INDEX(Samples!$B:$J,MATCH(MantisDispenseList!AI11,Samples!$G:$G,0),9),IFERROR(INDEX(Samples!$B:$J,MATCH(MantisDispenseList!AI11,Samples!$H:$H,0),9),0))</f>
        <v>0</v>
      </c>
      <c r="J29" s="0" t="n">
        <f aca="false">IFERROR(INDEX(Samples!$B:$J,MATCH(MantisDispenseList!AJ11,Samples!$G:$G,0),9),IFERROR(INDEX(Samples!$B:$J,MATCH(MantisDispenseList!AJ11,Samples!$H:$H,0),9),0))</f>
        <v>0</v>
      </c>
      <c r="K29" s="0" t="n">
        <f aca="false">IFERROR(INDEX(Samples!$B:$J,MATCH(MantisDispenseList!AK11,Samples!$G:$G,0),9),IFERROR(INDEX(Samples!$B:$J,MATCH(MantisDispenseList!AK11,Samples!$H:$H,0),9),0))</f>
        <v>0</v>
      </c>
      <c r="L29" s="0" t="n">
        <f aca="false">IFERROR(INDEX(Samples!$B:$J,MATCH(MantisDispenseList!AL11,Samples!$G:$G,0),9),IFERROR(INDEX(Samples!$B:$J,MATCH(MantisDispenseList!AL11,Samples!$H:$H,0),9),0))</f>
        <v>0</v>
      </c>
      <c r="M29" s="0" t="n">
        <f aca="false">IFERROR(INDEX(Samples!$B:$J,MATCH(MantisDispenseList!AM11,Samples!$G:$G,0),9),IFERROR(INDEX(Samples!$B:$J,MATCH(MantisDispenseList!AM11,Samples!$H:$H,0),9),0))</f>
        <v>0</v>
      </c>
      <c r="N29" s="0" t="n">
        <f aca="false">IFERROR(INDEX(Samples!$B:$J,MATCH(MantisDispenseList!AN11,Samples!$G:$G,0),9),IFERROR(INDEX(Samples!$B:$J,MATCH(MantisDispenseList!AN11,Samples!$H:$H,0),9),0))</f>
        <v>0</v>
      </c>
      <c r="O29" s="0" t="n">
        <f aca="false">IFERROR(INDEX(Samples!$B:$J,MATCH(MantisDispenseList!AO11,Samples!$G:$G,0),9),IFERROR(INDEX(Samples!$B:$J,MATCH(MantisDispenseList!AO11,Samples!$H:$H,0),9),0))</f>
        <v>0</v>
      </c>
      <c r="P29" s="0" t="n">
        <f aca="false">IFERROR(INDEX(Samples!$B:$J,MATCH(MantisDispenseList!AP11,Samples!$G:$G,0),9),IFERROR(INDEX(Samples!$B:$J,MATCH(MantisDispenseList!AP11,Samples!$H:$H,0),9),0))</f>
        <v>0</v>
      </c>
      <c r="Q29" s="0" t="n">
        <f aca="false">IFERROR(INDEX(Samples!$B:$J,MATCH(MantisDispenseList!AQ11,Samples!$G:$G,0),9),IFERROR(INDEX(Samples!$B:$J,MATCH(MantisDispenseList!AQ11,Samples!$H:$H,0),9),0))</f>
        <v>0</v>
      </c>
      <c r="R29" s="0" t="n">
        <f aca="false">IFERROR(INDEX(Samples!$B:$J,MATCH(MantisDispenseList!AR11,Samples!$G:$G,0),9),IFERROR(INDEX(Samples!$B:$J,MATCH(MantisDispenseList!AR11,Samples!$H:$H,0),9),0))</f>
        <v>0</v>
      </c>
      <c r="S29" s="0" t="n">
        <f aca="false">IFERROR(INDEX(Samples!$B:$J,MATCH(MantisDispenseList!AS11,Samples!$G:$G,0),9),IFERROR(INDEX(Samples!$B:$J,MATCH(MantisDispenseList!AS11,Samples!$H:$H,0),9),0))</f>
        <v>0</v>
      </c>
      <c r="T29" s="0" t="n">
        <f aca="false">IFERROR(INDEX(Samples!$B:$J,MATCH(MantisDispenseList!AT11,Samples!$G:$G,0),9),IFERROR(INDEX(Samples!$B:$J,MATCH(MantisDispenseList!AT11,Samples!$H:$H,0),9),0))</f>
        <v>0</v>
      </c>
      <c r="U29" s="0" t="n">
        <f aca="false">IFERROR(INDEX(Samples!$B:$J,MATCH(MantisDispenseList!AU11,Samples!$G:$G,0),9),IFERROR(INDEX(Samples!$B:$J,MATCH(MantisDispenseList!AU11,Samples!$H:$H,0),9),0))</f>
        <v>0</v>
      </c>
      <c r="V29" s="0" t="n">
        <f aca="false">IFERROR(INDEX(Samples!$B:$J,MATCH(MantisDispenseList!AV11,Samples!$G:$G,0),9),IFERROR(INDEX(Samples!$B:$J,MATCH(MantisDispenseList!AV11,Samples!$H:$H,0),9),0))</f>
        <v>0</v>
      </c>
      <c r="W29" s="0" t="n">
        <f aca="false">IFERROR(INDEX(Samples!$B:$J,MATCH(MantisDispenseList!AW11,Samples!$G:$G,0),9),IFERROR(INDEX(Samples!$B:$J,MATCH(MantisDispenseList!AW11,Samples!$H:$H,0),9),0))</f>
        <v>0</v>
      </c>
      <c r="X29" s="0" t="n">
        <f aca="false">IFERROR(INDEX(Samples!$B:$J,MATCH(MantisDispenseList!AX11,Samples!$G:$G,0),9),IFERROR(INDEX(Samples!$B:$J,MATCH(MantisDispenseList!AX11,Samples!$H:$H,0),9),0))</f>
        <v>0</v>
      </c>
      <c r="AA29" s="0" t="s">
        <v>51</v>
      </c>
      <c r="AB29" s="0" t="s">
        <v>75</v>
      </c>
      <c r="AC29" s="0" t="s">
        <v>104</v>
      </c>
      <c r="AD29" s="0" t="s">
        <v>82</v>
      </c>
      <c r="AE29" s="0" t="s">
        <v>155</v>
      </c>
      <c r="AF29" s="0" t="s">
        <v>89</v>
      </c>
      <c r="AG29" s="0" t="s">
        <v>201</v>
      </c>
      <c r="AH29" s="0" t="s">
        <v>276</v>
      </c>
      <c r="AI29" s="0" t="s">
        <v>244</v>
      </c>
      <c r="AJ29" s="0" t="s">
        <v>281</v>
      </c>
      <c r="AK29" s="0" t="s">
        <v>280</v>
      </c>
      <c r="AL29" s="0" t="s">
        <v>286</v>
      </c>
      <c r="AM29" s="0" t="s">
        <v>315</v>
      </c>
      <c r="AN29" s="0" t="s">
        <v>292</v>
      </c>
      <c r="AO29" s="0" t="s">
        <v>350</v>
      </c>
      <c r="AP29" s="0" t="s">
        <v>297</v>
      </c>
      <c r="AQ29" s="0" t="s">
        <v>385</v>
      </c>
      <c r="AR29" s="0" t="s">
        <v>302</v>
      </c>
      <c r="AS29" s="0" t="s">
        <v>420</v>
      </c>
      <c r="AT29" s="0" t="s">
        <v>307</v>
      </c>
      <c r="AU29" s="0" t="s">
        <v>446</v>
      </c>
      <c r="AV29" s="0" t="s">
        <v>308</v>
      </c>
      <c r="AW29" s="0" t="s">
        <v>472</v>
      </c>
      <c r="AX29" s="0" t="s">
        <v>312</v>
      </c>
    </row>
    <row r="30" customFormat="false" ht="14.25" hidden="false" customHeight="false" outlineLevel="0" collapsed="false">
      <c r="A30" s="0" t="n">
        <f aca="false">IFERROR(INDEX(Samples!$B:$J,MATCH(MantisDispenseList!AA12,Samples!$G:$G,0),9),IFERROR(INDEX(Samples!$B:$J,MATCH(MantisDispenseList!AA12,Samples!$H:$H,0),9),0))</f>
        <v>0</v>
      </c>
      <c r="B30" s="0" t="n">
        <f aca="false">IFERROR(INDEX(Samples!$B:$J,MATCH(MantisDispenseList!AB12,Samples!$G:$G,0),9),IFERROR(INDEX(Samples!$B:$J,MATCH(MantisDispenseList!AB12,Samples!$H:$H,0),9),0))</f>
        <v>0</v>
      </c>
      <c r="C30" s="0" t="n">
        <f aca="false">IFERROR(INDEX(Samples!$B:$J,MATCH(MantisDispenseList!AC12,Samples!$G:$G,0),9),IFERROR(INDEX(Samples!$B:$J,MATCH(MantisDispenseList!AC12,Samples!$H:$H,0),9),0))</f>
        <v>0</v>
      </c>
      <c r="D30" s="0" t="n">
        <f aca="false">IFERROR(INDEX(Samples!$B:$J,MATCH(MantisDispenseList!AD12,Samples!$G:$G,0),9),IFERROR(INDEX(Samples!$B:$J,MATCH(MantisDispenseList!AD12,Samples!$H:$H,0),9),0))</f>
        <v>0</v>
      </c>
      <c r="E30" s="0" t="n">
        <f aca="false">IFERROR(INDEX(Samples!$B:$J,MATCH(MantisDispenseList!AE12,Samples!$G:$G,0),9),IFERROR(INDEX(Samples!$B:$J,MATCH(MantisDispenseList!AE12,Samples!$H:$H,0),9),0))</f>
        <v>0</v>
      </c>
      <c r="F30" s="0" t="n">
        <f aca="false">IFERROR(INDEX(Samples!$B:$J,MATCH(MantisDispenseList!AF12,Samples!$G:$G,0),9),IFERROR(INDEX(Samples!$B:$J,MATCH(MantisDispenseList!AF12,Samples!$H:$H,0),9),0))</f>
        <v>0</v>
      </c>
      <c r="G30" s="0" t="n">
        <f aca="false">IFERROR(INDEX(Samples!$B:$J,MATCH(MantisDispenseList!AG12,Samples!$G:$G,0),9),IFERROR(INDEX(Samples!$B:$J,MATCH(MantisDispenseList!AG12,Samples!$H:$H,0),9),0))</f>
        <v>0</v>
      </c>
      <c r="H30" s="0" t="n">
        <f aca="false">IFERROR(INDEX(Samples!$B:$J,MATCH(MantisDispenseList!AH12,Samples!$G:$G,0),9),IFERROR(INDEX(Samples!$B:$J,MATCH(MantisDispenseList!AH12,Samples!$H:$H,0),9),0))</f>
        <v>0</v>
      </c>
      <c r="I30" s="0" t="n">
        <f aca="false">IFERROR(INDEX(Samples!$B:$J,MATCH(MantisDispenseList!AI12,Samples!$G:$G,0),9),IFERROR(INDEX(Samples!$B:$J,MATCH(MantisDispenseList!AI12,Samples!$H:$H,0),9),0))</f>
        <v>0</v>
      </c>
      <c r="J30" s="0" t="n">
        <f aca="false">IFERROR(INDEX(Samples!$B:$J,MATCH(MantisDispenseList!AJ12,Samples!$G:$G,0),9),IFERROR(INDEX(Samples!$B:$J,MATCH(MantisDispenseList!AJ12,Samples!$H:$H,0),9),0))</f>
        <v>0</v>
      </c>
      <c r="K30" s="0" t="n">
        <f aca="false">IFERROR(INDEX(Samples!$B:$J,MATCH(MantisDispenseList!AK12,Samples!$G:$G,0),9),IFERROR(INDEX(Samples!$B:$J,MATCH(MantisDispenseList!AK12,Samples!$H:$H,0),9),0))</f>
        <v>0</v>
      </c>
      <c r="L30" s="0" t="n">
        <f aca="false">IFERROR(INDEX(Samples!$B:$J,MATCH(MantisDispenseList!AL12,Samples!$G:$G,0),9),IFERROR(INDEX(Samples!$B:$J,MATCH(MantisDispenseList!AL12,Samples!$H:$H,0),9),0))</f>
        <v>0</v>
      </c>
      <c r="M30" s="0" t="n">
        <f aca="false">IFERROR(INDEX(Samples!$B:$J,MATCH(MantisDispenseList!AM12,Samples!$G:$G,0),9),IFERROR(INDEX(Samples!$B:$J,MATCH(MantisDispenseList!AM12,Samples!$H:$H,0),9),0))</f>
        <v>0</v>
      </c>
      <c r="N30" s="0" t="n">
        <f aca="false">IFERROR(INDEX(Samples!$B:$J,MATCH(MantisDispenseList!AN12,Samples!$G:$G,0),9),IFERROR(INDEX(Samples!$B:$J,MATCH(MantisDispenseList!AN12,Samples!$H:$H,0),9),0))</f>
        <v>0</v>
      </c>
      <c r="O30" s="0" t="n">
        <f aca="false">IFERROR(INDEX(Samples!$B:$J,MATCH(MantisDispenseList!AO12,Samples!$G:$G,0),9),IFERROR(INDEX(Samples!$B:$J,MATCH(MantisDispenseList!AO12,Samples!$H:$H,0),9),0))</f>
        <v>0</v>
      </c>
      <c r="P30" s="0" t="n">
        <f aca="false">IFERROR(INDEX(Samples!$B:$J,MATCH(MantisDispenseList!AP12,Samples!$G:$G,0),9),IFERROR(INDEX(Samples!$B:$J,MATCH(MantisDispenseList!AP12,Samples!$H:$H,0),9),0))</f>
        <v>0</v>
      </c>
      <c r="Q30" s="0" t="n">
        <f aca="false">IFERROR(INDEX(Samples!$B:$J,MATCH(MantisDispenseList!AQ12,Samples!$G:$G,0),9),IFERROR(INDEX(Samples!$B:$J,MATCH(MantisDispenseList!AQ12,Samples!$H:$H,0),9),0))</f>
        <v>0</v>
      </c>
      <c r="R30" s="0" t="n">
        <f aca="false">IFERROR(INDEX(Samples!$B:$J,MATCH(MantisDispenseList!AR12,Samples!$G:$G,0),9),IFERROR(INDEX(Samples!$B:$J,MATCH(MantisDispenseList!AR12,Samples!$H:$H,0),9),0))</f>
        <v>0</v>
      </c>
      <c r="S30" s="0" t="n">
        <f aca="false">IFERROR(INDEX(Samples!$B:$J,MATCH(MantisDispenseList!AS12,Samples!$G:$G,0),9),IFERROR(INDEX(Samples!$B:$J,MATCH(MantisDispenseList!AS12,Samples!$H:$H,0),9),0))</f>
        <v>0</v>
      </c>
      <c r="T30" s="0" t="n">
        <f aca="false">IFERROR(INDEX(Samples!$B:$J,MATCH(MantisDispenseList!AT12,Samples!$G:$G,0),9),IFERROR(INDEX(Samples!$B:$J,MATCH(MantisDispenseList!AT12,Samples!$H:$H,0),9),0))</f>
        <v>0</v>
      </c>
      <c r="U30" s="0" t="n">
        <f aca="false">IFERROR(INDEX(Samples!$B:$J,MATCH(MantisDispenseList!AU12,Samples!$G:$G,0),9),IFERROR(INDEX(Samples!$B:$J,MATCH(MantisDispenseList!AU12,Samples!$H:$H,0),9),0))</f>
        <v>0</v>
      </c>
      <c r="V30" s="0" t="n">
        <f aca="false">IFERROR(INDEX(Samples!$B:$J,MATCH(MantisDispenseList!AV12,Samples!$G:$G,0),9),IFERROR(INDEX(Samples!$B:$J,MATCH(MantisDispenseList!AV12,Samples!$H:$H,0),9),0))</f>
        <v>0</v>
      </c>
      <c r="W30" s="0" t="n">
        <f aca="false">IFERROR(INDEX(Samples!$B:$J,MATCH(MantisDispenseList!AW12,Samples!$G:$G,0),9),IFERROR(INDEX(Samples!$B:$J,MATCH(MantisDispenseList!AW12,Samples!$H:$H,0),9),0))</f>
        <v>0</v>
      </c>
      <c r="X30" s="0" t="n">
        <f aca="false">IFERROR(INDEX(Samples!$B:$J,MATCH(MantisDispenseList!AX12,Samples!$G:$G,0),9),IFERROR(INDEX(Samples!$B:$J,MATCH(MantisDispenseList!AX12,Samples!$H:$H,0),9),0))</f>
        <v>0</v>
      </c>
      <c r="AA30" s="0" t="s">
        <v>56</v>
      </c>
      <c r="AB30" s="0" t="s">
        <v>57</v>
      </c>
      <c r="AC30" s="0" t="s">
        <v>108</v>
      </c>
      <c r="AD30" s="0" t="s">
        <v>109</v>
      </c>
      <c r="AE30" s="0" t="s">
        <v>160</v>
      </c>
      <c r="AF30" s="0" t="s">
        <v>161</v>
      </c>
      <c r="AG30" s="0" t="s">
        <v>205</v>
      </c>
      <c r="AH30" s="0" t="s">
        <v>206</v>
      </c>
      <c r="AI30" s="0" t="s">
        <v>248</v>
      </c>
      <c r="AJ30" s="0" t="s">
        <v>249</v>
      </c>
      <c r="AK30" s="0" t="s">
        <v>283</v>
      </c>
      <c r="AL30" s="0" t="s">
        <v>284</v>
      </c>
      <c r="AM30" s="0" t="s">
        <v>317</v>
      </c>
      <c r="AN30" s="0" t="s">
        <v>318</v>
      </c>
      <c r="AO30" s="0" t="s">
        <v>352</v>
      </c>
      <c r="AP30" s="0" t="s">
        <v>353</v>
      </c>
      <c r="AQ30" s="0" t="s">
        <v>388</v>
      </c>
      <c r="AR30" s="0" t="s">
        <v>389</v>
      </c>
      <c r="AS30" s="0" t="s">
        <v>422</v>
      </c>
      <c r="AT30" s="0" t="s">
        <v>423</v>
      </c>
      <c r="AU30" s="0" t="s">
        <v>448</v>
      </c>
      <c r="AV30" s="0" t="s">
        <v>449</v>
      </c>
      <c r="AW30" s="0" t="s">
        <v>474</v>
      </c>
      <c r="AX30" s="0" t="s">
        <v>475</v>
      </c>
    </row>
    <row r="31" customFormat="false" ht="14.25" hidden="false" customHeight="false" outlineLevel="0" collapsed="false">
      <c r="A31" s="0" t="n">
        <f aca="false">IFERROR(INDEX(Samples!$B:$J,MATCH(MantisDispenseList!AA13,Samples!$G:$G,0),9),IFERROR(INDEX(Samples!$B:$J,MATCH(MantisDispenseList!AA13,Samples!$H:$H,0),9),0))</f>
        <v>0</v>
      </c>
      <c r="B31" s="0" t="n">
        <f aca="false">IFERROR(INDEX(Samples!$B:$J,MATCH(MantisDispenseList!AB13,Samples!$G:$G,0),9),IFERROR(INDEX(Samples!$B:$J,MATCH(MantisDispenseList!AB13,Samples!$H:$H,0),9),0))</f>
        <v>0</v>
      </c>
      <c r="C31" s="0" t="n">
        <f aca="false">IFERROR(INDEX(Samples!$B:$J,MATCH(MantisDispenseList!AC13,Samples!$G:$G,0),9),IFERROR(INDEX(Samples!$B:$J,MATCH(MantisDispenseList!AC13,Samples!$H:$H,0),9),0))</f>
        <v>0</v>
      </c>
      <c r="D31" s="0" t="n">
        <f aca="false">IFERROR(INDEX(Samples!$B:$J,MATCH(MantisDispenseList!AD13,Samples!$G:$G,0),9),IFERROR(INDEX(Samples!$B:$J,MATCH(MantisDispenseList!AD13,Samples!$H:$H,0),9),0))</f>
        <v>0</v>
      </c>
      <c r="E31" s="0" t="n">
        <f aca="false">IFERROR(INDEX(Samples!$B:$J,MATCH(MantisDispenseList!AE13,Samples!$G:$G,0),9),IFERROR(INDEX(Samples!$B:$J,MATCH(MantisDispenseList!AE13,Samples!$H:$H,0),9),0))</f>
        <v>0</v>
      </c>
      <c r="F31" s="0" t="n">
        <f aca="false">IFERROR(INDEX(Samples!$B:$J,MATCH(MantisDispenseList!AF13,Samples!$G:$G,0),9),IFERROR(INDEX(Samples!$B:$J,MATCH(MantisDispenseList!AF13,Samples!$H:$H,0),9),0))</f>
        <v>0</v>
      </c>
      <c r="G31" s="0" t="n">
        <f aca="false">IFERROR(INDEX(Samples!$B:$J,MATCH(MantisDispenseList!AG13,Samples!$G:$G,0),9),IFERROR(INDEX(Samples!$B:$J,MATCH(MantisDispenseList!AG13,Samples!$H:$H,0),9),0))</f>
        <v>0</v>
      </c>
      <c r="H31" s="0" t="n">
        <f aca="false">IFERROR(INDEX(Samples!$B:$J,MATCH(MantisDispenseList!AH13,Samples!$G:$G,0),9),IFERROR(INDEX(Samples!$B:$J,MATCH(MantisDispenseList!AH13,Samples!$H:$H,0),9),0))</f>
        <v>0</v>
      </c>
      <c r="I31" s="0" t="n">
        <f aca="false">IFERROR(INDEX(Samples!$B:$J,MATCH(MantisDispenseList!AI13,Samples!$G:$G,0),9),IFERROR(INDEX(Samples!$B:$J,MATCH(MantisDispenseList!AI13,Samples!$H:$H,0),9),0))</f>
        <v>0</v>
      </c>
      <c r="J31" s="0" t="n">
        <f aca="false">IFERROR(INDEX(Samples!$B:$J,MATCH(MantisDispenseList!AJ13,Samples!$G:$G,0),9),IFERROR(INDEX(Samples!$B:$J,MATCH(MantisDispenseList!AJ13,Samples!$H:$H,0),9),0))</f>
        <v>0</v>
      </c>
      <c r="K31" s="0" t="n">
        <f aca="false">IFERROR(INDEX(Samples!$B:$J,MATCH(MantisDispenseList!AK13,Samples!$G:$G,0),9),IFERROR(INDEX(Samples!$B:$J,MATCH(MantisDispenseList!AK13,Samples!$H:$H,0),9),0))</f>
        <v>0</v>
      </c>
      <c r="L31" s="0" t="n">
        <f aca="false">IFERROR(INDEX(Samples!$B:$J,MATCH(MantisDispenseList!AL13,Samples!$G:$G,0),9),IFERROR(INDEX(Samples!$B:$J,MATCH(MantisDispenseList!AL13,Samples!$H:$H,0),9),0))</f>
        <v>0</v>
      </c>
      <c r="M31" s="0" t="n">
        <f aca="false">IFERROR(INDEX(Samples!$B:$J,MATCH(MantisDispenseList!AM13,Samples!$G:$G,0),9),IFERROR(INDEX(Samples!$B:$J,MATCH(MantisDispenseList!AM13,Samples!$H:$H,0),9),0))</f>
        <v>0</v>
      </c>
      <c r="N31" s="0" t="n">
        <f aca="false">IFERROR(INDEX(Samples!$B:$J,MATCH(MantisDispenseList!AN13,Samples!$G:$G,0),9),IFERROR(INDEX(Samples!$B:$J,MATCH(MantisDispenseList!AN13,Samples!$H:$H,0),9),0))</f>
        <v>0</v>
      </c>
      <c r="O31" s="0" t="n">
        <f aca="false">IFERROR(INDEX(Samples!$B:$J,MATCH(MantisDispenseList!AO13,Samples!$G:$G,0),9),IFERROR(INDEX(Samples!$B:$J,MATCH(MantisDispenseList!AO13,Samples!$H:$H,0),9),0))</f>
        <v>0</v>
      </c>
      <c r="P31" s="0" t="n">
        <f aca="false">IFERROR(INDEX(Samples!$B:$J,MATCH(MantisDispenseList!AP13,Samples!$G:$G,0),9),IFERROR(INDEX(Samples!$B:$J,MATCH(MantisDispenseList!AP13,Samples!$H:$H,0),9),0))</f>
        <v>0</v>
      </c>
      <c r="Q31" s="0" t="n">
        <f aca="false">IFERROR(INDEX(Samples!$B:$J,MATCH(MantisDispenseList!AQ13,Samples!$G:$G,0),9),IFERROR(INDEX(Samples!$B:$J,MATCH(MantisDispenseList!AQ13,Samples!$H:$H,0),9),0))</f>
        <v>0</v>
      </c>
      <c r="R31" s="0" t="n">
        <f aca="false">IFERROR(INDEX(Samples!$B:$J,MATCH(MantisDispenseList!AR13,Samples!$G:$G,0),9),IFERROR(INDEX(Samples!$B:$J,MATCH(MantisDispenseList!AR13,Samples!$H:$H,0),9),0))</f>
        <v>0</v>
      </c>
      <c r="S31" s="0" t="n">
        <f aca="false">IFERROR(INDEX(Samples!$B:$J,MATCH(MantisDispenseList!AS13,Samples!$G:$G,0),9),IFERROR(INDEX(Samples!$B:$J,MATCH(MantisDispenseList!AS13,Samples!$H:$H,0),9),0))</f>
        <v>0</v>
      </c>
      <c r="T31" s="0" t="n">
        <f aca="false">IFERROR(INDEX(Samples!$B:$J,MATCH(MantisDispenseList!AT13,Samples!$G:$G,0),9),IFERROR(INDEX(Samples!$B:$J,MATCH(MantisDispenseList!AT13,Samples!$H:$H,0),9),0))</f>
        <v>0</v>
      </c>
      <c r="U31" s="0" t="n">
        <f aca="false">IFERROR(INDEX(Samples!$B:$J,MATCH(MantisDispenseList!AU13,Samples!$G:$G,0),9),IFERROR(INDEX(Samples!$B:$J,MATCH(MantisDispenseList!AU13,Samples!$H:$H,0),9),0))</f>
        <v>0</v>
      </c>
      <c r="V31" s="0" t="n">
        <f aca="false">IFERROR(INDEX(Samples!$B:$J,MATCH(MantisDispenseList!AV13,Samples!$G:$G,0),9),IFERROR(INDEX(Samples!$B:$J,MATCH(MantisDispenseList!AV13,Samples!$H:$H,0),9),0))</f>
        <v>0</v>
      </c>
      <c r="W31" s="0" t="n">
        <f aca="false">IFERROR(INDEX(Samples!$B:$J,MATCH(MantisDispenseList!AW13,Samples!$G:$G,0),9),IFERROR(INDEX(Samples!$B:$J,MATCH(MantisDispenseList!AW13,Samples!$H:$H,0),9),0))</f>
        <v>0</v>
      </c>
      <c r="X31" s="0" t="n">
        <f aca="false">IFERROR(INDEX(Samples!$B:$J,MATCH(MantisDispenseList!AX13,Samples!$G:$G,0),9),IFERROR(INDEX(Samples!$B:$J,MATCH(MantisDispenseList!AX13,Samples!$H:$H,0),9),0))</f>
        <v>0</v>
      </c>
      <c r="AA31" s="0" t="s">
        <v>58</v>
      </c>
      <c r="AB31" s="0" t="s">
        <v>93</v>
      </c>
      <c r="AC31" s="0" t="s">
        <v>110</v>
      </c>
      <c r="AD31" s="0" t="s">
        <v>99</v>
      </c>
      <c r="AE31" s="0" t="s">
        <v>162</v>
      </c>
      <c r="AF31" s="0" t="s">
        <v>105</v>
      </c>
      <c r="AG31" s="0" t="s">
        <v>207</v>
      </c>
      <c r="AH31" s="0" t="s">
        <v>316</v>
      </c>
      <c r="AI31" s="0" t="s">
        <v>250</v>
      </c>
      <c r="AJ31" s="0" t="s">
        <v>320</v>
      </c>
      <c r="AK31" s="0" t="s">
        <v>285</v>
      </c>
      <c r="AL31" s="0" t="s">
        <v>325</v>
      </c>
      <c r="AM31" s="0" t="s">
        <v>319</v>
      </c>
      <c r="AN31" s="0" t="s">
        <v>330</v>
      </c>
      <c r="AO31" s="0" t="s">
        <v>354</v>
      </c>
      <c r="AP31" s="0" t="s">
        <v>335</v>
      </c>
      <c r="AQ31" s="0" t="s">
        <v>390</v>
      </c>
      <c r="AR31" s="0" t="s">
        <v>341</v>
      </c>
      <c r="AS31" s="0" t="s">
        <v>424</v>
      </c>
      <c r="AT31" s="0" t="s">
        <v>343</v>
      </c>
      <c r="AU31" s="0" t="s">
        <v>450</v>
      </c>
      <c r="AV31" s="0" t="s">
        <v>347</v>
      </c>
      <c r="AW31" s="0" t="s">
        <v>476</v>
      </c>
      <c r="AX31" s="0" t="s">
        <v>351</v>
      </c>
    </row>
    <row r="32" customFormat="false" ht="14.25" hidden="false" customHeight="false" outlineLevel="0" collapsed="false">
      <c r="A32" s="0" t="n">
        <f aca="false">IFERROR(INDEX(Samples!$B:$J,MATCH(MantisDispenseList!AA14,Samples!$G:$G,0),9),IFERROR(INDEX(Samples!$B:$J,MATCH(MantisDispenseList!AA14,Samples!$H:$H,0),9),0))</f>
        <v>0</v>
      </c>
      <c r="B32" s="0" t="n">
        <f aca="false">IFERROR(INDEX(Samples!$B:$J,MATCH(MantisDispenseList!AB14,Samples!$G:$G,0),9),IFERROR(INDEX(Samples!$B:$J,MATCH(MantisDispenseList!AB14,Samples!$H:$H,0),9),0))</f>
        <v>0</v>
      </c>
      <c r="C32" s="0" t="n">
        <f aca="false">IFERROR(INDEX(Samples!$B:$J,MATCH(MantisDispenseList!AC14,Samples!$G:$G,0),9),IFERROR(INDEX(Samples!$B:$J,MATCH(MantisDispenseList!AC14,Samples!$H:$H,0),9),0))</f>
        <v>0</v>
      </c>
      <c r="D32" s="0" t="n">
        <f aca="false">IFERROR(INDEX(Samples!$B:$J,MATCH(MantisDispenseList!AD14,Samples!$G:$G,0),9),IFERROR(INDEX(Samples!$B:$J,MATCH(MantisDispenseList!AD14,Samples!$H:$H,0),9),0))</f>
        <v>0</v>
      </c>
      <c r="E32" s="0" t="n">
        <f aca="false">IFERROR(INDEX(Samples!$B:$J,MATCH(MantisDispenseList!AE14,Samples!$G:$G,0),9),IFERROR(INDEX(Samples!$B:$J,MATCH(MantisDispenseList!AE14,Samples!$H:$H,0),9),0))</f>
        <v>0</v>
      </c>
      <c r="F32" s="0" t="n">
        <f aca="false">IFERROR(INDEX(Samples!$B:$J,MATCH(MantisDispenseList!AF14,Samples!$G:$G,0),9),IFERROR(INDEX(Samples!$B:$J,MATCH(MantisDispenseList!AF14,Samples!$H:$H,0),9),0))</f>
        <v>0</v>
      </c>
      <c r="G32" s="0" t="n">
        <f aca="false">IFERROR(INDEX(Samples!$B:$J,MATCH(MantisDispenseList!AG14,Samples!$G:$G,0),9),IFERROR(INDEX(Samples!$B:$J,MATCH(MantisDispenseList!AG14,Samples!$H:$H,0),9),0))</f>
        <v>0</v>
      </c>
      <c r="H32" s="0" t="n">
        <f aca="false">IFERROR(INDEX(Samples!$B:$J,MATCH(MantisDispenseList!AH14,Samples!$G:$G,0),9),IFERROR(INDEX(Samples!$B:$J,MATCH(MantisDispenseList!AH14,Samples!$H:$H,0),9),0))</f>
        <v>0</v>
      </c>
      <c r="I32" s="0" t="n">
        <f aca="false">IFERROR(INDEX(Samples!$B:$J,MATCH(MantisDispenseList!AI14,Samples!$G:$G,0),9),IFERROR(INDEX(Samples!$B:$J,MATCH(MantisDispenseList!AI14,Samples!$H:$H,0),9),0))</f>
        <v>0</v>
      </c>
      <c r="J32" s="0" t="n">
        <f aca="false">IFERROR(INDEX(Samples!$B:$J,MATCH(MantisDispenseList!AJ14,Samples!$G:$G,0),9),IFERROR(INDEX(Samples!$B:$J,MATCH(MantisDispenseList!AJ14,Samples!$H:$H,0),9),0))</f>
        <v>0</v>
      </c>
      <c r="K32" s="0" t="n">
        <f aca="false">IFERROR(INDEX(Samples!$B:$J,MATCH(MantisDispenseList!AK14,Samples!$G:$G,0),9),IFERROR(INDEX(Samples!$B:$J,MATCH(MantisDispenseList!AK14,Samples!$H:$H,0),9),0))</f>
        <v>0</v>
      </c>
      <c r="L32" s="0" t="n">
        <f aca="false">IFERROR(INDEX(Samples!$B:$J,MATCH(MantisDispenseList!AL14,Samples!$G:$G,0),9),IFERROR(INDEX(Samples!$B:$J,MATCH(MantisDispenseList!AL14,Samples!$H:$H,0),9),0))</f>
        <v>0</v>
      </c>
      <c r="M32" s="0" t="n">
        <f aca="false">IFERROR(INDEX(Samples!$B:$J,MATCH(MantisDispenseList!AM14,Samples!$G:$G,0),9),IFERROR(INDEX(Samples!$B:$J,MATCH(MantisDispenseList!AM14,Samples!$H:$H,0),9),0))</f>
        <v>0</v>
      </c>
      <c r="N32" s="0" t="n">
        <f aca="false">IFERROR(INDEX(Samples!$B:$J,MATCH(MantisDispenseList!AN14,Samples!$G:$G,0),9),IFERROR(INDEX(Samples!$B:$J,MATCH(MantisDispenseList!AN14,Samples!$H:$H,0),9),0))</f>
        <v>0</v>
      </c>
      <c r="O32" s="0" t="n">
        <f aca="false">IFERROR(INDEX(Samples!$B:$J,MATCH(MantisDispenseList!AO14,Samples!$G:$G,0),9),IFERROR(INDEX(Samples!$B:$J,MATCH(MantisDispenseList!AO14,Samples!$H:$H,0),9),0))</f>
        <v>0</v>
      </c>
      <c r="P32" s="0" t="n">
        <f aca="false">IFERROR(INDEX(Samples!$B:$J,MATCH(MantisDispenseList!AP14,Samples!$G:$G,0),9),IFERROR(INDEX(Samples!$B:$J,MATCH(MantisDispenseList!AP14,Samples!$H:$H,0),9),0))</f>
        <v>0</v>
      </c>
      <c r="Q32" s="0" t="n">
        <f aca="false">IFERROR(INDEX(Samples!$B:$J,MATCH(MantisDispenseList!AQ14,Samples!$G:$G,0),9),IFERROR(INDEX(Samples!$B:$J,MATCH(MantisDispenseList!AQ14,Samples!$H:$H,0),9),0))</f>
        <v>0</v>
      </c>
      <c r="R32" s="0" t="n">
        <f aca="false">IFERROR(INDEX(Samples!$B:$J,MATCH(MantisDispenseList!AR14,Samples!$G:$G,0),9),IFERROR(INDEX(Samples!$B:$J,MATCH(MantisDispenseList!AR14,Samples!$H:$H,0),9),0))</f>
        <v>0</v>
      </c>
      <c r="S32" s="0" t="n">
        <f aca="false">IFERROR(INDEX(Samples!$B:$J,MATCH(MantisDispenseList!AS14,Samples!$G:$G,0),9),IFERROR(INDEX(Samples!$B:$J,MATCH(MantisDispenseList!AS14,Samples!$H:$H,0),9),0))</f>
        <v>0</v>
      </c>
      <c r="T32" s="0" t="n">
        <f aca="false">IFERROR(INDEX(Samples!$B:$J,MATCH(MantisDispenseList!AT14,Samples!$G:$G,0),9),IFERROR(INDEX(Samples!$B:$J,MATCH(MantisDispenseList!AT14,Samples!$H:$H,0),9),0))</f>
        <v>0</v>
      </c>
      <c r="U32" s="0" t="n">
        <f aca="false">IFERROR(INDEX(Samples!$B:$J,MATCH(MantisDispenseList!AU14,Samples!$G:$G,0),9),IFERROR(INDEX(Samples!$B:$J,MATCH(MantisDispenseList!AU14,Samples!$H:$H,0),9),0))</f>
        <v>0</v>
      </c>
      <c r="V32" s="0" t="n">
        <f aca="false">IFERROR(INDEX(Samples!$B:$J,MATCH(MantisDispenseList!AV14,Samples!$G:$G,0),9),IFERROR(INDEX(Samples!$B:$J,MATCH(MantisDispenseList!AV14,Samples!$H:$H,0),9),0))</f>
        <v>0</v>
      </c>
      <c r="W32" s="0" t="n">
        <f aca="false">IFERROR(INDEX(Samples!$B:$J,MATCH(MantisDispenseList!AW14,Samples!$G:$G,0),9),IFERROR(INDEX(Samples!$B:$J,MATCH(MantisDispenseList!AW14,Samples!$H:$H,0),9),0))</f>
        <v>0</v>
      </c>
      <c r="X32" s="0" t="n">
        <f aca="false">IFERROR(INDEX(Samples!$B:$J,MATCH(MantisDispenseList!AX14,Samples!$G:$G,0),9),IFERROR(INDEX(Samples!$B:$J,MATCH(MantisDispenseList!AX14,Samples!$H:$H,0),9),0))</f>
        <v>0</v>
      </c>
      <c r="AA32" s="0" t="s">
        <v>63</v>
      </c>
      <c r="AB32" s="0" t="s">
        <v>64</v>
      </c>
      <c r="AC32" s="0" t="s">
        <v>114</v>
      </c>
      <c r="AD32" s="0" t="s">
        <v>115</v>
      </c>
      <c r="AE32" s="0" t="s">
        <v>167</v>
      </c>
      <c r="AF32" s="0" t="s">
        <v>168</v>
      </c>
      <c r="AG32" s="0" t="s">
        <v>211</v>
      </c>
      <c r="AH32" s="0" t="s">
        <v>212</v>
      </c>
      <c r="AI32" s="0" t="s">
        <v>254</v>
      </c>
      <c r="AJ32" s="0" t="s">
        <v>255</v>
      </c>
      <c r="AK32" s="0" t="s">
        <v>289</v>
      </c>
      <c r="AL32" s="0" t="s">
        <v>290</v>
      </c>
      <c r="AM32" s="0" t="s">
        <v>322</v>
      </c>
      <c r="AN32" s="0" t="s">
        <v>323</v>
      </c>
      <c r="AO32" s="0" t="s">
        <v>356</v>
      </c>
      <c r="AP32" s="0" t="s">
        <v>357</v>
      </c>
      <c r="AQ32" s="0" t="s">
        <v>394</v>
      </c>
      <c r="AR32" s="0" t="s">
        <v>395</v>
      </c>
      <c r="AS32" s="0" t="s">
        <v>426</v>
      </c>
      <c r="AT32" s="0" t="s">
        <v>427</v>
      </c>
      <c r="AU32" s="0" t="s">
        <v>452</v>
      </c>
      <c r="AV32" s="0" t="s">
        <v>453</v>
      </c>
      <c r="AW32" s="0" t="s">
        <v>478</v>
      </c>
      <c r="AX32" s="0" t="s">
        <v>479</v>
      </c>
    </row>
    <row r="33" customFormat="false" ht="14.25" hidden="false" customHeight="false" outlineLevel="0" collapsed="false">
      <c r="A33" s="0" t="n">
        <f aca="false">IFERROR(INDEX(Samples!$B:$J,MATCH(MantisDispenseList!AA15,Samples!$G:$G,0),9),IFERROR(INDEX(Samples!$B:$J,MATCH(MantisDispenseList!AA15,Samples!$H:$H,0),9),0))</f>
        <v>0</v>
      </c>
      <c r="B33" s="0" t="n">
        <f aca="false">IFERROR(INDEX(Samples!$B:$J,MATCH(MantisDispenseList!AB15,Samples!$G:$G,0),9),IFERROR(INDEX(Samples!$B:$J,MATCH(MantisDispenseList!AB15,Samples!$H:$H,0),9),0))</f>
        <v>0</v>
      </c>
      <c r="C33" s="0" t="n">
        <f aca="false">IFERROR(INDEX(Samples!$B:$J,MATCH(MantisDispenseList!AC15,Samples!$G:$G,0),9),IFERROR(INDEX(Samples!$B:$J,MATCH(MantisDispenseList!AC15,Samples!$H:$H,0),9),0))</f>
        <v>0</v>
      </c>
      <c r="D33" s="0" t="n">
        <f aca="false">IFERROR(INDEX(Samples!$B:$J,MATCH(MantisDispenseList!AD15,Samples!$G:$G,0),9),IFERROR(INDEX(Samples!$B:$J,MATCH(MantisDispenseList!AD15,Samples!$H:$H,0),9),0))</f>
        <v>0</v>
      </c>
      <c r="E33" s="0" t="n">
        <f aca="false">IFERROR(INDEX(Samples!$B:$J,MATCH(MantisDispenseList!AE15,Samples!$G:$G,0),9),IFERROR(INDEX(Samples!$B:$J,MATCH(MantisDispenseList!AE15,Samples!$H:$H,0),9),0))</f>
        <v>0</v>
      </c>
      <c r="F33" s="0" t="n">
        <f aca="false">IFERROR(INDEX(Samples!$B:$J,MATCH(MantisDispenseList!AF15,Samples!$G:$G,0),9),IFERROR(INDEX(Samples!$B:$J,MATCH(MantisDispenseList!AF15,Samples!$H:$H,0),9),0))</f>
        <v>0</v>
      </c>
      <c r="G33" s="0" t="n">
        <f aca="false">IFERROR(INDEX(Samples!$B:$J,MATCH(MantisDispenseList!AG15,Samples!$G:$G,0),9),IFERROR(INDEX(Samples!$B:$J,MATCH(MantisDispenseList!AG15,Samples!$H:$H,0),9),0))</f>
        <v>0</v>
      </c>
      <c r="H33" s="0" t="n">
        <f aca="false">IFERROR(INDEX(Samples!$B:$J,MATCH(MantisDispenseList!AH15,Samples!$G:$G,0),9),IFERROR(INDEX(Samples!$B:$J,MATCH(MantisDispenseList!AH15,Samples!$H:$H,0),9),0))</f>
        <v>0</v>
      </c>
      <c r="I33" s="0" t="n">
        <f aca="false">IFERROR(INDEX(Samples!$B:$J,MATCH(MantisDispenseList!AI15,Samples!$G:$G,0),9),IFERROR(INDEX(Samples!$B:$J,MATCH(MantisDispenseList!AI15,Samples!$H:$H,0),9),0))</f>
        <v>0</v>
      </c>
      <c r="J33" s="0" t="n">
        <f aca="false">IFERROR(INDEX(Samples!$B:$J,MATCH(MantisDispenseList!AJ15,Samples!$G:$G,0),9),IFERROR(INDEX(Samples!$B:$J,MATCH(MantisDispenseList!AJ15,Samples!$H:$H,0),9),0))</f>
        <v>0</v>
      </c>
      <c r="K33" s="0" t="n">
        <f aca="false">IFERROR(INDEX(Samples!$B:$J,MATCH(MantisDispenseList!AK15,Samples!$G:$G,0),9),IFERROR(INDEX(Samples!$B:$J,MATCH(MantisDispenseList!AK15,Samples!$H:$H,0),9),0))</f>
        <v>0</v>
      </c>
      <c r="L33" s="0" t="n">
        <f aca="false">IFERROR(INDEX(Samples!$B:$J,MATCH(MantisDispenseList!AL15,Samples!$G:$G,0),9),IFERROR(INDEX(Samples!$B:$J,MATCH(MantisDispenseList!AL15,Samples!$H:$H,0),9),0))</f>
        <v>0</v>
      </c>
      <c r="M33" s="0" t="n">
        <f aca="false">IFERROR(INDEX(Samples!$B:$J,MATCH(MantisDispenseList!AM15,Samples!$G:$G,0),9),IFERROR(INDEX(Samples!$B:$J,MATCH(MantisDispenseList!AM15,Samples!$H:$H,0),9),0))</f>
        <v>0</v>
      </c>
      <c r="N33" s="0" t="n">
        <f aca="false">IFERROR(INDEX(Samples!$B:$J,MATCH(MantisDispenseList!AN15,Samples!$G:$G,0),9),IFERROR(INDEX(Samples!$B:$J,MATCH(MantisDispenseList!AN15,Samples!$H:$H,0),9),0))</f>
        <v>0</v>
      </c>
      <c r="O33" s="0" t="n">
        <f aca="false">IFERROR(INDEX(Samples!$B:$J,MATCH(MantisDispenseList!AO15,Samples!$G:$G,0),9),IFERROR(INDEX(Samples!$B:$J,MATCH(MantisDispenseList!AO15,Samples!$H:$H,0),9),0))</f>
        <v>0</v>
      </c>
      <c r="P33" s="0" t="n">
        <f aca="false">IFERROR(INDEX(Samples!$B:$J,MATCH(MantisDispenseList!AP15,Samples!$G:$G,0),9),IFERROR(INDEX(Samples!$B:$J,MATCH(MantisDispenseList!AP15,Samples!$H:$H,0),9),0))</f>
        <v>0</v>
      </c>
      <c r="Q33" s="0" t="n">
        <f aca="false">IFERROR(INDEX(Samples!$B:$J,MATCH(MantisDispenseList!AQ15,Samples!$G:$G,0),9),IFERROR(INDEX(Samples!$B:$J,MATCH(MantisDispenseList!AQ15,Samples!$H:$H,0),9),0))</f>
        <v>0</v>
      </c>
      <c r="R33" s="0" t="n">
        <f aca="false">IFERROR(INDEX(Samples!$B:$J,MATCH(MantisDispenseList!AR15,Samples!$G:$G,0),9),IFERROR(INDEX(Samples!$B:$J,MATCH(MantisDispenseList!AR15,Samples!$H:$H,0),9),0))</f>
        <v>0</v>
      </c>
      <c r="S33" s="0" t="n">
        <f aca="false">IFERROR(INDEX(Samples!$B:$J,MATCH(MantisDispenseList!AS15,Samples!$G:$G,0),9),IFERROR(INDEX(Samples!$B:$J,MATCH(MantisDispenseList!AS15,Samples!$H:$H,0),9),0))</f>
        <v>0</v>
      </c>
      <c r="T33" s="0" t="n">
        <f aca="false">IFERROR(INDEX(Samples!$B:$J,MATCH(MantisDispenseList!AT15,Samples!$G:$G,0),9),IFERROR(INDEX(Samples!$B:$J,MATCH(MantisDispenseList!AT15,Samples!$H:$H,0),9),0))</f>
        <v>0</v>
      </c>
      <c r="U33" s="0" t="n">
        <f aca="false">IFERROR(INDEX(Samples!$B:$J,MATCH(MantisDispenseList!AU15,Samples!$G:$G,0),9),IFERROR(INDEX(Samples!$B:$J,MATCH(MantisDispenseList!AU15,Samples!$H:$H,0),9),0))</f>
        <v>0</v>
      </c>
      <c r="V33" s="0" t="n">
        <f aca="false">IFERROR(INDEX(Samples!$B:$J,MATCH(MantisDispenseList!AV15,Samples!$G:$G,0),9),IFERROR(INDEX(Samples!$B:$J,MATCH(MantisDispenseList!AV15,Samples!$H:$H,0),9),0))</f>
        <v>0</v>
      </c>
      <c r="W33" s="0" t="n">
        <f aca="false">IFERROR(INDEX(Samples!$B:$J,MATCH(MantisDispenseList!AW15,Samples!$G:$G,0),9),IFERROR(INDEX(Samples!$B:$J,MATCH(MantisDispenseList!AW15,Samples!$H:$H,0),9),0))</f>
        <v>0</v>
      </c>
      <c r="X33" s="0" t="n">
        <f aca="false">IFERROR(INDEX(Samples!$B:$J,MATCH(MantisDispenseList!AX15,Samples!$G:$G,0),9),IFERROR(INDEX(Samples!$B:$J,MATCH(MantisDispenseList!AX15,Samples!$H:$H,0),9),0))</f>
        <v>0</v>
      </c>
      <c r="AA33" s="0" t="s">
        <v>65</v>
      </c>
      <c r="AB33" s="0" t="s">
        <v>112</v>
      </c>
      <c r="AC33" s="0" t="s">
        <v>116</v>
      </c>
      <c r="AD33" s="0" t="s">
        <v>118</v>
      </c>
      <c r="AE33" s="0" t="s">
        <v>169</v>
      </c>
      <c r="AF33" s="0" t="s">
        <v>124</v>
      </c>
      <c r="AG33" s="0" t="s">
        <v>213</v>
      </c>
      <c r="AH33" s="0" t="s">
        <v>355</v>
      </c>
      <c r="AI33" s="0" t="s">
        <v>256</v>
      </c>
      <c r="AJ33" s="0" t="s">
        <v>360</v>
      </c>
      <c r="AK33" s="0" t="s">
        <v>291</v>
      </c>
      <c r="AL33" s="0" t="s">
        <v>366</v>
      </c>
      <c r="AM33" s="0" t="s">
        <v>324</v>
      </c>
      <c r="AN33" s="0" t="s">
        <v>372</v>
      </c>
      <c r="AO33" s="0" t="s">
        <v>358</v>
      </c>
      <c r="AP33" s="0" t="s">
        <v>378</v>
      </c>
      <c r="AQ33" s="0" t="s">
        <v>396</v>
      </c>
      <c r="AR33" s="0" t="s">
        <v>380</v>
      </c>
      <c r="AS33" s="0" t="s">
        <v>428</v>
      </c>
      <c r="AT33" s="0" t="s">
        <v>382</v>
      </c>
      <c r="AU33" s="0" t="s">
        <v>454</v>
      </c>
      <c r="AV33" s="0" t="s">
        <v>387</v>
      </c>
      <c r="AW33" s="0" t="s">
        <v>480</v>
      </c>
      <c r="AX33" s="0" t="s">
        <v>392</v>
      </c>
    </row>
    <row r="34" customFormat="false" ht="14.25" hidden="false" customHeight="false" outlineLevel="0" collapsed="false">
      <c r="A34" s="0" t="n">
        <f aca="false">IFERROR(INDEX(Samples!$B:$J,MATCH(MantisDispenseList!AA16,Samples!$G:$G,0),9),IFERROR(INDEX(Samples!$B:$J,MATCH(MantisDispenseList!AA16,Samples!$H:$H,0),9),0))</f>
        <v>0</v>
      </c>
      <c r="B34" s="0" t="n">
        <f aca="false">IFERROR(INDEX(Samples!$B:$J,MATCH(MantisDispenseList!AB16,Samples!$G:$G,0),9),IFERROR(INDEX(Samples!$B:$J,MATCH(MantisDispenseList!AB16,Samples!$H:$H,0),9),0))</f>
        <v>0</v>
      </c>
      <c r="C34" s="0" t="n">
        <f aca="false">IFERROR(INDEX(Samples!$B:$J,MATCH(MantisDispenseList!AC16,Samples!$G:$G,0),9),IFERROR(INDEX(Samples!$B:$J,MATCH(MantisDispenseList!AC16,Samples!$H:$H,0),9),0))</f>
        <v>0</v>
      </c>
      <c r="D34" s="0" t="n">
        <f aca="false">IFERROR(INDEX(Samples!$B:$J,MATCH(MantisDispenseList!AD16,Samples!$G:$G,0),9),IFERROR(INDEX(Samples!$B:$J,MATCH(MantisDispenseList!AD16,Samples!$H:$H,0),9),0))</f>
        <v>0</v>
      </c>
      <c r="E34" s="0" t="n">
        <f aca="false">IFERROR(INDEX(Samples!$B:$J,MATCH(MantisDispenseList!AE16,Samples!$G:$G,0),9),IFERROR(INDEX(Samples!$B:$J,MATCH(MantisDispenseList!AE16,Samples!$H:$H,0),9),0))</f>
        <v>0</v>
      </c>
      <c r="F34" s="0" t="n">
        <f aca="false">IFERROR(INDEX(Samples!$B:$J,MATCH(MantisDispenseList!AF16,Samples!$G:$G,0),9),IFERROR(INDEX(Samples!$B:$J,MATCH(MantisDispenseList!AF16,Samples!$H:$H,0),9),0))</f>
        <v>0</v>
      </c>
      <c r="G34" s="0" t="n">
        <f aca="false">IFERROR(INDEX(Samples!$B:$J,MATCH(MantisDispenseList!AG16,Samples!$G:$G,0),9),IFERROR(INDEX(Samples!$B:$J,MATCH(MantisDispenseList!AG16,Samples!$H:$H,0),9),0))</f>
        <v>0</v>
      </c>
      <c r="H34" s="0" t="n">
        <f aca="false">IFERROR(INDEX(Samples!$B:$J,MATCH(MantisDispenseList!AH16,Samples!$G:$G,0),9),IFERROR(INDEX(Samples!$B:$J,MATCH(MantisDispenseList!AH16,Samples!$H:$H,0),9),0))</f>
        <v>0</v>
      </c>
      <c r="I34" s="0" t="n">
        <f aca="false">IFERROR(INDEX(Samples!$B:$J,MATCH(MantisDispenseList!AI16,Samples!$G:$G,0),9),IFERROR(INDEX(Samples!$B:$J,MATCH(MantisDispenseList!AI16,Samples!$H:$H,0),9),0))</f>
        <v>0</v>
      </c>
      <c r="J34" s="0" t="n">
        <f aca="false">IFERROR(INDEX(Samples!$B:$J,MATCH(MantisDispenseList!AJ16,Samples!$G:$G,0),9),IFERROR(INDEX(Samples!$B:$J,MATCH(MantisDispenseList!AJ16,Samples!$H:$H,0),9),0))</f>
        <v>0</v>
      </c>
      <c r="K34" s="0" t="n">
        <f aca="false">IFERROR(INDEX(Samples!$B:$J,MATCH(MantisDispenseList!AK16,Samples!$G:$G,0),9),IFERROR(INDEX(Samples!$B:$J,MATCH(MantisDispenseList!AK16,Samples!$H:$H,0),9),0))</f>
        <v>0</v>
      </c>
      <c r="L34" s="0" t="n">
        <f aca="false">IFERROR(INDEX(Samples!$B:$J,MATCH(MantisDispenseList!AL16,Samples!$G:$G,0),9),IFERROR(INDEX(Samples!$B:$J,MATCH(MantisDispenseList!AL16,Samples!$H:$H,0),9),0))</f>
        <v>0</v>
      </c>
      <c r="M34" s="0" t="n">
        <f aca="false">IFERROR(INDEX(Samples!$B:$J,MATCH(MantisDispenseList!AM16,Samples!$G:$G,0),9),IFERROR(INDEX(Samples!$B:$J,MATCH(MantisDispenseList!AM16,Samples!$H:$H,0),9),0))</f>
        <v>0</v>
      </c>
      <c r="N34" s="0" t="n">
        <f aca="false">IFERROR(INDEX(Samples!$B:$J,MATCH(MantisDispenseList!AN16,Samples!$G:$G,0),9),IFERROR(INDEX(Samples!$B:$J,MATCH(MantisDispenseList!AN16,Samples!$H:$H,0),9),0))</f>
        <v>0</v>
      </c>
      <c r="O34" s="0" t="n">
        <f aca="false">IFERROR(INDEX(Samples!$B:$J,MATCH(MantisDispenseList!AO16,Samples!$G:$G,0),9),IFERROR(INDEX(Samples!$B:$J,MATCH(MantisDispenseList!AO16,Samples!$H:$H,0),9),0))</f>
        <v>0</v>
      </c>
      <c r="P34" s="0" t="n">
        <f aca="false">IFERROR(INDEX(Samples!$B:$J,MATCH(MantisDispenseList!AP16,Samples!$G:$G,0),9),IFERROR(INDEX(Samples!$B:$J,MATCH(MantisDispenseList!AP16,Samples!$H:$H,0),9),0))</f>
        <v>0</v>
      </c>
      <c r="Q34" s="0" t="n">
        <f aca="false">IFERROR(INDEX(Samples!$B:$J,MATCH(MantisDispenseList!AQ16,Samples!$G:$G,0),9),IFERROR(INDEX(Samples!$B:$J,MATCH(MantisDispenseList!AQ16,Samples!$H:$H,0),9),0))</f>
        <v>0</v>
      </c>
      <c r="R34" s="0" t="n">
        <f aca="false">IFERROR(INDEX(Samples!$B:$J,MATCH(MantisDispenseList!AR16,Samples!$G:$G,0),9),IFERROR(INDEX(Samples!$B:$J,MATCH(MantisDispenseList!AR16,Samples!$H:$H,0),9),0))</f>
        <v>0</v>
      </c>
      <c r="S34" s="0" t="n">
        <f aca="false">IFERROR(INDEX(Samples!$B:$J,MATCH(MantisDispenseList!AS16,Samples!$G:$G,0),9),IFERROR(INDEX(Samples!$B:$J,MATCH(MantisDispenseList!AS16,Samples!$H:$H,0),9),0))</f>
        <v>0</v>
      </c>
      <c r="T34" s="0" t="n">
        <f aca="false">IFERROR(INDEX(Samples!$B:$J,MATCH(MantisDispenseList!AT16,Samples!$G:$G,0),9),IFERROR(INDEX(Samples!$B:$J,MATCH(MantisDispenseList!AT16,Samples!$H:$H,0),9),0))</f>
        <v>0</v>
      </c>
      <c r="U34" s="0" t="n">
        <f aca="false">IFERROR(INDEX(Samples!$B:$J,MATCH(MantisDispenseList!AU16,Samples!$G:$G,0),9),IFERROR(INDEX(Samples!$B:$J,MATCH(MantisDispenseList!AU16,Samples!$H:$H,0),9),0))</f>
        <v>0</v>
      </c>
      <c r="V34" s="0" t="n">
        <f aca="false">IFERROR(INDEX(Samples!$B:$J,MATCH(MantisDispenseList!AV16,Samples!$G:$G,0),9),IFERROR(INDEX(Samples!$B:$J,MATCH(MantisDispenseList!AV16,Samples!$H:$H,0),9),0))</f>
        <v>0</v>
      </c>
      <c r="W34" s="0" t="n">
        <f aca="false">IFERROR(INDEX(Samples!$B:$J,MATCH(MantisDispenseList!AW16,Samples!$G:$G,0),9),IFERROR(INDEX(Samples!$B:$J,MATCH(MantisDispenseList!AW16,Samples!$H:$H,0),9),0))</f>
        <v>0</v>
      </c>
      <c r="X34" s="0" t="n">
        <f aca="false">IFERROR(INDEX(Samples!$B:$J,MATCH(MantisDispenseList!AX16,Samples!$G:$G,0),9),IFERROR(INDEX(Samples!$B:$J,MATCH(MantisDispenseList!AX16,Samples!$H:$H,0),9),0))</f>
        <v>0</v>
      </c>
      <c r="AA34" s="0" t="s">
        <v>70</v>
      </c>
      <c r="AB34" s="0" t="s">
        <v>71</v>
      </c>
      <c r="AC34" s="0" t="s">
        <v>120</v>
      </c>
      <c r="AD34" s="0" t="s">
        <v>121</v>
      </c>
      <c r="AE34" s="0" t="s">
        <v>175</v>
      </c>
      <c r="AF34" s="0" t="s">
        <v>176</v>
      </c>
      <c r="AG34" s="0" t="s">
        <v>217</v>
      </c>
      <c r="AH34" s="0" t="s">
        <v>218</v>
      </c>
      <c r="AI34" s="0" t="s">
        <v>259</v>
      </c>
      <c r="AJ34" s="0" t="s">
        <v>260</v>
      </c>
      <c r="AK34" s="0" t="s">
        <v>294</v>
      </c>
      <c r="AL34" s="0" t="s">
        <v>295</v>
      </c>
      <c r="AM34" s="0" t="s">
        <v>327</v>
      </c>
      <c r="AN34" s="0" t="s">
        <v>328</v>
      </c>
      <c r="AO34" s="0" t="s">
        <v>362</v>
      </c>
      <c r="AP34" s="0" t="s">
        <v>363</v>
      </c>
      <c r="AQ34" s="0" t="s">
        <v>399</v>
      </c>
      <c r="AR34" s="0" t="s">
        <v>400</v>
      </c>
      <c r="AS34" s="0" t="s">
        <v>430</v>
      </c>
      <c r="AT34" s="0" t="s">
        <v>431</v>
      </c>
      <c r="AU34" s="0" t="s">
        <v>456</v>
      </c>
      <c r="AV34" s="0" t="s">
        <v>457</v>
      </c>
      <c r="AW34" s="0" t="s">
        <v>482</v>
      </c>
      <c r="AX34" s="0" t="s">
        <v>483</v>
      </c>
    </row>
    <row r="35" customFormat="false" ht="14.25" hidden="false" customHeight="false" outlineLevel="0" collapsed="false">
      <c r="A35" s="0" t="n">
        <f aca="false">IFERROR(INDEX(Samples!$B:$J,MATCH(MantisDispenseList!AA17,Samples!$G:$G,0),9),IFERROR(INDEX(Samples!$B:$J,MATCH(MantisDispenseList!AA17,Samples!$H:$H,0),9),0))</f>
        <v>0</v>
      </c>
      <c r="B35" s="0" t="n">
        <f aca="false">IFERROR(INDEX(Samples!$B:$J,MATCH(MantisDispenseList!AB17,Samples!$G:$G,0),9),IFERROR(INDEX(Samples!$B:$J,MATCH(MantisDispenseList!AB17,Samples!$H:$H,0),9),0))</f>
        <v>0</v>
      </c>
      <c r="C35" s="0" t="n">
        <f aca="false">IFERROR(INDEX(Samples!$B:$J,MATCH(MantisDispenseList!AC17,Samples!$G:$G,0),9),IFERROR(INDEX(Samples!$B:$J,MATCH(MantisDispenseList!AC17,Samples!$H:$H,0),9),0))</f>
        <v>0</v>
      </c>
      <c r="D35" s="0" t="n">
        <f aca="false">IFERROR(INDEX(Samples!$B:$J,MATCH(MantisDispenseList!AD17,Samples!$G:$G,0),9),IFERROR(INDEX(Samples!$B:$J,MATCH(MantisDispenseList!AD17,Samples!$H:$H,0),9),0))</f>
        <v>0</v>
      </c>
      <c r="E35" s="0" t="n">
        <f aca="false">IFERROR(INDEX(Samples!$B:$J,MATCH(MantisDispenseList!AE17,Samples!$G:$G,0),9),IFERROR(INDEX(Samples!$B:$J,MATCH(MantisDispenseList!AE17,Samples!$H:$H,0),9),0))</f>
        <v>0</v>
      </c>
      <c r="F35" s="0" t="n">
        <f aca="false">IFERROR(INDEX(Samples!$B:$J,MATCH(MantisDispenseList!AF17,Samples!$G:$G,0),9),IFERROR(INDEX(Samples!$B:$J,MATCH(MantisDispenseList!AF17,Samples!$H:$H,0),9),0))</f>
        <v>0</v>
      </c>
      <c r="G35" s="0" t="n">
        <f aca="false">IFERROR(INDEX(Samples!$B:$J,MATCH(MantisDispenseList!AG17,Samples!$G:$G,0),9),IFERROR(INDEX(Samples!$B:$J,MATCH(MantisDispenseList!AG17,Samples!$H:$H,0),9),0))</f>
        <v>0</v>
      </c>
      <c r="H35" s="0" t="n">
        <f aca="false">IFERROR(INDEX(Samples!$B:$J,MATCH(MantisDispenseList!AH17,Samples!$G:$G,0),9),IFERROR(INDEX(Samples!$B:$J,MATCH(MantisDispenseList!AH17,Samples!$H:$H,0),9),0))</f>
        <v>0</v>
      </c>
      <c r="I35" s="0" t="n">
        <f aca="false">IFERROR(INDEX(Samples!$B:$J,MATCH(MantisDispenseList!AI17,Samples!$G:$G,0),9),IFERROR(INDEX(Samples!$B:$J,MATCH(MantisDispenseList!AI17,Samples!$H:$H,0),9),0))</f>
        <v>0</v>
      </c>
      <c r="J35" s="0" t="n">
        <f aca="false">IFERROR(INDEX(Samples!$B:$J,MATCH(MantisDispenseList!AJ17,Samples!$G:$G,0),9),IFERROR(INDEX(Samples!$B:$J,MATCH(MantisDispenseList!AJ17,Samples!$H:$H,0),9),0))</f>
        <v>0</v>
      </c>
      <c r="K35" s="0" t="n">
        <f aca="false">IFERROR(INDEX(Samples!$B:$J,MATCH(MantisDispenseList!AK17,Samples!$G:$G,0),9),IFERROR(INDEX(Samples!$B:$J,MATCH(MantisDispenseList!AK17,Samples!$H:$H,0),9),0))</f>
        <v>0</v>
      </c>
      <c r="L35" s="0" t="n">
        <f aca="false">IFERROR(INDEX(Samples!$B:$J,MATCH(MantisDispenseList!AL17,Samples!$G:$G,0),9),IFERROR(INDEX(Samples!$B:$J,MATCH(MantisDispenseList!AL17,Samples!$H:$H,0),9),0))</f>
        <v>0</v>
      </c>
      <c r="M35" s="0" t="n">
        <f aca="false">IFERROR(INDEX(Samples!$B:$J,MATCH(MantisDispenseList!AM17,Samples!$G:$G,0),9),IFERROR(INDEX(Samples!$B:$J,MATCH(MantisDispenseList!AM17,Samples!$H:$H,0),9),0))</f>
        <v>0</v>
      </c>
      <c r="N35" s="0" t="n">
        <f aca="false">IFERROR(INDEX(Samples!$B:$J,MATCH(MantisDispenseList!AN17,Samples!$G:$G,0),9),IFERROR(INDEX(Samples!$B:$J,MATCH(MantisDispenseList!AN17,Samples!$H:$H,0),9),0))</f>
        <v>0</v>
      </c>
      <c r="O35" s="0" t="n">
        <f aca="false">IFERROR(INDEX(Samples!$B:$J,MATCH(MantisDispenseList!AO17,Samples!$G:$G,0),9),IFERROR(INDEX(Samples!$B:$J,MATCH(MantisDispenseList!AO17,Samples!$H:$H,0),9),0))</f>
        <v>0</v>
      </c>
      <c r="P35" s="0" t="n">
        <f aca="false">IFERROR(INDEX(Samples!$B:$J,MATCH(MantisDispenseList!AP17,Samples!$G:$G,0),9),IFERROR(INDEX(Samples!$B:$J,MATCH(MantisDispenseList!AP17,Samples!$H:$H,0),9),0))</f>
        <v>0</v>
      </c>
      <c r="Q35" s="0" t="n">
        <f aca="false">IFERROR(INDEX(Samples!$B:$J,MATCH(MantisDispenseList!AQ17,Samples!$G:$G,0),9),IFERROR(INDEX(Samples!$B:$J,MATCH(MantisDispenseList!AQ17,Samples!$H:$H,0),9),0))</f>
        <v>0</v>
      </c>
      <c r="R35" s="0" t="n">
        <f aca="false">IFERROR(INDEX(Samples!$B:$J,MATCH(MantisDispenseList!AR17,Samples!$G:$G,0),9),IFERROR(INDEX(Samples!$B:$J,MATCH(MantisDispenseList!AR17,Samples!$H:$H,0),9),0))</f>
        <v>0</v>
      </c>
      <c r="S35" s="0" t="n">
        <f aca="false">IFERROR(INDEX(Samples!$B:$J,MATCH(MantisDispenseList!AS17,Samples!$G:$G,0),9),IFERROR(INDEX(Samples!$B:$J,MATCH(MantisDispenseList!AS17,Samples!$H:$H,0),9),0))</f>
        <v>0</v>
      </c>
      <c r="T35" s="0" t="n">
        <f aca="false">IFERROR(INDEX(Samples!$B:$J,MATCH(MantisDispenseList!AT17,Samples!$G:$G,0),9),IFERROR(INDEX(Samples!$B:$J,MATCH(MantisDispenseList!AT17,Samples!$H:$H,0),9),0))</f>
        <v>0</v>
      </c>
      <c r="U35" s="0" t="n">
        <f aca="false">IFERROR(INDEX(Samples!$B:$J,MATCH(MantisDispenseList!AU17,Samples!$G:$G,0),9),IFERROR(INDEX(Samples!$B:$J,MATCH(MantisDispenseList!AU17,Samples!$H:$H,0),9),0))</f>
        <v>0</v>
      </c>
      <c r="V35" s="0" t="n">
        <f aca="false">IFERROR(INDEX(Samples!$B:$J,MATCH(MantisDispenseList!AV17,Samples!$G:$G,0),9),IFERROR(INDEX(Samples!$B:$J,MATCH(MantisDispenseList!AV17,Samples!$H:$H,0),9),0))</f>
        <v>0</v>
      </c>
      <c r="W35" s="0" t="n">
        <f aca="false">IFERROR(INDEX(Samples!$B:$J,MATCH(MantisDispenseList!AW17,Samples!$G:$G,0),9),IFERROR(INDEX(Samples!$B:$J,MATCH(MantisDispenseList!AW17,Samples!$H:$H,0),9),0))</f>
        <v>0</v>
      </c>
      <c r="X35" s="0" t="n">
        <f aca="false">IFERROR(INDEX(Samples!$B:$J,MATCH(MantisDispenseList!AX17,Samples!$G:$G,0),9),IFERROR(INDEX(Samples!$B:$J,MATCH(MantisDispenseList!AX17,Samples!$H:$H,0),9),0))</f>
        <v>0</v>
      </c>
      <c r="AA35" s="0" t="s">
        <v>72</v>
      </c>
      <c r="AB35" s="0" t="s">
        <v>132</v>
      </c>
      <c r="AC35" s="0" t="s">
        <v>122</v>
      </c>
      <c r="AD35" s="0" t="s">
        <v>139</v>
      </c>
      <c r="AE35" s="0" t="s">
        <v>177</v>
      </c>
      <c r="AF35" s="0" t="s">
        <v>142</v>
      </c>
      <c r="AG35" s="0" t="s">
        <v>219</v>
      </c>
      <c r="AH35" s="0" t="s">
        <v>398</v>
      </c>
      <c r="AI35" s="0" t="s">
        <v>261</v>
      </c>
      <c r="AJ35" s="0" t="s">
        <v>403</v>
      </c>
      <c r="AK35" s="0" t="s">
        <v>296</v>
      </c>
      <c r="AL35" s="0" t="s">
        <v>409</v>
      </c>
      <c r="AM35" s="0" t="s">
        <v>329</v>
      </c>
      <c r="AN35" s="0" t="s">
        <v>415</v>
      </c>
      <c r="AO35" s="0" t="s">
        <v>364</v>
      </c>
      <c r="AP35" s="0" t="s">
        <v>416</v>
      </c>
      <c r="AQ35" s="0" t="s">
        <v>401</v>
      </c>
      <c r="AR35" s="0" t="s">
        <v>417</v>
      </c>
      <c r="AS35" s="0" t="s">
        <v>432</v>
      </c>
      <c r="AT35" s="0" t="s">
        <v>421</v>
      </c>
      <c r="AU35" s="0" t="s">
        <v>458</v>
      </c>
      <c r="AV35" s="0" t="s">
        <v>425</v>
      </c>
      <c r="AW35" s="0" t="s">
        <v>484</v>
      </c>
      <c r="AX35" s="0" t="s">
        <v>429</v>
      </c>
    </row>
    <row r="36" customFormat="false" ht="14.25" hidden="false" customHeight="false" outlineLevel="0" collapsed="false">
      <c r="A36" s="0" t="n">
        <f aca="false">IFERROR(INDEX(Samples!$B:$J,MATCH(MantisDispenseList!AA18,Samples!$G:$G,0),9),IFERROR(INDEX(Samples!$B:$J,MATCH(MantisDispenseList!AA18,Samples!$H:$H,0),9),0))</f>
        <v>0</v>
      </c>
      <c r="B36" s="0" t="n">
        <f aca="false">IFERROR(INDEX(Samples!$B:$J,MATCH(MantisDispenseList!AB18,Samples!$G:$G,0),9),IFERROR(INDEX(Samples!$B:$J,MATCH(MantisDispenseList!AB18,Samples!$H:$H,0),9),0))</f>
        <v>0</v>
      </c>
      <c r="C36" s="0" t="n">
        <f aca="false">IFERROR(INDEX(Samples!$B:$J,MATCH(MantisDispenseList!AC18,Samples!$G:$G,0),9),IFERROR(INDEX(Samples!$B:$J,MATCH(MantisDispenseList!AC18,Samples!$H:$H,0),9),0))</f>
        <v>0</v>
      </c>
      <c r="D36" s="0" t="n">
        <f aca="false">IFERROR(INDEX(Samples!$B:$J,MATCH(MantisDispenseList!AD18,Samples!$G:$G,0),9),IFERROR(INDEX(Samples!$B:$J,MATCH(MantisDispenseList!AD18,Samples!$H:$H,0),9),0))</f>
        <v>0</v>
      </c>
      <c r="E36" s="0" t="n">
        <f aca="false">IFERROR(INDEX(Samples!$B:$J,MATCH(MantisDispenseList!AE18,Samples!$G:$G,0),9),IFERROR(INDEX(Samples!$B:$J,MATCH(MantisDispenseList!AE18,Samples!$H:$H,0),9),0))</f>
        <v>0</v>
      </c>
      <c r="F36" s="0" t="n">
        <f aca="false">IFERROR(INDEX(Samples!$B:$J,MATCH(MantisDispenseList!AF18,Samples!$G:$G,0),9),IFERROR(INDEX(Samples!$B:$J,MATCH(MantisDispenseList!AF18,Samples!$H:$H,0),9),0))</f>
        <v>0</v>
      </c>
      <c r="G36" s="0" t="n">
        <f aca="false">IFERROR(INDEX(Samples!$B:$J,MATCH(MantisDispenseList!AG18,Samples!$G:$G,0),9),IFERROR(INDEX(Samples!$B:$J,MATCH(MantisDispenseList!AG18,Samples!$H:$H,0),9),0))</f>
        <v>0</v>
      </c>
      <c r="H36" s="0" t="n">
        <f aca="false">IFERROR(INDEX(Samples!$B:$J,MATCH(MantisDispenseList!AH18,Samples!$G:$G,0),9),IFERROR(INDEX(Samples!$B:$J,MATCH(MantisDispenseList!AH18,Samples!$H:$H,0),9),0))</f>
        <v>0</v>
      </c>
      <c r="I36" s="0" t="n">
        <f aca="false">IFERROR(INDEX(Samples!$B:$J,MATCH(MantisDispenseList!AI18,Samples!$G:$G,0),9),IFERROR(INDEX(Samples!$B:$J,MATCH(MantisDispenseList!AI18,Samples!$H:$H,0),9),0))</f>
        <v>0</v>
      </c>
      <c r="J36" s="0" t="n">
        <f aca="false">IFERROR(INDEX(Samples!$B:$J,MATCH(MantisDispenseList!AJ18,Samples!$G:$G,0),9),IFERROR(INDEX(Samples!$B:$J,MATCH(MantisDispenseList!AJ18,Samples!$H:$H,0),9),0))</f>
        <v>0</v>
      </c>
      <c r="K36" s="0" t="n">
        <f aca="false">IFERROR(INDEX(Samples!$B:$J,MATCH(MantisDispenseList!AK18,Samples!$G:$G,0),9),IFERROR(INDEX(Samples!$B:$J,MATCH(MantisDispenseList!AK18,Samples!$H:$H,0),9),0))</f>
        <v>0</v>
      </c>
      <c r="L36" s="0" t="n">
        <f aca="false">IFERROR(INDEX(Samples!$B:$J,MATCH(MantisDispenseList!AL18,Samples!$G:$G,0),9),IFERROR(INDEX(Samples!$B:$J,MATCH(MantisDispenseList!AL18,Samples!$H:$H,0),9),0))</f>
        <v>0</v>
      </c>
      <c r="M36" s="0" t="n">
        <f aca="false">IFERROR(INDEX(Samples!$B:$J,MATCH(MantisDispenseList!AM18,Samples!$G:$G,0),9),IFERROR(INDEX(Samples!$B:$J,MATCH(MantisDispenseList!AM18,Samples!$H:$H,0),9),0))</f>
        <v>0</v>
      </c>
      <c r="N36" s="0" t="n">
        <f aca="false">IFERROR(INDEX(Samples!$B:$J,MATCH(MantisDispenseList!AN18,Samples!$G:$G,0),9),IFERROR(INDEX(Samples!$B:$J,MATCH(MantisDispenseList!AN18,Samples!$H:$H,0),9),0))</f>
        <v>0</v>
      </c>
      <c r="O36" s="0" t="n">
        <f aca="false">IFERROR(INDEX(Samples!$B:$J,MATCH(MantisDispenseList!AO18,Samples!$G:$G,0),9),IFERROR(INDEX(Samples!$B:$J,MATCH(MantisDispenseList!AO18,Samples!$H:$H,0),9),0))</f>
        <v>0</v>
      </c>
      <c r="P36" s="0" t="n">
        <f aca="false">IFERROR(INDEX(Samples!$B:$J,MATCH(MantisDispenseList!AP18,Samples!$G:$G,0),9),IFERROR(INDEX(Samples!$B:$J,MATCH(MantisDispenseList!AP18,Samples!$H:$H,0),9),0))</f>
        <v>0</v>
      </c>
      <c r="Q36" s="0" t="n">
        <f aca="false">IFERROR(INDEX(Samples!$B:$J,MATCH(MantisDispenseList!AQ18,Samples!$G:$G,0),9),IFERROR(INDEX(Samples!$B:$J,MATCH(MantisDispenseList!AQ18,Samples!$H:$H,0),9),0))</f>
        <v>0</v>
      </c>
      <c r="R36" s="0" t="n">
        <f aca="false">IFERROR(INDEX(Samples!$B:$J,MATCH(MantisDispenseList!AR18,Samples!$G:$G,0),9),IFERROR(INDEX(Samples!$B:$J,MATCH(MantisDispenseList!AR18,Samples!$H:$H,0),9),0))</f>
        <v>0</v>
      </c>
      <c r="S36" s="0" t="n">
        <f aca="false">IFERROR(INDEX(Samples!$B:$J,MATCH(MantisDispenseList!AS18,Samples!$G:$G,0),9),IFERROR(INDEX(Samples!$B:$J,MATCH(MantisDispenseList!AS18,Samples!$H:$H,0),9),0))</f>
        <v>0</v>
      </c>
      <c r="T36" s="0" t="n">
        <f aca="false">IFERROR(INDEX(Samples!$B:$J,MATCH(MantisDispenseList!AT18,Samples!$G:$G,0),9),IFERROR(INDEX(Samples!$B:$J,MATCH(MantisDispenseList!AT18,Samples!$H:$H,0),9),0))</f>
        <v>0</v>
      </c>
      <c r="U36" s="0" t="n">
        <f aca="false">IFERROR(INDEX(Samples!$B:$J,MATCH(MantisDispenseList!AU18,Samples!$G:$G,0),9),IFERROR(INDEX(Samples!$B:$J,MATCH(MantisDispenseList!AU18,Samples!$H:$H,0),9),0))</f>
        <v>0</v>
      </c>
      <c r="V36" s="0" t="n">
        <f aca="false">IFERROR(INDEX(Samples!$B:$J,MATCH(MantisDispenseList!AV18,Samples!$G:$G,0),9),IFERROR(INDEX(Samples!$B:$J,MATCH(MantisDispenseList!AV18,Samples!$H:$H,0),9),0))</f>
        <v>0</v>
      </c>
      <c r="W36" s="0" t="n">
        <f aca="false">IFERROR(INDEX(Samples!$B:$J,MATCH(MantisDispenseList!AW18,Samples!$G:$G,0),9),IFERROR(INDEX(Samples!$B:$J,MATCH(MantisDispenseList!AW18,Samples!$H:$H,0),9),0))</f>
        <v>0</v>
      </c>
      <c r="X36" s="0" t="n">
        <f aca="false">IFERROR(INDEX(Samples!$B:$J,MATCH(MantisDispenseList!AX18,Samples!$G:$G,0),9),IFERROR(INDEX(Samples!$B:$J,MATCH(MantisDispenseList!AX18,Samples!$H:$H,0),9),0))</f>
        <v>0</v>
      </c>
      <c r="AA36" s="0" t="s">
        <v>78</v>
      </c>
      <c r="AB36" s="0" t="s">
        <v>79</v>
      </c>
      <c r="AC36" s="0" t="s">
        <v>127</v>
      </c>
      <c r="AD36" s="0" t="s">
        <v>128</v>
      </c>
      <c r="AE36" s="0" t="s">
        <v>181</v>
      </c>
      <c r="AF36" s="0" t="s">
        <v>182</v>
      </c>
      <c r="AG36" s="0" t="s">
        <v>224</v>
      </c>
      <c r="AH36" s="0" t="s">
        <v>225</v>
      </c>
      <c r="AI36" s="0" t="s">
        <v>264</v>
      </c>
      <c r="AJ36" s="0" t="s">
        <v>265</v>
      </c>
      <c r="AK36" s="0" t="s">
        <v>299</v>
      </c>
      <c r="AL36" s="0" t="s">
        <v>300</v>
      </c>
      <c r="AM36" s="0" t="s">
        <v>332</v>
      </c>
      <c r="AN36" s="0" t="s">
        <v>333</v>
      </c>
      <c r="AO36" s="0" t="s">
        <v>368</v>
      </c>
      <c r="AP36" s="0" t="s">
        <v>369</v>
      </c>
      <c r="AQ36" s="0" t="s">
        <v>405</v>
      </c>
      <c r="AR36" s="0" t="s">
        <v>406</v>
      </c>
      <c r="AS36" s="0" t="s">
        <v>434</v>
      </c>
      <c r="AT36" s="0" t="s">
        <v>435</v>
      </c>
      <c r="AU36" s="0" t="s">
        <v>460</v>
      </c>
      <c r="AV36" s="0" t="s">
        <v>461</v>
      </c>
      <c r="AW36" s="0" t="s">
        <v>486</v>
      </c>
      <c r="AX36" s="0" t="s">
        <v>487</v>
      </c>
    </row>
    <row r="37" customFormat="false" ht="14.25" hidden="false" customHeight="false" outlineLevel="0" collapsed="false">
      <c r="A37" s="0" t="n">
        <f aca="false">IFERROR(INDEX(Samples!$B:$J,MATCH(MantisDispenseList!AA19,Samples!$G:$G,0),9),IFERROR(INDEX(Samples!$B:$J,MATCH(MantisDispenseList!AA19,Samples!$H:$H,0),9),0))</f>
        <v>0</v>
      </c>
      <c r="B37" s="0" t="n">
        <f aca="false">IFERROR(INDEX(Samples!$B:$J,MATCH(MantisDispenseList!AB19,Samples!$G:$G,0),9),IFERROR(INDEX(Samples!$B:$J,MATCH(MantisDispenseList!AB19,Samples!$H:$H,0),9),0))</f>
        <v>0</v>
      </c>
      <c r="C37" s="0" t="n">
        <f aca="false">IFERROR(INDEX(Samples!$B:$J,MATCH(MantisDispenseList!AC19,Samples!$G:$G,0),9),IFERROR(INDEX(Samples!$B:$J,MATCH(MantisDispenseList!AC19,Samples!$H:$H,0),9),0))</f>
        <v>0</v>
      </c>
      <c r="D37" s="0" t="n">
        <f aca="false">IFERROR(INDEX(Samples!$B:$J,MATCH(MantisDispenseList!AD19,Samples!$G:$G,0),9),IFERROR(INDEX(Samples!$B:$J,MATCH(MantisDispenseList!AD19,Samples!$H:$H,0),9),0))</f>
        <v>0</v>
      </c>
      <c r="E37" s="0" t="n">
        <f aca="false">IFERROR(INDEX(Samples!$B:$J,MATCH(MantisDispenseList!AE19,Samples!$G:$G,0),9),IFERROR(INDEX(Samples!$B:$J,MATCH(MantisDispenseList!AE19,Samples!$H:$H,0),9),0))</f>
        <v>0</v>
      </c>
      <c r="F37" s="0" t="n">
        <f aca="false">IFERROR(INDEX(Samples!$B:$J,MATCH(MantisDispenseList!AF19,Samples!$G:$G,0),9),IFERROR(INDEX(Samples!$B:$J,MATCH(MantisDispenseList!AF19,Samples!$H:$H,0),9),0))</f>
        <v>0</v>
      </c>
      <c r="G37" s="0" t="n">
        <f aca="false">IFERROR(INDEX(Samples!$B:$J,MATCH(MantisDispenseList!AG19,Samples!$G:$G,0),9),IFERROR(INDEX(Samples!$B:$J,MATCH(MantisDispenseList!AG19,Samples!$H:$H,0),9),0))</f>
        <v>0</v>
      </c>
      <c r="H37" s="0" t="n">
        <f aca="false">IFERROR(INDEX(Samples!$B:$J,MATCH(MantisDispenseList!AH19,Samples!$G:$G,0),9),IFERROR(INDEX(Samples!$B:$J,MATCH(MantisDispenseList!AH19,Samples!$H:$H,0),9),0))</f>
        <v>0</v>
      </c>
      <c r="I37" s="0" t="n">
        <f aca="false">IFERROR(INDEX(Samples!$B:$J,MATCH(MantisDispenseList!AI19,Samples!$G:$G,0),9),IFERROR(INDEX(Samples!$B:$J,MATCH(MantisDispenseList!AI19,Samples!$H:$H,0),9),0))</f>
        <v>0</v>
      </c>
      <c r="J37" s="0" t="n">
        <f aca="false">IFERROR(INDEX(Samples!$B:$J,MATCH(MantisDispenseList!AJ19,Samples!$G:$G,0),9),IFERROR(INDEX(Samples!$B:$J,MATCH(MantisDispenseList!AJ19,Samples!$H:$H,0),9),0))</f>
        <v>0</v>
      </c>
      <c r="K37" s="0" t="n">
        <f aca="false">IFERROR(INDEX(Samples!$B:$J,MATCH(MantisDispenseList!AK19,Samples!$G:$G,0),9),IFERROR(INDEX(Samples!$B:$J,MATCH(MantisDispenseList!AK19,Samples!$H:$H,0),9),0))</f>
        <v>0</v>
      </c>
      <c r="L37" s="0" t="n">
        <f aca="false">IFERROR(INDEX(Samples!$B:$J,MATCH(MantisDispenseList!AL19,Samples!$G:$G,0),9),IFERROR(INDEX(Samples!$B:$J,MATCH(MantisDispenseList!AL19,Samples!$H:$H,0),9),0))</f>
        <v>0</v>
      </c>
      <c r="M37" s="0" t="n">
        <f aca="false">IFERROR(INDEX(Samples!$B:$J,MATCH(MantisDispenseList!AM19,Samples!$G:$G,0),9),IFERROR(INDEX(Samples!$B:$J,MATCH(MantisDispenseList!AM19,Samples!$H:$H,0),9),0))</f>
        <v>0</v>
      </c>
      <c r="N37" s="0" t="n">
        <f aca="false">IFERROR(INDEX(Samples!$B:$J,MATCH(MantisDispenseList!AN19,Samples!$G:$G,0),9),IFERROR(INDEX(Samples!$B:$J,MATCH(MantisDispenseList!AN19,Samples!$H:$H,0),9),0))</f>
        <v>0</v>
      </c>
      <c r="O37" s="0" t="n">
        <f aca="false">IFERROR(INDEX(Samples!$B:$J,MATCH(MantisDispenseList!AO19,Samples!$G:$G,0),9),IFERROR(INDEX(Samples!$B:$J,MATCH(MantisDispenseList!AO19,Samples!$H:$H,0),9),0))</f>
        <v>0</v>
      </c>
      <c r="P37" s="0" t="n">
        <f aca="false">IFERROR(INDEX(Samples!$B:$J,MATCH(MantisDispenseList!AP19,Samples!$G:$G,0),9),IFERROR(INDEX(Samples!$B:$J,MATCH(MantisDispenseList!AP19,Samples!$H:$H,0),9),0))</f>
        <v>0</v>
      </c>
      <c r="Q37" s="0" t="n">
        <f aca="false">IFERROR(INDEX(Samples!$B:$J,MATCH(MantisDispenseList!AQ19,Samples!$G:$G,0),9),IFERROR(INDEX(Samples!$B:$J,MATCH(MantisDispenseList!AQ19,Samples!$H:$H,0),9),0))</f>
        <v>0</v>
      </c>
      <c r="R37" s="0" t="n">
        <f aca="false">IFERROR(INDEX(Samples!$B:$J,MATCH(MantisDispenseList!AR19,Samples!$G:$G,0),9),IFERROR(INDEX(Samples!$B:$J,MATCH(MantisDispenseList!AR19,Samples!$H:$H,0),9),0))</f>
        <v>0</v>
      </c>
      <c r="S37" s="0" t="n">
        <f aca="false">IFERROR(INDEX(Samples!$B:$J,MATCH(MantisDispenseList!AS19,Samples!$G:$G,0),9),IFERROR(INDEX(Samples!$B:$J,MATCH(MantisDispenseList!AS19,Samples!$H:$H,0),9),0))</f>
        <v>0</v>
      </c>
      <c r="T37" s="0" t="n">
        <f aca="false">IFERROR(INDEX(Samples!$B:$J,MATCH(MantisDispenseList!AT19,Samples!$G:$G,0),9),IFERROR(INDEX(Samples!$B:$J,MATCH(MantisDispenseList!AT19,Samples!$H:$H,0),9),0))</f>
        <v>0</v>
      </c>
      <c r="U37" s="0" t="n">
        <f aca="false">IFERROR(INDEX(Samples!$B:$J,MATCH(MantisDispenseList!AU19,Samples!$G:$G,0),9),IFERROR(INDEX(Samples!$B:$J,MATCH(MantisDispenseList!AU19,Samples!$H:$H,0),9),0))</f>
        <v>0</v>
      </c>
      <c r="V37" s="0" t="n">
        <f aca="false">IFERROR(INDEX(Samples!$B:$J,MATCH(MantisDispenseList!AV19,Samples!$G:$G,0),9),IFERROR(INDEX(Samples!$B:$J,MATCH(MantisDispenseList!AV19,Samples!$H:$H,0),9),0))</f>
        <v>0</v>
      </c>
      <c r="W37" s="0" t="n">
        <f aca="false">IFERROR(INDEX(Samples!$B:$J,MATCH(MantisDispenseList!AW19,Samples!$G:$G,0),9),IFERROR(INDEX(Samples!$B:$J,MATCH(MantisDispenseList!AW19,Samples!$H:$H,0),9),0))</f>
        <v>0</v>
      </c>
      <c r="X37" s="0" t="n">
        <f aca="false">IFERROR(INDEX(Samples!$B:$J,MATCH(MantisDispenseList!AX19,Samples!$G:$G,0),9),IFERROR(INDEX(Samples!$B:$J,MATCH(MantisDispenseList!AX19,Samples!$H:$H,0),9),0))</f>
        <v>0</v>
      </c>
      <c r="AA37" s="0" t="s">
        <v>80</v>
      </c>
      <c r="AB37" s="0" t="s">
        <v>149</v>
      </c>
      <c r="AC37" s="0" t="s">
        <v>129</v>
      </c>
      <c r="AD37" s="0" t="s">
        <v>157</v>
      </c>
      <c r="AE37" s="0" t="s">
        <v>183</v>
      </c>
      <c r="AF37" s="0" t="s">
        <v>164</v>
      </c>
      <c r="AG37" s="0" t="s">
        <v>226</v>
      </c>
      <c r="AH37" s="0" t="s">
        <v>433</v>
      </c>
      <c r="AI37" s="0" t="s">
        <v>266</v>
      </c>
      <c r="AJ37" s="0" t="s">
        <v>437</v>
      </c>
      <c r="AK37" s="0" t="s">
        <v>301</v>
      </c>
      <c r="AL37" s="0" t="s">
        <v>441</v>
      </c>
      <c r="AM37" s="0" t="s">
        <v>334</v>
      </c>
      <c r="AN37" s="0" t="s">
        <v>442</v>
      </c>
      <c r="AO37" s="0" t="s">
        <v>370</v>
      </c>
      <c r="AP37" s="0" t="s">
        <v>443</v>
      </c>
      <c r="AQ37" s="0" t="s">
        <v>407</v>
      </c>
      <c r="AR37" s="0" t="s">
        <v>447</v>
      </c>
      <c r="AS37" s="0" t="s">
        <v>436</v>
      </c>
      <c r="AT37" s="0" t="s">
        <v>451</v>
      </c>
      <c r="AU37" s="0" t="s">
        <v>462</v>
      </c>
      <c r="AV37" s="0" t="s">
        <v>455</v>
      </c>
      <c r="AW37" s="0" t="s">
        <v>488</v>
      </c>
      <c r="AX37" s="0" t="s">
        <v>459</v>
      </c>
    </row>
    <row r="38" customFormat="false" ht="14.25" hidden="false" customHeight="false" outlineLevel="0" collapsed="false">
      <c r="A38" s="0" t="n">
        <f aca="false">IFERROR(INDEX(Samples!$B:$J,MATCH(MantisDispenseList!AA20,Samples!$G:$G,0),9),IFERROR(INDEX(Samples!$B:$J,MATCH(MantisDispenseList!AA20,Samples!$H:$H,0),9),0))</f>
        <v>0</v>
      </c>
      <c r="B38" s="0" t="n">
        <f aca="false">IFERROR(INDEX(Samples!$B:$J,MATCH(MantisDispenseList!AB20,Samples!$G:$G,0),9),IFERROR(INDEX(Samples!$B:$J,MATCH(MantisDispenseList!AB20,Samples!$H:$H,0),9),0))</f>
        <v>0</v>
      </c>
      <c r="C38" s="0" t="n">
        <f aca="false">IFERROR(INDEX(Samples!$B:$J,MATCH(MantisDispenseList!AC20,Samples!$G:$G,0),9),IFERROR(INDEX(Samples!$B:$J,MATCH(MantisDispenseList!AC20,Samples!$H:$H,0),9),0))</f>
        <v>0</v>
      </c>
      <c r="D38" s="0" t="n">
        <f aca="false">IFERROR(INDEX(Samples!$B:$J,MATCH(MantisDispenseList!AD20,Samples!$G:$G,0),9),IFERROR(INDEX(Samples!$B:$J,MATCH(MantisDispenseList!AD20,Samples!$H:$H,0),9),0))</f>
        <v>0</v>
      </c>
      <c r="E38" s="0" t="n">
        <f aca="false">IFERROR(INDEX(Samples!$B:$J,MATCH(MantisDispenseList!AE20,Samples!$G:$G,0),9),IFERROR(INDEX(Samples!$B:$J,MATCH(MantisDispenseList!AE20,Samples!$H:$H,0),9),0))</f>
        <v>0</v>
      </c>
      <c r="F38" s="0" t="n">
        <f aca="false">IFERROR(INDEX(Samples!$B:$J,MATCH(MantisDispenseList!AF20,Samples!$G:$G,0),9),IFERROR(INDEX(Samples!$B:$J,MATCH(MantisDispenseList!AF20,Samples!$H:$H,0),9),0))</f>
        <v>0</v>
      </c>
      <c r="G38" s="0" t="n">
        <f aca="false">IFERROR(INDEX(Samples!$B:$J,MATCH(MantisDispenseList!AG20,Samples!$G:$G,0),9),IFERROR(INDEX(Samples!$B:$J,MATCH(MantisDispenseList!AG20,Samples!$H:$H,0),9),0))</f>
        <v>0</v>
      </c>
      <c r="H38" s="0" t="n">
        <f aca="false">IFERROR(INDEX(Samples!$B:$J,MATCH(MantisDispenseList!AH20,Samples!$G:$G,0),9),IFERROR(INDEX(Samples!$B:$J,MATCH(MantisDispenseList!AH20,Samples!$H:$H,0),9),0))</f>
        <v>0</v>
      </c>
      <c r="I38" s="0" t="n">
        <f aca="false">IFERROR(INDEX(Samples!$B:$J,MATCH(MantisDispenseList!AI20,Samples!$G:$G,0),9),IFERROR(INDEX(Samples!$B:$J,MATCH(MantisDispenseList!AI20,Samples!$H:$H,0),9),0))</f>
        <v>0</v>
      </c>
      <c r="J38" s="0" t="n">
        <f aca="false">IFERROR(INDEX(Samples!$B:$J,MATCH(MantisDispenseList!AJ20,Samples!$G:$G,0),9),IFERROR(INDEX(Samples!$B:$J,MATCH(MantisDispenseList!AJ20,Samples!$H:$H,0),9),0))</f>
        <v>0</v>
      </c>
      <c r="K38" s="0" t="n">
        <f aca="false">IFERROR(INDEX(Samples!$B:$J,MATCH(MantisDispenseList!AK20,Samples!$G:$G,0),9),IFERROR(INDEX(Samples!$B:$J,MATCH(MantisDispenseList!AK20,Samples!$H:$H,0),9),0))</f>
        <v>0</v>
      </c>
      <c r="L38" s="0" t="n">
        <f aca="false">IFERROR(INDEX(Samples!$B:$J,MATCH(MantisDispenseList!AL20,Samples!$G:$G,0),9),IFERROR(INDEX(Samples!$B:$J,MATCH(MantisDispenseList!AL20,Samples!$H:$H,0),9),0))</f>
        <v>0</v>
      </c>
      <c r="M38" s="0" t="n">
        <f aca="false">IFERROR(INDEX(Samples!$B:$J,MATCH(MantisDispenseList!AM20,Samples!$G:$G,0),9),IFERROR(INDEX(Samples!$B:$J,MATCH(MantisDispenseList!AM20,Samples!$H:$H,0),9),0))</f>
        <v>0</v>
      </c>
      <c r="N38" s="0" t="n">
        <f aca="false">IFERROR(INDEX(Samples!$B:$J,MATCH(MantisDispenseList!AN20,Samples!$G:$G,0),9),IFERROR(INDEX(Samples!$B:$J,MATCH(MantisDispenseList!AN20,Samples!$H:$H,0),9),0))</f>
        <v>0</v>
      </c>
      <c r="O38" s="0" t="n">
        <f aca="false">IFERROR(INDEX(Samples!$B:$J,MATCH(MantisDispenseList!AO20,Samples!$G:$G,0),9),IFERROR(INDEX(Samples!$B:$J,MATCH(MantisDispenseList!AO20,Samples!$H:$H,0),9),0))</f>
        <v>0</v>
      </c>
      <c r="P38" s="0" t="n">
        <f aca="false">IFERROR(INDEX(Samples!$B:$J,MATCH(MantisDispenseList!AP20,Samples!$G:$G,0),9),IFERROR(INDEX(Samples!$B:$J,MATCH(MantisDispenseList!AP20,Samples!$H:$H,0),9),0))</f>
        <v>0</v>
      </c>
      <c r="Q38" s="0" t="n">
        <f aca="false">IFERROR(INDEX(Samples!$B:$J,MATCH(MantisDispenseList!AQ20,Samples!$G:$G,0),9),IFERROR(INDEX(Samples!$B:$J,MATCH(MantisDispenseList!AQ20,Samples!$H:$H,0),9),0))</f>
        <v>0</v>
      </c>
      <c r="R38" s="0" t="n">
        <f aca="false">IFERROR(INDEX(Samples!$B:$J,MATCH(MantisDispenseList!AR20,Samples!$G:$G,0),9),IFERROR(INDEX(Samples!$B:$J,MATCH(MantisDispenseList!AR20,Samples!$H:$H,0),9),0))</f>
        <v>0</v>
      </c>
      <c r="S38" s="0" t="n">
        <f aca="false">IFERROR(INDEX(Samples!$B:$J,MATCH(MantisDispenseList!AS20,Samples!$G:$G,0),9),IFERROR(INDEX(Samples!$B:$J,MATCH(MantisDispenseList!AS20,Samples!$H:$H,0),9),0))</f>
        <v>0</v>
      </c>
      <c r="T38" s="0" t="n">
        <f aca="false">IFERROR(INDEX(Samples!$B:$J,MATCH(MantisDispenseList!AT20,Samples!$G:$G,0),9),IFERROR(INDEX(Samples!$B:$J,MATCH(MantisDispenseList!AT20,Samples!$H:$H,0),9),0))</f>
        <v>0</v>
      </c>
      <c r="U38" s="0" t="n">
        <f aca="false">IFERROR(INDEX(Samples!$B:$J,MATCH(MantisDispenseList!AU20,Samples!$G:$G,0),9),IFERROR(INDEX(Samples!$B:$J,MATCH(MantisDispenseList!AU20,Samples!$H:$H,0),9),0))</f>
        <v>0</v>
      </c>
      <c r="V38" s="0" t="n">
        <f aca="false">IFERROR(INDEX(Samples!$B:$J,MATCH(MantisDispenseList!AV20,Samples!$G:$G,0),9),IFERROR(INDEX(Samples!$B:$J,MATCH(MantisDispenseList!AV20,Samples!$H:$H,0),9),0))</f>
        <v>0</v>
      </c>
      <c r="W38" s="0" t="n">
        <f aca="false">IFERROR(INDEX(Samples!$B:$J,MATCH(MantisDispenseList!AW20,Samples!$G:$G,0),9),IFERROR(INDEX(Samples!$B:$J,MATCH(MantisDispenseList!AW20,Samples!$H:$H,0),9),0))</f>
        <v>0</v>
      </c>
      <c r="X38" s="0" t="n">
        <f aca="false">IFERROR(INDEX(Samples!$B:$J,MATCH(MantisDispenseList!AX20,Samples!$G:$G,0),9),IFERROR(INDEX(Samples!$B:$J,MATCH(MantisDispenseList!AX20,Samples!$H:$H,0),9),0))</f>
        <v>0</v>
      </c>
      <c r="AA38" s="0" t="s">
        <v>85</v>
      </c>
      <c r="AB38" s="0" t="s">
        <v>86</v>
      </c>
      <c r="AC38" s="0" t="s">
        <v>135</v>
      </c>
      <c r="AD38" s="0" t="s">
        <v>136</v>
      </c>
      <c r="AE38" s="0" t="s">
        <v>188</v>
      </c>
      <c r="AF38" s="0" t="s">
        <v>189</v>
      </c>
      <c r="AG38" s="0" t="s">
        <v>230</v>
      </c>
      <c r="AH38" s="0" t="s">
        <v>231</v>
      </c>
      <c r="AI38" s="0" t="s">
        <v>269</v>
      </c>
      <c r="AJ38" s="0" t="s">
        <v>270</v>
      </c>
      <c r="AK38" s="0" t="s">
        <v>304</v>
      </c>
      <c r="AL38" s="0" t="s">
        <v>305</v>
      </c>
      <c r="AM38" s="0" t="s">
        <v>338</v>
      </c>
      <c r="AN38" s="0" t="s">
        <v>339</v>
      </c>
      <c r="AO38" s="0" t="s">
        <v>374</v>
      </c>
      <c r="AP38" s="0" t="s">
        <v>375</v>
      </c>
      <c r="AQ38" s="0" t="s">
        <v>411</v>
      </c>
      <c r="AR38" s="0" t="s">
        <v>412</v>
      </c>
      <c r="AS38" s="0" t="s">
        <v>438</v>
      </c>
      <c r="AT38" s="0" t="s">
        <v>439</v>
      </c>
      <c r="AU38" s="0" t="s">
        <v>464</v>
      </c>
      <c r="AV38" s="0" t="s">
        <v>465</v>
      </c>
      <c r="AW38" s="0" t="s">
        <v>490</v>
      </c>
      <c r="AX38" s="0" t="s">
        <v>491</v>
      </c>
    </row>
    <row r="39" customFormat="false" ht="14.25" hidden="false" customHeight="false" outlineLevel="0" collapsed="false">
      <c r="A39" s="0" t="n">
        <f aca="false">IFERROR(INDEX(Samples!$B:$J,MATCH(MantisDispenseList!AA21,Samples!$G:$G,0),9),IFERROR(INDEX(Samples!$B:$J,MATCH(MantisDispenseList!AA21,Samples!$H:$H,0),9),0))</f>
        <v>0</v>
      </c>
      <c r="B39" s="0" t="n">
        <f aca="false">IFERROR(INDEX(Samples!$B:$J,MATCH(MantisDispenseList!AB21,Samples!$G:$G,0),9),IFERROR(INDEX(Samples!$B:$J,MATCH(MantisDispenseList!AB21,Samples!$H:$H,0),9),0))</f>
        <v>0</v>
      </c>
      <c r="C39" s="0" t="n">
        <f aca="false">IFERROR(INDEX(Samples!$B:$J,MATCH(MantisDispenseList!AC21,Samples!$G:$G,0),9),IFERROR(INDEX(Samples!$B:$J,MATCH(MantisDispenseList!AC21,Samples!$H:$H,0),9),0))</f>
        <v>0</v>
      </c>
      <c r="D39" s="0" t="n">
        <f aca="false">IFERROR(INDEX(Samples!$B:$J,MATCH(MantisDispenseList!AD21,Samples!$G:$G,0),9),IFERROR(INDEX(Samples!$B:$J,MATCH(MantisDispenseList!AD21,Samples!$H:$H,0),9),0))</f>
        <v>0</v>
      </c>
      <c r="E39" s="0" t="n">
        <f aca="false">IFERROR(INDEX(Samples!$B:$J,MATCH(MantisDispenseList!AE21,Samples!$G:$G,0),9),IFERROR(INDEX(Samples!$B:$J,MATCH(MantisDispenseList!AE21,Samples!$H:$H,0),9),0))</f>
        <v>0</v>
      </c>
      <c r="F39" s="0" t="n">
        <f aca="false">IFERROR(INDEX(Samples!$B:$J,MATCH(MantisDispenseList!AF21,Samples!$G:$G,0),9),IFERROR(INDEX(Samples!$B:$J,MATCH(MantisDispenseList!AF21,Samples!$H:$H,0),9),0))</f>
        <v>0</v>
      </c>
      <c r="G39" s="0" t="n">
        <f aca="false">IFERROR(INDEX(Samples!$B:$J,MATCH(MantisDispenseList!AG21,Samples!$G:$G,0),9),IFERROR(INDEX(Samples!$B:$J,MATCH(MantisDispenseList!AG21,Samples!$H:$H,0),9),0))</f>
        <v>0</v>
      </c>
      <c r="H39" s="0" t="n">
        <f aca="false">IFERROR(INDEX(Samples!$B:$J,MATCH(MantisDispenseList!AH21,Samples!$G:$G,0),9),IFERROR(INDEX(Samples!$B:$J,MATCH(MantisDispenseList!AH21,Samples!$H:$H,0),9),0))</f>
        <v>0</v>
      </c>
      <c r="I39" s="0" t="n">
        <f aca="false">IFERROR(INDEX(Samples!$B:$J,MATCH(MantisDispenseList!AI21,Samples!$G:$G,0),9),IFERROR(INDEX(Samples!$B:$J,MATCH(MantisDispenseList!AI21,Samples!$H:$H,0),9),0))</f>
        <v>0</v>
      </c>
      <c r="J39" s="0" t="n">
        <f aca="false">IFERROR(INDEX(Samples!$B:$J,MATCH(MantisDispenseList!AJ21,Samples!$G:$G,0),9),IFERROR(INDEX(Samples!$B:$J,MATCH(MantisDispenseList!AJ21,Samples!$H:$H,0),9),0))</f>
        <v>0</v>
      </c>
      <c r="K39" s="0" t="n">
        <f aca="false">IFERROR(INDEX(Samples!$B:$J,MATCH(MantisDispenseList!AK21,Samples!$G:$G,0),9),IFERROR(INDEX(Samples!$B:$J,MATCH(MantisDispenseList!AK21,Samples!$H:$H,0),9),0))</f>
        <v>0</v>
      </c>
      <c r="L39" s="0" t="n">
        <f aca="false">IFERROR(INDEX(Samples!$B:$J,MATCH(MantisDispenseList!AL21,Samples!$G:$G,0),9),IFERROR(INDEX(Samples!$B:$J,MATCH(MantisDispenseList!AL21,Samples!$H:$H,0),9),0))</f>
        <v>0</v>
      </c>
      <c r="M39" s="0" t="n">
        <f aca="false">IFERROR(INDEX(Samples!$B:$J,MATCH(MantisDispenseList!AM21,Samples!$G:$G,0),9),IFERROR(INDEX(Samples!$B:$J,MATCH(MantisDispenseList!AM21,Samples!$H:$H,0),9),0))</f>
        <v>0</v>
      </c>
      <c r="N39" s="0" t="n">
        <f aca="false">IFERROR(INDEX(Samples!$B:$J,MATCH(MantisDispenseList!AN21,Samples!$G:$G,0),9),IFERROR(INDEX(Samples!$B:$J,MATCH(MantisDispenseList!AN21,Samples!$H:$H,0),9),0))</f>
        <v>0</v>
      </c>
      <c r="O39" s="0" t="n">
        <f aca="false">IFERROR(INDEX(Samples!$B:$J,MATCH(MantisDispenseList!AO21,Samples!$G:$G,0),9),IFERROR(INDEX(Samples!$B:$J,MATCH(MantisDispenseList!AO21,Samples!$H:$H,0),9),0))</f>
        <v>0</v>
      </c>
      <c r="P39" s="0" t="n">
        <f aca="false">IFERROR(INDEX(Samples!$B:$J,MATCH(MantisDispenseList!AP21,Samples!$G:$G,0),9),IFERROR(INDEX(Samples!$B:$J,MATCH(MantisDispenseList!AP21,Samples!$H:$H,0),9),0))</f>
        <v>0</v>
      </c>
      <c r="Q39" s="0" t="n">
        <f aca="false">IFERROR(INDEX(Samples!$B:$J,MATCH(MantisDispenseList!AQ21,Samples!$G:$G,0),9),IFERROR(INDEX(Samples!$B:$J,MATCH(MantisDispenseList!AQ21,Samples!$H:$H,0),9),0))</f>
        <v>0</v>
      </c>
      <c r="R39" s="0" t="n">
        <f aca="false">IFERROR(INDEX(Samples!$B:$J,MATCH(MantisDispenseList!AR21,Samples!$G:$G,0),9),IFERROR(INDEX(Samples!$B:$J,MATCH(MantisDispenseList!AR21,Samples!$H:$H,0),9),0))</f>
        <v>0</v>
      </c>
      <c r="S39" s="0" t="n">
        <f aca="false">IFERROR(INDEX(Samples!$B:$J,MATCH(MantisDispenseList!AS21,Samples!$G:$G,0),9),IFERROR(INDEX(Samples!$B:$J,MATCH(MantisDispenseList!AS21,Samples!$H:$H,0),9),0))</f>
        <v>0</v>
      </c>
      <c r="T39" s="0" t="n">
        <f aca="false">IFERROR(INDEX(Samples!$B:$J,MATCH(MantisDispenseList!AT21,Samples!$G:$G,0),9),IFERROR(INDEX(Samples!$B:$J,MATCH(MantisDispenseList!AT21,Samples!$H:$H,0),9),0))</f>
        <v>0</v>
      </c>
      <c r="U39" s="0" t="n">
        <f aca="false">IFERROR(INDEX(Samples!$B:$J,MATCH(MantisDispenseList!AU21,Samples!$G:$G,0),9),IFERROR(INDEX(Samples!$B:$J,MATCH(MantisDispenseList!AU21,Samples!$H:$H,0),9),0))</f>
        <v>0</v>
      </c>
      <c r="V39" s="0" t="n">
        <f aca="false">IFERROR(INDEX(Samples!$B:$J,MATCH(MantisDispenseList!AV21,Samples!$G:$G,0),9),IFERROR(INDEX(Samples!$B:$J,MATCH(MantisDispenseList!AV21,Samples!$H:$H,0),9),0))</f>
        <v>0</v>
      </c>
      <c r="W39" s="0" t="n">
        <f aca="false">IFERROR(INDEX(Samples!$B:$J,MATCH(MantisDispenseList!AW21,Samples!$G:$G,0),9),IFERROR(INDEX(Samples!$B:$J,MATCH(MantisDispenseList!AW21,Samples!$H:$H,0),9),0))</f>
        <v>0</v>
      </c>
      <c r="X39" s="0" t="n">
        <f aca="false">IFERROR(INDEX(Samples!$B:$J,MATCH(MantisDispenseList!AX21,Samples!$G:$G,0),9),IFERROR(INDEX(Samples!$B:$J,MATCH(MantisDispenseList!AX21,Samples!$H:$H,0),9),0))</f>
        <v>0</v>
      </c>
      <c r="AA39" s="0" t="s">
        <v>87</v>
      </c>
      <c r="AB39" s="0" t="s">
        <v>172</v>
      </c>
      <c r="AC39" s="0" t="s">
        <v>137</v>
      </c>
      <c r="AD39" s="0" t="s">
        <v>179</v>
      </c>
      <c r="AE39" s="0" t="s">
        <v>190</v>
      </c>
      <c r="AF39" s="0" t="s">
        <v>185</v>
      </c>
      <c r="AG39" s="0" t="s">
        <v>232</v>
      </c>
      <c r="AH39" s="0" t="s">
        <v>463</v>
      </c>
      <c r="AI39" s="0" t="s">
        <v>271</v>
      </c>
      <c r="AJ39" s="0" t="s">
        <v>467</v>
      </c>
      <c r="AK39" s="0" t="s">
        <v>306</v>
      </c>
      <c r="AL39" s="0" t="s">
        <v>468</v>
      </c>
      <c r="AM39" s="0" t="s">
        <v>340</v>
      </c>
      <c r="AN39" s="0" t="s">
        <v>469</v>
      </c>
      <c r="AO39" s="0" t="s">
        <v>376</v>
      </c>
      <c r="AP39" s="0" t="s">
        <v>473</v>
      </c>
      <c r="AQ39" s="0" t="s">
        <v>413</v>
      </c>
      <c r="AR39" s="0" t="s">
        <v>477</v>
      </c>
      <c r="AS39" s="0" t="s">
        <v>440</v>
      </c>
      <c r="AT39" s="0" t="s">
        <v>481</v>
      </c>
      <c r="AU39" s="0" t="s">
        <v>466</v>
      </c>
      <c r="AV39" s="0" t="s">
        <v>485</v>
      </c>
      <c r="AW39" s="0" t="s">
        <v>492</v>
      </c>
      <c r="AX39" s="0" t="s">
        <v>489</v>
      </c>
    </row>
    <row r="40" customFormat="false" ht="14.25" hidden="false" customHeight="false" outlineLevel="0" collapsed="false">
      <c r="A40" s="0" t="s">
        <v>501</v>
      </c>
      <c r="C40" s="0" t="s">
        <v>498</v>
      </c>
    </row>
    <row r="41" customFormat="false" ht="14.25" hidden="false" customHeight="false" outlineLevel="0" collapsed="false">
      <c r="A41" s="0" t="s">
        <v>499</v>
      </c>
      <c r="B41" s="0" t="n">
        <v>1</v>
      </c>
    </row>
    <row r="42" customFormat="false" ht="14.25" hidden="false" customHeight="false" outlineLevel="0" collapsed="false">
      <c r="A42" s="0" t="n">
        <f aca="false">INDEX(Samples!$AA:$AC,MATCH(MantisDispenseList!AA42,Samples!$AA:$AA,0),3)</f>
        <v>0</v>
      </c>
      <c r="B42" s="0" t="n">
        <f aca="false">INDEX(Samples!$AA:$AC,MATCH(MantisDispenseList!AB42,Samples!$AA:$AA,0),3)</f>
        <v>0</v>
      </c>
      <c r="C42" s="0" t="n">
        <f aca="false">INDEX(Samples!$AA:$AC,MATCH(MantisDispenseList!AC42,Samples!$AA:$AA,0),3)</f>
        <v>0</v>
      </c>
      <c r="D42" s="0" t="n">
        <f aca="false">INDEX(Samples!$AA:$AC,MATCH(MantisDispenseList!AD42,Samples!$AA:$AA,0),3)</f>
        <v>0</v>
      </c>
      <c r="E42" s="0" t="n">
        <f aca="false">INDEX(Samples!$AA:$AC,MATCH(MantisDispenseList!AE42,Samples!$AA:$AA,0),3)</f>
        <v>0</v>
      </c>
      <c r="F42" s="0" t="n">
        <f aca="false">INDEX(Samples!$AA:$AC,MATCH(MantisDispenseList!AF42,Samples!$AA:$AA,0),3)</f>
        <v>0</v>
      </c>
      <c r="G42" s="0" t="n">
        <f aca="false">INDEX(Samples!$AA:$AC,MATCH(MantisDispenseList!AG42,Samples!$AA:$AA,0),3)</f>
        <v>0</v>
      </c>
      <c r="H42" s="0" t="n">
        <f aca="false">INDEX(Samples!$AA:$AC,MATCH(MantisDispenseList!AH42,Samples!$AA:$AA,0),3)</f>
        <v>0</v>
      </c>
      <c r="I42" s="0" t="n">
        <f aca="false">INDEX(Samples!$AA:$AC,MATCH(MantisDispenseList!AI42,Samples!$AA:$AA,0),3)</f>
        <v>0</v>
      </c>
      <c r="J42" s="0" t="n">
        <f aca="false">INDEX(Samples!$AA:$AC,MATCH(MantisDispenseList!AJ42,Samples!$AA:$AA,0),3)</f>
        <v>0</v>
      </c>
      <c r="K42" s="0" t="n">
        <f aca="false">INDEX(Samples!$AA:$AC,MATCH(MantisDispenseList!AK42,Samples!$AA:$AA,0),3)</f>
        <v>0</v>
      </c>
      <c r="L42" s="0" t="n">
        <f aca="false">INDEX(Samples!$AA:$AC,MATCH(MantisDispenseList!AL42,Samples!$AA:$AA,0),3)</f>
        <v>0</v>
      </c>
      <c r="M42" s="0" t="n">
        <f aca="false">INDEX(Samples!$AA:$AC,MATCH(MantisDispenseList!AM42,Samples!$AA:$AA,0),3)</f>
        <v>0</v>
      </c>
      <c r="N42" s="0" t="n">
        <f aca="false">INDEX(Samples!$AA:$AC,MATCH(MantisDispenseList!AN42,Samples!$AA:$AA,0),3)</f>
        <v>0</v>
      </c>
      <c r="O42" s="0" t="n">
        <f aca="false">INDEX(Samples!$AA:$AC,MATCH(MantisDispenseList!AO42,Samples!$AA:$AA,0),3)</f>
        <v>0</v>
      </c>
      <c r="P42" s="0" t="n">
        <f aca="false">INDEX(Samples!$AA:$AC,MATCH(MantisDispenseList!AP42,Samples!$AA:$AA,0),3)</f>
        <v>0</v>
      </c>
      <c r="Q42" s="0" t="n">
        <f aca="false">INDEX(Samples!$AA:$AC,MATCH(MantisDispenseList!AQ42,Samples!$AA:$AA,0),3)</f>
        <v>0</v>
      </c>
      <c r="R42" s="0" t="n">
        <f aca="false">INDEX(Samples!$AA:$AC,MATCH(MantisDispenseList!AR42,Samples!$AA:$AA,0),3)</f>
        <v>0</v>
      </c>
      <c r="S42" s="0" t="n">
        <f aca="false">INDEX(Samples!$AA:$AC,MATCH(MantisDispenseList!AS42,Samples!$AA:$AA,0),3)</f>
        <v>0</v>
      </c>
      <c r="T42" s="0" t="n">
        <f aca="false">INDEX(Samples!$AA:$AC,MATCH(MantisDispenseList!AT42,Samples!$AA:$AA,0),3)</f>
        <v>0</v>
      </c>
      <c r="U42" s="0" t="n">
        <f aca="false">INDEX(Samples!$AA:$AC,MATCH(MantisDispenseList!AU42,Samples!$AA:$AA,0),3)</f>
        <v>0</v>
      </c>
      <c r="V42" s="0" t="n">
        <f aca="false">INDEX(Samples!$AA:$AC,MATCH(MantisDispenseList!AV42,Samples!$AA:$AA,0),3)</f>
        <v>0</v>
      </c>
      <c r="W42" s="0" t="n">
        <f aca="false">INDEX(Samples!$AA:$AC,MATCH(MantisDispenseList!AW42,Samples!$AA:$AA,0),3)</f>
        <v>0</v>
      </c>
      <c r="X42" s="0" t="n">
        <f aca="false">INDEX(Samples!$AA:$AC,MATCH(MantisDispenseList!AX42,Samples!$AA:$AA,0),3)</f>
        <v>0</v>
      </c>
      <c r="AA42" s="0" t="s">
        <v>37</v>
      </c>
      <c r="AB42" s="0" t="s">
        <v>38</v>
      </c>
      <c r="AC42" s="0" t="s">
        <v>52</v>
      </c>
      <c r="AD42" s="0" t="s">
        <v>59</v>
      </c>
      <c r="AE42" s="0" t="s">
        <v>66</v>
      </c>
      <c r="AF42" s="0" t="s">
        <v>73</v>
      </c>
      <c r="AG42" s="0" t="s">
        <v>81</v>
      </c>
      <c r="AH42" s="0" t="s">
        <v>88</v>
      </c>
      <c r="AI42" s="0" t="s">
        <v>91</v>
      </c>
      <c r="AJ42" s="0" t="s">
        <v>94</v>
      </c>
      <c r="AK42" s="0" t="s">
        <v>100</v>
      </c>
      <c r="AL42" s="0" t="s">
        <v>106</v>
      </c>
      <c r="AM42" s="0" t="s">
        <v>117</v>
      </c>
      <c r="AN42" s="0" t="s">
        <v>123</v>
      </c>
      <c r="AO42" s="0" t="s">
        <v>130</v>
      </c>
      <c r="AP42" s="0" t="s">
        <v>138</v>
      </c>
      <c r="AQ42" s="0" t="s">
        <v>141</v>
      </c>
      <c r="AR42" s="0" t="s">
        <v>147</v>
      </c>
      <c r="AS42" s="0" t="s">
        <v>156</v>
      </c>
      <c r="AT42" s="0" t="s">
        <v>163</v>
      </c>
      <c r="AU42" s="0" t="s">
        <v>170</v>
      </c>
      <c r="AV42" s="0" t="s">
        <v>178</v>
      </c>
      <c r="AW42" s="0" t="s">
        <v>184</v>
      </c>
      <c r="AX42" s="0" t="s">
        <v>191</v>
      </c>
    </row>
    <row r="43" customFormat="false" ht="14.25" hidden="false" customHeight="false" outlineLevel="0" collapsed="false">
      <c r="A43" s="0" t="n">
        <f aca="false">INDEX(Samples!$AA:$AC,MATCH(MantisDispenseList!AA43,Samples!$AA:$AA,0),3)</f>
        <v>0</v>
      </c>
      <c r="B43" s="0" t="n">
        <f aca="false">INDEX(Samples!$AA:$AC,MATCH(MantisDispenseList!AB43,Samples!$AA:$AA,0),3)</f>
        <v>3</v>
      </c>
      <c r="C43" s="0" t="n">
        <f aca="false">INDEX(Samples!$AA:$AC,MATCH(MantisDispenseList!AC43,Samples!$AA:$AA,0),3)</f>
        <v>0</v>
      </c>
      <c r="D43" s="0" t="n">
        <f aca="false">INDEX(Samples!$AA:$AC,MATCH(MantisDispenseList!AD43,Samples!$AA:$AA,0),3)</f>
        <v>3</v>
      </c>
      <c r="E43" s="0" t="n">
        <f aca="false">INDEX(Samples!$AA:$AC,MATCH(MantisDispenseList!AE43,Samples!$AA:$AA,0),3)</f>
        <v>0</v>
      </c>
      <c r="F43" s="0" t="n">
        <f aca="false">INDEX(Samples!$AA:$AC,MATCH(MantisDispenseList!AF43,Samples!$AA:$AA,0),3)</f>
        <v>3</v>
      </c>
      <c r="G43" s="0" t="n">
        <f aca="false">INDEX(Samples!$AA:$AC,MATCH(MantisDispenseList!AG43,Samples!$AA:$AA,0),3)</f>
        <v>0</v>
      </c>
      <c r="H43" s="0" t="n">
        <f aca="false">INDEX(Samples!$AA:$AC,MATCH(MantisDispenseList!AH43,Samples!$AA:$AA,0),3)</f>
        <v>0</v>
      </c>
      <c r="I43" s="0" t="n">
        <f aca="false">INDEX(Samples!$AA:$AC,MATCH(MantisDispenseList!AI43,Samples!$AA:$AA,0),3)</f>
        <v>0</v>
      </c>
      <c r="J43" s="0" t="n">
        <f aca="false">INDEX(Samples!$AA:$AC,MATCH(MantisDispenseList!AJ43,Samples!$AA:$AA,0),3)</f>
        <v>0</v>
      </c>
      <c r="K43" s="0" t="n">
        <f aca="false">INDEX(Samples!$AA:$AC,MATCH(MantisDispenseList!AK43,Samples!$AA:$AA,0),3)</f>
        <v>0</v>
      </c>
      <c r="L43" s="0" t="n">
        <f aca="false">INDEX(Samples!$AA:$AC,MATCH(MantisDispenseList!AL43,Samples!$AA:$AA,0),3)</f>
        <v>0</v>
      </c>
      <c r="M43" s="0" t="n">
        <f aca="false">INDEX(Samples!$AA:$AC,MATCH(MantisDispenseList!AM43,Samples!$AA:$AA,0),3)</f>
        <v>0</v>
      </c>
      <c r="N43" s="0" t="n">
        <f aca="false">INDEX(Samples!$AA:$AC,MATCH(MantisDispenseList!AN43,Samples!$AA:$AA,0),3)</f>
        <v>0</v>
      </c>
      <c r="O43" s="0" t="n">
        <f aca="false">INDEX(Samples!$AA:$AC,MATCH(MantisDispenseList!AO43,Samples!$AA:$AA,0),3)</f>
        <v>0</v>
      </c>
      <c r="P43" s="0" t="n">
        <f aca="false">INDEX(Samples!$AA:$AC,MATCH(MantisDispenseList!AP43,Samples!$AA:$AA,0),3)</f>
        <v>0</v>
      </c>
      <c r="Q43" s="0" t="n">
        <f aca="false">INDEX(Samples!$AA:$AC,MATCH(MantisDispenseList!AQ43,Samples!$AA:$AA,0),3)</f>
        <v>0</v>
      </c>
      <c r="R43" s="0" t="n">
        <f aca="false">INDEX(Samples!$AA:$AC,MATCH(MantisDispenseList!AR43,Samples!$AA:$AA,0),3)</f>
        <v>0</v>
      </c>
      <c r="S43" s="0" t="n">
        <f aca="false">INDEX(Samples!$AA:$AC,MATCH(MantisDispenseList!AS43,Samples!$AA:$AA,0),3)</f>
        <v>0</v>
      </c>
      <c r="T43" s="0" t="n">
        <f aca="false">INDEX(Samples!$AA:$AC,MATCH(MantisDispenseList!AT43,Samples!$AA:$AA,0),3)</f>
        <v>0</v>
      </c>
      <c r="U43" s="0" t="n">
        <f aca="false">INDEX(Samples!$AA:$AC,MATCH(MantisDispenseList!AU43,Samples!$AA:$AA,0),3)</f>
        <v>0</v>
      </c>
      <c r="V43" s="0" t="n">
        <f aca="false">INDEX(Samples!$AA:$AC,MATCH(MantisDispenseList!AV43,Samples!$AA:$AA,0),3)</f>
        <v>0</v>
      </c>
      <c r="W43" s="0" t="n">
        <f aca="false">INDEX(Samples!$AA:$AC,MATCH(MantisDispenseList!AW43,Samples!$AA:$AA,0),3)</f>
        <v>0</v>
      </c>
      <c r="X43" s="0" t="n">
        <f aca="false">INDEX(Samples!$AA:$AC,MATCH(MantisDispenseList!AX43,Samples!$AA:$AA,0),3)</f>
        <v>0</v>
      </c>
      <c r="AA43" s="0" t="s">
        <v>39</v>
      </c>
      <c r="AB43" s="0" t="s">
        <v>34</v>
      </c>
      <c r="AC43" s="0" t="s">
        <v>74</v>
      </c>
      <c r="AD43" s="0" t="s">
        <v>40</v>
      </c>
      <c r="AE43" s="0" t="s">
        <v>92</v>
      </c>
      <c r="AF43" s="0" t="s">
        <v>46</v>
      </c>
      <c r="AG43" s="0" t="s">
        <v>111</v>
      </c>
      <c r="AH43" s="0" t="s">
        <v>193</v>
      </c>
      <c r="AI43" s="0" t="s">
        <v>131</v>
      </c>
      <c r="AJ43" s="0" t="s">
        <v>173</v>
      </c>
      <c r="AK43" s="0" t="s">
        <v>148</v>
      </c>
      <c r="AL43" s="0" t="s">
        <v>186</v>
      </c>
      <c r="AM43" s="0" t="s">
        <v>171</v>
      </c>
      <c r="AN43" s="0" t="s">
        <v>203</v>
      </c>
      <c r="AO43" s="0" t="s">
        <v>192</v>
      </c>
      <c r="AP43" s="0" t="s">
        <v>208</v>
      </c>
      <c r="AQ43" s="0" t="s">
        <v>202</v>
      </c>
      <c r="AR43" s="0" t="s">
        <v>214</v>
      </c>
      <c r="AS43" s="0" t="s">
        <v>220</v>
      </c>
      <c r="AT43" s="0" t="s">
        <v>221</v>
      </c>
      <c r="AU43" s="0" t="s">
        <v>235</v>
      </c>
      <c r="AV43" s="0" t="s">
        <v>227</v>
      </c>
      <c r="AW43" s="0" t="s">
        <v>251</v>
      </c>
      <c r="AX43" s="0" t="s">
        <v>233</v>
      </c>
    </row>
    <row r="44" customFormat="false" ht="14.25" hidden="false" customHeight="false" outlineLevel="0" collapsed="false">
      <c r="A44" s="0" t="n">
        <f aca="false">INDEX(Samples!$AA:$AC,MATCH(MantisDispenseList!AA44,Samples!$AA:$AA,0),3)</f>
        <v>0</v>
      </c>
      <c r="B44" s="0" t="n">
        <f aca="false">INDEX(Samples!$AA:$AC,MATCH(MantisDispenseList!AB44,Samples!$AA:$AA,0),3)</f>
        <v>0</v>
      </c>
      <c r="C44" s="0" t="n">
        <f aca="false">INDEX(Samples!$AA:$AC,MATCH(MantisDispenseList!AC44,Samples!$AA:$AA,0),3)</f>
        <v>0</v>
      </c>
      <c r="D44" s="0" t="n">
        <f aca="false">INDEX(Samples!$AA:$AC,MATCH(MantisDispenseList!AD44,Samples!$AA:$AA,0),3)</f>
        <v>0</v>
      </c>
      <c r="E44" s="0" t="n">
        <f aca="false">INDEX(Samples!$AA:$AC,MATCH(MantisDispenseList!AE44,Samples!$AA:$AA,0),3)</f>
        <v>0</v>
      </c>
      <c r="F44" s="0" t="n">
        <f aca="false">INDEX(Samples!$AA:$AC,MATCH(MantisDispenseList!AF44,Samples!$AA:$AA,0),3)</f>
        <v>0</v>
      </c>
      <c r="G44" s="0" t="n">
        <f aca="false">INDEX(Samples!$AA:$AC,MATCH(MantisDispenseList!AG44,Samples!$AA:$AA,0),3)</f>
        <v>0</v>
      </c>
      <c r="H44" s="0" t="n">
        <f aca="false">INDEX(Samples!$AA:$AC,MATCH(MantisDispenseList!AH44,Samples!$AA:$AA,0),3)</f>
        <v>0</v>
      </c>
      <c r="I44" s="0" t="n">
        <f aca="false">INDEX(Samples!$AA:$AC,MATCH(MantisDispenseList!AI44,Samples!$AA:$AA,0),3)</f>
        <v>0</v>
      </c>
      <c r="J44" s="0" t="n">
        <f aca="false">INDEX(Samples!$AA:$AC,MATCH(MantisDispenseList!AJ44,Samples!$AA:$AA,0),3)</f>
        <v>0</v>
      </c>
      <c r="K44" s="0" t="n">
        <f aca="false">INDEX(Samples!$AA:$AC,MATCH(MantisDispenseList!AK44,Samples!$AA:$AA,0),3)</f>
        <v>0</v>
      </c>
      <c r="L44" s="0" t="n">
        <f aca="false">INDEX(Samples!$AA:$AC,MATCH(MantisDispenseList!AL44,Samples!$AA:$AA,0),3)</f>
        <v>0</v>
      </c>
      <c r="M44" s="0" t="n">
        <f aca="false">INDEX(Samples!$AA:$AC,MATCH(MantisDispenseList!AM44,Samples!$AA:$AA,0),3)</f>
        <v>0</v>
      </c>
      <c r="N44" s="0" t="n">
        <f aca="false">INDEX(Samples!$AA:$AC,MATCH(MantisDispenseList!AN44,Samples!$AA:$AA,0),3)</f>
        <v>0</v>
      </c>
      <c r="O44" s="0" t="n">
        <f aca="false">INDEX(Samples!$AA:$AC,MATCH(MantisDispenseList!AO44,Samples!$AA:$AA,0),3)</f>
        <v>0</v>
      </c>
      <c r="P44" s="0" t="n">
        <f aca="false">INDEX(Samples!$AA:$AC,MATCH(MantisDispenseList!AP44,Samples!$AA:$AA,0),3)</f>
        <v>0</v>
      </c>
      <c r="Q44" s="0" t="n">
        <f aca="false">INDEX(Samples!$AA:$AC,MATCH(MantisDispenseList!AQ44,Samples!$AA:$AA,0),3)</f>
        <v>0</v>
      </c>
      <c r="R44" s="0" t="n">
        <f aca="false">INDEX(Samples!$AA:$AC,MATCH(MantisDispenseList!AR44,Samples!$AA:$AA,0),3)</f>
        <v>0</v>
      </c>
      <c r="S44" s="0" t="n">
        <f aca="false">INDEX(Samples!$AA:$AC,MATCH(MantisDispenseList!AS44,Samples!$AA:$AA,0),3)</f>
        <v>0</v>
      </c>
      <c r="T44" s="0" t="n">
        <f aca="false">INDEX(Samples!$AA:$AC,MATCH(MantisDispenseList!AT44,Samples!$AA:$AA,0),3)</f>
        <v>0</v>
      </c>
      <c r="U44" s="0" t="n">
        <f aca="false">INDEX(Samples!$AA:$AC,MATCH(MantisDispenseList!AU44,Samples!$AA:$AA,0),3)</f>
        <v>0</v>
      </c>
      <c r="V44" s="0" t="n">
        <f aca="false">INDEX(Samples!$AA:$AC,MATCH(MantisDispenseList!AV44,Samples!$AA:$AA,0),3)</f>
        <v>0</v>
      </c>
      <c r="W44" s="0" t="n">
        <f aca="false">INDEX(Samples!$AA:$AC,MATCH(MantisDispenseList!AW44,Samples!$AA:$AA,0),3)</f>
        <v>0</v>
      </c>
      <c r="X44" s="0" t="n">
        <f aca="false">INDEX(Samples!$AA:$AC,MATCH(MantisDispenseList!AX44,Samples!$AA:$AA,0),3)</f>
        <v>0</v>
      </c>
      <c r="AA44" s="0" t="s">
        <v>43</v>
      </c>
      <c r="AB44" s="0" t="s">
        <v>44</v>
      </c>
      <c r="AC44" s="0" t="s">
        <v>96</v>
      </c>
      <c r="AD44" s="0" t="s">
        <v>97</v>
      </c>
      <c r="AE44" s="0" t="s">
        <v>144</v>
      </c>
      <c r="AF44" s="0" t="s">
        <v>145</v>
      </c>
      <c r="AG44" s="0" t="s">
        <v>195</v>
      </c>
      <c r="AH44" s="0" t="s">
        <v>196</v>
      </c>
      <c r="AI44" s="0" t="s">
        <v>238</v>
      </c>
      <c r="AJ44" s="0" t="s">
        <v>237</v>
      </c>
      <c r="AK44" s="0" t="s">
        <v>241</v>
      </c>
      <c r="AL44" s="0" t="s">
        <v>246</v>
      </c>
      <c r="AM44" s="0" t="s">
        <v>309</v>
      </c>
      <c r="AN44" s="0" t="s">
        <v>310</v>
      </c>
      <c r="AO44" s="0" t="s">
        <v>344</v>
      </c>
      <c r="AP44" s="0" t="s">
        <v>345</v>
      </c>
      <c r="AQ44" s="0" t="s">
        <v>359</v>
      </c>
      <c r="AR44" s="0" t="s">
        <v>365</v>
      </c>
      <c r="AS44" s="0" t="s">
        <v>377</v>
      </c>
      <c r="AT44" s="0" t="s">
        <v>379</v>
      </c>
      <c r="AU44" s="0" t="s">
        <v>386</v>
      </c>
      <c r="AV44" s="0" t="s">
        <v>391</v>
      </c>
      <c r="AW44" s="0" t="s">
        <v>402</v>
      </c>
      <c r="AX44" s="0" t="s">
        <v>408</v>
      </c>
    </row>
    <row r="45" customFormat="false" ht="14.25" hidden="false" customHeight="false" outlineLevel="0" collapsed="false">
      <c r="A45" s="0" t="n">
        <f aca="false">INDEX(Samples!$AA:$AC,MATCH(MantisDispenseList!AA45,Samples!$AA:$AA,0),3)</f>
        <v>0</v>
      </c>
      <c r="B45" s="0" t="n">
        <f aca="false">INDEX(Samples!$AA:$AC,MATCH(MantisDispenseList!AB45,Samples!$AA:$AA,0),3)</f>
        <v>3</v>
      </c>
      <c r="C45" s="0" t="n">
        <f aca="false">INDEX(Samples!$AA:$AC,MATCH(MantisDispenseList!AC45,Samples!$AA:$AA,0),3)</f>
        <v>0</v>
      </c>
      <c r="D45" s="0" t="n">
        <f aca="false">INDEX(Samples!$AA:$AC,MATCH(MantisDispenseList!AD45,Samples!$AA:$AA,0),3)</f>
        <v>3</v>
      </c>
      <c r="E45" s="0" t="n">
        <f aca="false">INDEX(Samples!$AA:$AC,MATCH(MantisDispenseList!AE45,Samples!$AA:$AA,0),3)</f>
        <v>0</v>
      </c>
      <c r="F45" s="0" t="n">
        <f aca="false">INDEX(Samples!$AA:$AC,MATCH(MantisDispenseList!AF45,Samples!$AA:$AA,0),3)</f>
        <v>3</v>
      </c>
      <c r="G45" s="0" t="n">
        <f aca="false">INDEX(Samples!$AA:$AC,MATCH(MantisDispenseList!AG45,Samples!$AA:$AA,0),3)</f>
        <v>0</v>
      </c>
      <c r="H45" s="0" t="n">
        <f aca="false">INDEX(Samples!$AA:$AC,MATCH(MantisDispenseList!AH45,Samples!$AA:$AA,0),3)</f>
        <v>0</v>
      </c>
      <c r="I45" s="0" t="n">
        <f aca="false">INDEX(Samples!$AA:$AC,MATCH(MantisDispenseList!AI45,Samples!$AA:$AA,0),3)</f>
        <v>0</v>
      </c>
      <c r="J45" s="0" t="n">
        <f aca="false">INDEX(Samples!$AA:$AC,MATCH(MantisDispenseList!AJ45,Samples!$AA:$AA,0),3)</f>
        <v>0</v>
      </c>
      <c r="K45" s="0" t="n">
        <f aca="false">INDEX(Samples!$AA:$AC,MATCH(MantisDispenseList!AK45,Samples!$AA:$AA,0),3)</f>
        <v>0</v>
      </c>
      <c r="L45" s="0" t="n">
        <f aca="false">INDEX(Samples!$AA:$AC,MATCH(MantisDispenseList!AL45,Samples!$AA:$AA,0),3)</f>
        <v>0</v>
      </c>
      <c r="M45" s="0" t="n">
        <f aca="false">INDEX(Samples!$AA:$AC,MATCH(MantisDispenseList!AM45,Samples!$AA:$AA,0),3)</f>
        <v>0</v>
      </c>
      <c r="N45" s="0" t="n">
        <f aca="false">INDEX(Samples!$AA:$AC,MATCH(MantisDispenseList!AN45,Samples!$AA:$AA,0),3)</f>
        <v>0</v>
      </c>
      <c r="O45" s="0" t="n">
        <f aca="false">INDEX(Samples!$AA:$AC,MATCH(MantisDispenseList!AO45,Samples!$AA:$AA,0),3)</f>
        <v>0</v>
      </c>
      <c r="P45" s="0" t="n">
        <f aca="false">INDEX(Samples!$AA:$AC,MATCH(MantisDispenseList!AP45,Samples!$AA:$AA,0),3)</f>
        <v>0</v>
      </c>
      <c r="Q45" s="0" t="n">
        <f aca="false">INDEX(Samples!$AA:$AC,MATCH(MantisDispenseList!AQ45,Samples!$AA:$AA,0),3)</f>
        <v>0</v>
      </c>
      <c r="R45" s="0" t="n">
        <f aca="false">INDEX(Samples!$AA:$AC,MATCH(MantisDispenseList!AR45,Samples!$AA:$AA,0),3)</f>
        <v>0</v>
      </c>
      <c r="S45" s="0" t="n">
        <f aca="false">INDEX(Samples!$AA:$AC,MATCH(MantisDispenseList!AS45,Samples!$AA:$AA,0),3)</f>
        <v>0</v>
      </c>
      <c r="T45" s="0" t="n">
        <f aca="false">INDEX(Samples!$AA:$AC,MATCH(MantisDispenseList!AT45,Samples!$AA:$AA,0),3)</f>
        <v>0</v>
      </c>
      <c r="U45" s="0" t="n">
        <f aca="false">INDEX(Samples!$AA:$AC,MATCH(MantisDispenseList!AU45,Samples!$AA:$AA,0),3)</f>
        <v>0</v>
      </c>
      <c r="V45" s="0" t="n">
        <f aca="false">INDEX(Samples!$AA:$AC,MATCH(MantisDispenseList!AV45,Samples!$AA:$AA,0),3)</f>
        <v>0</v>
      </c>
      <c r="W45" s="0" t="n">
        <f aca="false">INDEX(Samples!$AA:$AC,MATCH(MantisDispenseList!AW45,Samples!$AA:$AA,0),3)</f>
        <v>0</v>
      </c>
      <c r="X45" s="0" t="n">
        <f aca="false">INDEX(Samples!$AA:$AC,MATCH(MantisDispenseList!AX45,Samples!$AA:$AA,0),3)</f>
        <v>0</v>
      </c>
      <c r="AA45" s="0" t="s">
        <v>45</v>
      </c>
      <c r="AB45" s="0" t="s">
        <v>53</v>
      </c>
      <c r="AC45" s="0" t="s">
        <v>98</v>
      </c>
      <c r="AD45" s="0" t="s">
        <v>60</v>
      </c>
      <c r="AE45" s="0" t="s">
        <v>146</v>
      </c>
      <c r="AF45" s="0" t="s">
        <v>67</v>
      </c>
      <c r="AG45" s="0" t="s">
        <v>197</v>
      </c>
      <c r="AH45" s="0" t="s">
        <v>236</v>
      </c>
      <c r="AI45" s="0" t="s">
        <v>239</v>
      </c>
      <c r="AJ45" s="0" t="s">
        <v>240</v>
      </c>
      <c r="AK45" s="0" t="s">
        <v>275</v>
      </c>
      <c r="AL45" s="0" t="s">
        <v>245</v>
      </c>
      <c r="AM45" s="0" t="s">
        <v>311</v>
      </c>
      <c r="AN45" s="0" t="s">
        <v>252</v>
      </c>
      <c r="AO45" s="0" t="s">
        <v>346</v>
      </c>
      <c r="AP45" s="0" t="s">
        <v>257</v>
      </c>
      <c r="AQ45" s="0" t="s">
        <v>371</v>
      </c>
      <c r="AR45" s="0" t="s">
        <v>262</v>
      </c>
      <c r="AS45" s="0" t="s">
        <v>381</v>
      </c>
      <c r="AT45" s="0" t="s">
        <v>267</v>
      </c>
      <c r="AU45" s="0" t="s">
        <v>397</v>
      </c>
      <c r="AV45" s="0" t="s">
        <v>272</v>
      </c>
      <c r="AW45" s="0" t="s">
        <v>414</v>
      </c>
      <c r="AX45" s="0" t="s">
        <v>273</v>
      </c>
    </row>
    <row r="46" customFormat="false" ht="14.25" hidden="false" customHeight="false" outlineLevel="0" collapsed="false">
      <c r="A46" s="0" t="n">
        <f aca="false">INDEX(Samples!$AA:$AC,MATCH(MantisDispenseList!AA46,Samples!$AA:$AA,0),3)</f>
        <v>0</v>
      </c>
      <c r="B46" s="0" t="n">
        <f aca="false">INDEX(Samples!$AA:$AC,MATCH(MantisDispenseList!AB46,Samples!$AA:$AA,0),3)</f>
        <v>0</v>
      </c>
      <c r="C46" s="0" t="n">
        <f aca="false">INDEX(Samples!$AA:$AC,MATCH(MantisDispenseList!AC46,Samples!$AA:$AA,0),3)</f>
        <v>0</v>
      </c>
      <c r="D46" s="0" t="n">
        <f aca="false">INDEX(Samples!$AA:$AC,MATCH(MantisDispenseList!AD46,Samples!$AA:$AA,0),3)</f>
        <v>0</v>
      </c>
      <c r="E46" s="0" t="n">
        <f aca="false">INDEX(Samples!$AA:$AC,MATCH(MantisDispenseList!AE46,Samples!$AA:$AA,0),3)</f>
        <v>0</v>
      </c>
      <c r="F46" s="0" t="n">
        <f aca="false">INDEX(Samples!$AA:$AC,MATCH(MantisDispenseList!AF46,Samples!$AA:$AA,0),3)</f>
        <v>0</v>
      </c>
      <c r="G46" s="0" t="n">
        <f aca="false">INDEX(Samples!$AA:$AC,MATCH(MantisDispenseList!AG46,Samples!$AA:$AA,0),3)</f>
        <v>0</v>
      </c>
      <c r="H46" s="0" t="n">
        <f aca="false">INDEX(Samples!$AA:$AC,MATCH(MantisDispenseList!AH46,Samples!$AA:$AA,0),3)</f>
        <v>0</v>
      </c>
      <c r="I46" s="0" t="n">
        <f aca="false">INDEX(Samples!$AA:$AC,MATCH(MantisDispenseList!AI46,Samples!$AA:$AA,0),3)</f>
        <v>0</v>
      </c>
      <c r="J46" s="0" t="n">
        <f aca="false">INDEX(Samples!$AA:$AC,MATCH(MantisDispenseList!AJ46,Samples!$AA:$AA,0),3)</f>
        <v>0</v>
      </c>
      <c r="K46" s="0" t="n">
        <f aca="false">INDEX(Samples!$AA:$AC,MATCH(MantisDispenseList!AK46,Samples!$AA:$AA,0),3)</f>
        <v>0</v>
      </c>
      <c r="L46" s="0" t="n">
        <f aca="false">INDEX(Samples!$AA:$AC,MATCH(MantisDispenseList!AL46,Samples!$AA:$AA,0),3)</f>
        <v>0</v>
      </c>
      <c r="M46" s="0" t="n">
        <f aca="false">INDEX(Samples!$AA:$AC,MATCH(MantisDispenseList!AM46,Samples!$AA:$AA,0),3)</f>
        <v>0</v>
      </c>
      <c r="N46" s="0" t="n">
        <f aca="false">INDEX(Samples!$AA:$AC,MATCH(MantisDispenseList!AN46,Samples!$AA:$AA,0),3)</f>
        <v>0</v>
      </c>
      <c r="O46" s="0" t="n">
        <f aca="false">INDEX(Samples!$AA:$AC,MATCH(MantisDispenseList!AO46,Samples!$AA:$AA,0),3)</f>
        <v>0</v>
      </c>
      <c r="P46" s="0" t="n">
        <f aca="false">INDEX(Samples!$AA:$AC,MATCH(MantisDispenseList!AP46,Samples!$AA:$AA,0),3)</f>
        <v>0</v>
      </c>
      <c r="Q46" s="0" t="n">
        <f aca="false">INDEX(Samples!$AA:$AC,MATCH(MantisDispenseList!AQ46,Samples!$AA:$AA,0),3)</f>
        <v>0</v>
      </c>
      <c r="R46" s="0" t="n">
        <f aca="false">INDEX(Samples!$AA:$AC,MATCH(MantisDispenseList!AR46,Samples!$AA:$AA,0),3)</f>
        <v>0</v>
      </c>
      <c r="S46" s="0" t="n">
        <f aca="false">INDEX(Samples!$AA:$AC,MATCH(MantisDispenseList!AS46,Samples!$AA:$AA,0),3)</f>
        <v>0</v>
      </c>
      <c r="T46" s="0" t="n">
        <f aca="false">INDEX(Samples!$AA:$AC,MATCH(MantisDispenseList!AT46,Samples!$AA:$AA,0),3)</f>
        <v>0</v>
      </c>
      <c r="U46" s="0" t="n">
        <f aca="false">INDEX(Samples!$AA:$AC,MATCH(MantisDispenseList!AU46,Samples!$AA:$AA,0),3)</f>
        <v>0</v>
      </c>
      <c r="V46" s="0" t="n">
        <f aca="false">INDEX(Samples!$AA:$AC,MATCH(MantisDispenseList!AV46,Samples!$AA:$AA,0),3)</f>
        <v>0</v>
      </c>
      <c r="W46" s="0" t="n">
        <f aca="false">INDEX(Samples!$AA:$AC,MATCH(MantisDispenseList!AW46,Samples!$AA:$AA,0),3)</f>
        <v>0</v>
      </c>
      <c r="X46" s="0" t="n">
        <f aca="false">INDEX(Samples!$AA:$AC,MATCH(MantisDispenseList!AX46,Samples!$AA:$AA,0),3)</f>
        <v>0</v>
      </c>
      <c r="AA46" s="0" t="s">
        <v>49</v>
      </c>
      <c r="AB46" s="0" t="s">
        <v>50</v>
      </c>
      <c r="AC46" s="0" t="s">
        <v>102</v>
      </c>
      <c r="AD46" s="0" t="s">
        <v>103</v>
      </c>
      <c r="AE46" s="0" t="s">
        <v>153</v>
      </c>
      <c r="AF46" s="0" t="s">
        <v>154</v>
      </c>
      <c r="AG46" s="0" t="s">
        <v>199</v>
      </c>
      <c r="AH46" s="0" t="s">
        <v>200</v>
      </c>
      <c r="AI46" s="0" t="s">
        <v>242</v>
      </c>
      <c r="AJ46" s="0" t="s">
        <v>243</v>
      </c>
      <c r="AK46" s="0" t="s">
        <v>278</v>
      </c>
      <c r="AL46" s="0" t="s">
        <v>279</v>
      </c>
      <c r="AM46" s="0" t="s">
        <v>313</v>
      </c>
      <c r="AN46" s="0" t="s">
        <v>314</v>
      </c>
      <c r="AO46" s="0" t="s">
        <v>348</v>
      </c>
      <c r="AP46" s="0" t="s">
        <v>349</v>
      </c>
      <c r="AQ46" s="0" t="s">
        <v>383</v>
      </c>
      <c r="AR46" s="0" t="s">
        <v>384</v>
      </c>
      <c r="AS46" s="0" t="s">
        <v>418</v>
      </c>
      <c r="AT46" s="0" t="s">
        <v>419</v>
      </c>
      <c r="AU46" s="0" t="s">
        <v>444</v>
      </c>
      <c r="AV46" s="0" t="s">
        <v>445</v>
      </c>
      <c r="AW46" s="0" t="s">
        <v>470</v>
      </c>
      <c r="AX46" s="0" t="s">
        <v>471</v>
      </c>
    </row>
    <row r="47" customFormat="false" ht="14.25" hidden="false" customHeight="false" outlineLevel="0" collapsed="false">
      <c r="A47" s="0" t="n">
        <f aca="false">INDEX(Samples!$AA:$AC,MATCH(MantisDispenseList!AA47,Samples!$AA:$AA,0),3)</f>
        <v>0</v>
      </c>
      <c r="B47" s="0" t="n">
        <f aca="false">INDEX(Samples!$AA:$AC,MATCH(MantisDispenseList!AB47,Samples!$AA:$AA,0),3)</f>
        <v>3</v>
      </c>
      <c r="C47" s="0" t="n">
        <f aca="false">INDEX(Samples!$AA:$AC,MATCH(MantisDispenseList!AC47,Samples!$AA:$AA,0),3)</f>
        <v>0</v>
      </c>
      <c r="D47" s="0" t="n">
        <f aca="false">INDEX(Samples!$AA:$AC,MATCH(MantisDispenseList!AD47,Samples!$AA:$AA,0),3)</f>
        <v>3</v>
      </c>
      <c r="E47" s="0" t="n">
        <f aca="false">INDEX(Samples!$AA:$AC,MATCH(MantisDispenseList!AE47,Samples!$AA:$AA,0),3)</f>
        <v>0</v>
      </c>
      <c r="F47" s="0" t="n">
        <f aca="false">INDEX(Samples!$AA:$AC,MATCH(MantisDispenseList!AF47,Samples!$AA:$AA,0),3)</f>
        <v>3</v>
      </c>
      <c r="G47" s="0" t="n">
        <f aca="false">INDEX(Samples!$AA:$AC,MATCH(MantisDispenseList!AG47,Samples!$AA:$AA,0),3)</f>
        <v>0</v>
      </c>
      <c r="H47" s="0" t="n">
        <f aca="false">INDEX(Samples!$AA:$AC,MATCH(MantisDispenseList!AH47,Samples!$AA:$AA,0),3)</f>
        <v>0</v>
      </c>
      <c r="I47" s="0" t="n">
        <f aca="false">INDEX(Samples!$AA:$AC,MATCH(MantisDispenseList!AI47,Samples!$AA:$AA,0),3)</f>
        <v>0</v>
      </c>
      <c r="J47" s="0" t="n">
        <f aca="false">INDEX(Samples!$AA:$AC,MATCH(MantisDispenseList!AJ47,Samples!$AA:$AA,0),3)</f>
        <v>0</v>
      </c>
      <c r="K47" s="0" t="n">
        <f aca="false">INDEX(Samples!$AA:$AC,MATCH(MantisDispenseList!AK47,Samples!$AA:$AA,0),3)</f>
        <v>0</v>
      </c>
      <c r="L47" s="0" t="n">
        <f aca="false">INDEX(Samples!$AA:$AC,MATCH(MantisDispenseList!AL47,Samples!$AA:$AA,0),3)</f>
        <v>0</v>
      </c>
      <c r="M47" s="0" t="n">
        <f aca="false">INDEX(Samples!$AA:$AC,MATCH(MantisDispenseList!AM47,Samples!$AA:$AA,0),3)</f>
        <v>0</v>
      </c>
      <c r="N47" s="0" t="n">
        <f aca="false">INDEX(Samples!$AA:$AC,MATCH(MantisDispenseList!AN47,Samples!$AA:$AA,0),3)</f>
        <v>0</v>
      </c>
      <c r="O47" s="0" t="n">
        <f aca="false">INDEX(Samples!$AA:$AC,MATCH(MantisDispenseList!AO47,Samples!$AA:$AA,0),3)</f>
        <v>0</v>
      </c>
      <c r="P47" s="0" t="n">
        <f aca="false">INDEX(Samples!$AA:$AC,MATCH(MantisDispenseList!AP47,Samples!$AA:$AA,0),3)</f>
        <v>0</v>
      </c>
      <c r="Q47" s="0" t="n">
        <f aca="false">INDEX(Samples!$AA:$AC,MATCH(MantisDispenseList!AQ47,Samples!$AA:$AA,0),3)</f>
        <v>0</v>
      </c>
      <c r="R47" s="0" t="n">
        <f aca="false">INDEX(Samples!$AA:$AC,MATCH(MantisDispenseList!AR47,Samples!$AA:$AA,0),3)</f>
        <v>0</v>
      </c>
      <c r="S47" s="0" t="n">
        <f aca="false">INDEX(Samples!$AA:$AC,MATCH(MantisDispenseList!AS47,Samples!$AA:$AA,0),3)</f>
        <v>0</v>
      </c>
      <c r="T47" s="0" t="n">
        <f aca="false">INDEX(Samples!$AA:$AC,MATCH(MantisDispenseList!AT47,Samples!$AA:$AA,0),3)</f>
        <v>0</v>
      </c>
      <c r="U47" s="0" t="n">
        <f aca="false">INDEX(Samples!$AA:$AC,MATCH(MantisDispenseList!AU47,Samples!$AA:$AA,0),3)</f>
        <v>0</v>
      </c>
      <c r="V47" s="0" t="n">
        <f aca="false">INDEX(Samples!$AA:$AC,MATCH(MantisDispenseList!AV47,Samples!$AA:$AA,0),3)</f>
        <v>0</v>
      </c>
      <c r="W47" s="0" t="n">
        <f aca="false">INDEX(Samples!$AA:$AC,MATCH(MantisDispenseList!AW47,Samples!$AA:$AA,0),3)</f>
        <v>0</v>
      </c>
      <c r="X47" s="0" t="n">
        <f aca="false">INDEX(Samples!$AA:$AC,MATCH(MantisDispenseList!AX47,Samples!$AA:$AA,0),3)</f>
        <v>0</v>
      </c>
      <c r="AA47" s="0" t="s">
        <v>51</v>
      </c>
      <c r="AB47" s="0" t="s">
        <v>75</v>
      </c>
      <c r="AC47" s="0" t="s">
        <v>104</v>
      </c>
      <c r="AD47" s="0" t="s">
        <v>82</v>
      </c>
      <c r="AE47" s="0" t="s">
        <v>155</v>
      </c>
      <c r="AF47" s="0" t="s">
        <v>89</v>
      </c>
      <c r="AG47" s="0" t="s">
        <v>201</v>
      </c>
      <c r="AH47" s="0" t="s">
        <v>276</v>
      </c>
      <c r="AI47" s="0" t="s">
        <v>244</v>
      </c>
      <c r="AJ47" s="0" t="s">
        <v>281</v>
      </c>
      <c r="AK47" s="0" t="s">
        <v>280</v>
      </c>
      <c r="AL47" s="0" t="s">
        <v>286</v>
      </c>
      <c r="AM47" s="0" t="s">
        <v>315</v>
      </c>
      <c r="AN47" s="0" t="s">
        <v>292</v>
      </c>
      <c r="AO47" s="0" t="s">
        <v>350</v>
      </c>
      <c r="AP47" s="0" t="s">
        <v>297</v>
      </c>
      <c r="AQ47" s="0" t="s">
        <v>385</v>
      </c>
      <c r="AR47" s="0" t="s">
        <v>302</v>
      </c>
      <c r="AS47" s="0" t="s">
        <v>420</v>
      </c>
      <c r="AT47" s="0" t="s">
        <v>307</v>
      </c>
      <c r="AU47" s="0" t="s">
        <v>446</v>
      </c>
      <c r="AV47" s="0" t="s">
        <v>308</v>
      </c>
      <c r="AW47" s="0" t="s">
        <v>472</v>
      </c>
      <c r="AX47" s="0" t="s">
        <v>312</v>
      </c>
    </row>
    <row r="48" customFormat="false" ht="14.25" hidden="false" customHeight="false" outlineLevel="0" collapsed="false">
      <c r="A48" s="0" t="n">
        <f aca="false">INDEX(Samples!$AA:$AC,MATCH(MantisDispenseList!AA48,Samples!$AA:$AA,0),3)</f>
        <v>0</v>
      </c>
      <c r="B48" s="0" t="n">
        <f aca="false">INDEX(Samples!$AA:$AC,MATCH(MantisDispenseList!AB48,Samples!$AA:$AA,0),3)</f>
        <v>0</v>
      </c>
      <c r="C48" s="0" t="n">
        <f aca="false">INDEX(Samples!$AA:$AC,MATCH(MantisDispenseList!AC48,Samples!$AA:$AA,0),3)</f>
        <v>0</v>
      </c>
      <c r="D48" s="0" t="n">
        <f aca="false">INDEX(Samples!$AA:$AC,MATCH(MantisDispenseList!AD48,Samples!$AA:$AA,0),3)</f>
        <v>0</v>
      </c>
      <c r="E48" s="0" t="n">
        <f aca="false">INDEX(Samples!$AA:$AC,MATCH(MantisDispenseList!AE48,Samples!$AA:$AA,0),3)</f>
        <v>0</v>
      </c>
      <c r="F48" s="0" t="n">
        <f aca="false">INDEX(Samples!$AA:$AC,MATCH(MantisDispenseList!AF48,Samples!$AA:$AA,0),3)</f>
        <v>0</v>
      </c>
      <c r="G48" s="0" t="n">
        <f aca="false">INDEX(Samples!$AA:$AC,MATCH(MantisDispenseList!AG48,Samples!$AA:$AA,0),3)</f>
        <v>0</v>
      </c>
      <c r="H48" s="0" t="n">
        <f aca="false">INDEX(Samples!$AA:$AC,MATCH(MantisDispenseList!AH48,Samples!$AA:$AA,0),3)</f>
        <v>0</v>
      </c>
      <c r="I48" s="0" t="n">
        <f aca="false">INDEX(Samples!$AA:$AC,MATCH(MantisDispenseList!AI48,Samples!$AA:$AA,0),3)</f>
        <v>0</v>
      </c>
      <c r="J48" s="0" t="n">
        <f aca="false">INDEX(Samples!$AA:$AC,MATCH(MantisDispenseList!AJ48,Samples!$AA:$AA,0),3)</f>
        <v>0</v>
      </c>
      <c r="K48" s="0" t="n">
        <f aca="false">INDEX(Samples!$AA:$AC,MATCH(MantisDispenseList!AK48,Samples!$AA:$AA,0),3)</f>
        <v>0</v>
      </c>
      <c r="L48" s="0" t="n">
        <f aca="false">INDEX(Samples!$AA:$AC,MATCH(MantisDispenseList!AL48,Samples!$AA:$AA,0),3)</f>
        <v>0</v>
      </c>
      <c r="M48" s="0" t="n">
        <f aca="false">INDEX(Samples!$AA:$AC,MATCH(MantisDispenseList!AM48,Samples!$AA:$AA,0),3)</f>
        <v>0</v>
      </c>
      <c r="N48" s="0" t="n">
        <f aca="false">INDEX(Samples!$AA:$AC,MATCH(MantisDispenseList!AN48,Samples!$AA:$AA,0),3)</f>
        <v>0</v>
      </c>
      <c r="O48" s="0" t="n">
        <f aca="false">INDEX(Samples!$AA:$AC,MATCH(MantisDispenseList!AO48,Samples!$AA:$AA,0),3)</f>
        <v>0</v>
      </c>
      <c r="P48" s="0" t="n">
        <f aca="false">INDEX(Samples!$AA:$AC,MATCH(MantisDispenseList!AP48,Samples!$AA:$AA,0),3)</f>
        <v>0</v>
      </c>
      <c r="Q48" s="0" t="n">
        <f aca="false">INDEX(Samples!$AA:$AC,MATCH(MantisDispenseList!AQ48,Samples!$AA:$AA,0),3)</f>
        <v>0</v>
      </c>
      <c r="R48" s="0" t="n">
        <f aca="false">INDEX(Samples!$AA:$AC,MATCH(MantisDispenseList!AR48,Samples!$AA:$AA,0),3)</f>
        <v>0</v>
      </c>
      <c r="S48" s="0" t="n">
        <f aca="false">INDEX(Samples!$AA:$AC,MATCH(MantisDispenseList!AS48,Samples!$AA:$AA,0),3)</f>
        <v>0</v>
      </c>
      <c r="T48" s="0" t="n">
        <f aca="false">INDEX(Samples!$AA:$AC,MATCH(MantisDispenseList!AT48,Samples!$AA:$AA,0),3)</f>
        <v>0</v>
      </c>
      <c r="U48" s="0" t="n">
        <f aca="false">INDEX(Samples!$AA:$AC,MATCH(MantisDispenseList!AU48,Samples!$AA:$AA,0),3)</f>
        <v>0</v>
      </c>
      <c r="V48" s="0" t="n">
        <f aca="false">INDEX(Samples!$AA:$AC,MATCH(MantisDispenseList!AV48,Samples!$AA:$AA,0),3)</f>
        <v>0</v>
      </c>
      <c r="W48" s="0" t="n">
        <f aca="false">INDEX(Samples!$AA:$AC,MATCH(MantisDispenseList!AW48,Samples!$AA:$AA,0),3)</f>
        <v>0</v>
      </c>
      <c r="X48" s="0" t="n">
        <f aca="false">INDEX(Samples!$AA:$AC,MATCH(MantisDispenseList!AX48,Samples!$AA:$AA,0),3)</f>
        <v>0</v>
      </c>
      <c r="AA48" s="0" t="s">
        <v>56</v>
      </c>
      <c r="AB48" s="0" t="s">
        <v>57</v>
      </c>
      <c r="AC48" s="0" t="s">
        <v>108</v>
      </c>
      <c r="AD48" s="0" t="s">
        <v>109</v>
      </c>
      <c r="AE48" s="0" t="s">
        <v>160</v>
      </c>
      <c r="AF48" s="0" t="s">
        <v>161</v>
      </c>
      <c r="AG48" s="0" t="s">
        <v>205</v>
      </c>
      <c r="AH48" s="0" t="s">
        <v>206</v>
      </c>
      <c r="AI48" s="0" t="s">
        <v>248</v>
      </c>
      <c r="AJ48" s="0" t="s">
        <v>249</v>
      </c>
      <c r="AK48" s="0" t="s">
        <v>283</v>
      </c>
      <c r="AL48" s="0" t="s">
        <v>284</v>
      </c>
      <c r="AM48" s="0" t="s">
        <v>317</v>
      </c>
      <c r="AN48" s="0" t="s">
        <v>318</v>
      </c>
      <c r="AO48" s="0" t="s">
        <v>352</v>
      </c>
      <c r="AP48" s="0" t="s">
        <v>353</v>
      </c>
      <c r="AQ48" s="0" t="s">
        <v>388</v>
      </c>
      <c r="AR48" s="0" t="s">
        <v>389</v>
      </c>
      <c r="AS48" s="0" t="s">
        <v>422</v>
      </c>
      <c r="AT48" s="0" t="s">
        <v>423</v>
      </c>
      <c r="AU48" s="0" t="s">
        <v>448</v>
      </c>
      <c r="AV48" s="0" t="s">
        <v>449</v>
      </c>
      <c r="AW48" s="0" t="s">
        <v>474</v>
      </c>
      <c r="AX48" s="0" t="s">
        <v>475</v>
      </c>
    </row>
    <row r="49" customFormat="false" ht="14.25" hidden="false" customHeight="false" outlineLevel="0" collapsed="false">
      <c r="A49" s="0" t="n">
        <f aca="false">INDEX(Samples!$AA:$AC,MATCH(MantisDispenseList!AA49,Samples!$AA:$AA,0),3)</f>
        <v>0</v>
      </c>
      <c r="B49" s="0" t="n">
        <f aca="false">INDEX(Samples!$AA:$AC,MATCH(MantisDispenseList!AB49,Samples!$AA:$AA,0),3)</f>
        <v>3</v>
      </c>
      <c r="C49" s="0" t="n">
        <f aca="false">INDEX(Samples!$AA:$AC,MATCH(MantisDispenseList!AC49,Samples!$AA:$AA,0),3)</f>
        <v>0</v>
      </c>
      <c r="D49" s="0" t="n">
        <f aca="false">INDEX(Samples!$AA:$AC,MATCH(MantisDispenseList!AD49,Samples!$AA:$AA,0),3)</f>
        <v>3</v>
      </c>
      <c r="E49" s="0" t="n">
        <f aca="false">INDEX(Samples!$AA:$AC,MATCH(MantisDispenseList!AE49,Samples!$AA:$AA,0),3)</f>
        <v>0</v>
      </c>
      <c r="F49" s="0" t="n">
        <f aca="false">INDEX(Samples!$AA:$AC,MATCH(MantisDispenseList!AF49,Samples!$AA:$AA,0),3)</f>
        <v>3</v>
      </c>
      <c r="G49" s="0" t="n">
        <f aca="false">INDEX(Samples!$AA:$AC,MATCH(MantisDispenseList!AG49,Samples!$AA:$AA,0),3)</f>
        <v>0</v>
      </c>
      <c r="H49" s="0" t="n">
        <f aca="false">INDEX(Samples!$AA:$AC,MATCH(MantisDispenseList!AH49,Samples!$AA:$AA,0),3)</f>
        <v>0</v>
      </c>
      <c r="I49" s="0" t="n">
        <f aca="false">INDEX(Samples!$AA:$AC,MATCH(MantisDispenseList!AI49,Samples!$AA:$AA,0),3)</f>
        <v>0</v>
      </c>
      <c r="J49" s="0" t="n">
        <f aca="false">INDEX(Samples!$AA:$AC,MATCH(MantisDispenseList!AJ49,Samples!$AA:$AA,0),3)</f>
        <v>0</v>
      </c>
      <c r="K49" s="0" t="n">
        <f aca="false">INDEX(Samples!$AA:$AC,MATCH(MantisDispenseList!AK49,Samples!$AA:$AA,0),3)</f>
        <v>0</v>
      </c>
      <c r="L49" s="0" t="n">
        <f aca="false">INDEX(Samples!$AA:$AC,MATCH(MantisDispenseList!AL49,Samples!$AA:$AA,0),3)</f>
        <v>0</v>
      </c>
      <c r="M49" s="0" t="n">
        <f aca="false">INDEX(Samples!$AA:$AC,MATCH(MantisDispenseList!AM49,Samples!$AA:$AA,0),3)</f>
        <v>0</v>
      </c>
      <c r="N49" s="0" t="n">
        <f aca="false">INDEX(Samples!$AA:$AC,MATCH(MantisDispenseList!AN49,Samples!$AA:$AA,0),3)</f>
        <v>0</v>
      </c>
      <c r="O49" s="0" t="n">
        <f aca="false">INDEX(Samples!$AA:$AC,MATCH(MantisDispenseList!AO49,Samples!$AA:$AA,0),3)</f>
        <v>0</v>
      </c>
      <c r="P49" s="0" t="n">
        <f aca="false">INDEX(Samples!$AA:$AC,MATCH(MantisDispenseList!AP49,Samples!$AA:$AA,0),3)</f>
        <v>0</v>
      </c>
      <c r="Q49" s="0" t="n">
        <f aca="false">INDEX(Samples!$AA:$AC,MATCH(MantisDispenseList!AQ49,Samples!$AA:$AA,0),3)</f>
        <v>0</v>
      </c>
      <c r="R49" s="0" t="n">
        <f aca="false">INDEX(Samples!$AA:$AC,MATCH(MantisDispenseList!AR49,Samples!$AA:$AA,0),3)</f>
        <v>0</v>
      </c>
      <c r="S49" s="0" t="n">
        <f aca="false">INDEX(Samples!$AA:$AC,MATCH(MantisDispenseList!AS49,Samples!$AA:$AA,0),3)</f>
        <v>0</v>
      </c>
      <c r="T49" s="0" t="n">
        <f aca="false">INDEX(Samples!$AA:$AC,MATCH(MantisDispenseList!AT49,Samples!$AA:$AA,0),3)</f>
        <v>0</v>
      </c>
      <c r="U49" s="0" t="n">
        <f aca="false">INDEX(Samples!$AA:$AC,MATCH(MantisDispenseList!AU49,Samples!$AA:$AA,0),3)</f>
        <v>0</v>
      </c>
      <c r="V49" s="0" t="n">
        <f aca="false">INDEX(Samples!$AA:$AC,MATCH(MantisDispenseList!AV49,Samples!$AA:$AA,0),3)</f>
        <v>0</v>
      </c>
      <c r="W49" s="0" t="n">
        <f aca="false">INDEX(Samples!$AA:$AC,MATCH(MantisDispenseList!AW49,Samples!$AA:$AA,0),3)</f>
        <v>0</v>
      </c>
      <c r="X49" s="0" t="n">
        <f aca="false">INDEX(Samples!$AA:$AC,MATCH(MantisDispenseList!AX49,Samples!$AA:$AA,0),3)</f>
        <v>0</v>
      </c>
      <c r="AA49" s="0" t="s">
        <v>58</v>
      </c>
      <c r="AB49" s="0" t="s">
        <v>93</v>
      </c>
      <c r="AC49" s="0" t="s">
        <v>110</v>
      </c>
      <c r="AD49" s="0" t="s">
        <v>99</v>
      </c>
      <c r="AE49" s="0" t="s">
        <v>162</v>
      </c>
      <c r="AF49" s="0" t="s">
        <v>105</v>
      </c>
      <c r="AG49" s="0" t="s">
        <v>207</v>
      </c>
      <c r="AH49" s="0" t="s">
        <v>316</v>
      </c>
      <c r="AI49" s="0" t="s">
        <v>250</v>
      </c>
      <c r="AJ49" s="0" t="s">
        <v>320</v>
      </c>
      <c r="AK49" s="0" t="s">
        <v>285</v>
      </c>
      <c r="AL49" s="0" t="s">
        <v>325</v>
      </c>
      <c r="AM49" s="0" t="s">
        <v>319</v>
      </c>
      <c r="AN49" s="0" t="s">
        <v>330</v>
      </c>
      <c r="AO49" s="0" t="s">
        <v>354</v>
      </c>
      <c r="AP49" s="0" t="s">
        <v>335</v>
      </c>
      <c r="AQ49" s="0" t="s">
        <v>390</v>
      </c>
      <c r="AR49" s="0" t="s">
        <v>341</v>
      </c>
      <c r="AS49" s="0" t="s">
        <v>424</v>
      </c>
      <c r="AT49" s="0" t="s">
        <v>343</v>
      </c>
      <c r="AU49" s="0" t="s">
        <v>450</v>
      </c>
      <c r="AV49" s="0" t="s">
        <v>347</v>
      </c>
      <c r="AW49" s="0" t="s">
        <v>476</v>
      </c>
      <c r="AX49" s="0" t="s">
        <v>351</v>
      </c>
    </row>
    <row r="50" customFormat="false" ht="14.25" hidden="false" customHeight="false" outlineLevel="0" collapsed="false">
      <c r="A50" s="0" t="n">
        <f aca="false">INDEX(Samples!$AA:$AC,MATCH(MantisDispenseList!AA50,Samples!$AA:$AA,0),3)</f>
        <v>0</v>
      </c>
      <c r="B50" s="0" t="n">
        <f aca="false">INDEX(Samples!$AA:$AC,MATCH(MantisDispenseList!AB50,Samples!$AA:$AA,0),3)</f>
        <v>0</v>
      </c>
      <c r="C50" s="0" t="n">
        <f aca="false">INDEX(Samples!$AA:$AC,MATCH(MantisDispenseList!AC50,Samples!$AA:$AA,0),3)</f>
        <v>0</v>
      </c>
      <c r="D50" s="0" t="n">
        <f aca="false">INDEX(Samples!$AA:$AC,MATCH(MantisDispenseList!AD50,Samples!$AA:$AA,0),3)</f>
        <v>0</v>
      </c>
      <c r="E50" s="0" t="n">
        <f aca="false">INDEX(Samples!$AA:$AC,MATCH(MantisDispenseList!AE50,Samples!$AA:$AA,0),3)</f>
        <v>0</v>
      </c>
      <c r="F50" s="0" t="n">
        <f aca="false">INDEX(Samples!$AA:$AC,MATCH(MantisDispenseList!AF50,Samples!$AA:$AA,0),3)</f>
        <v>0</v>
      </c>
      <c r="G50" s="0" t="n">
        <f aca="false">INDEX(Samples!$AA:$AC,MATCH(MantisDispenseList!AG50,Samples!$AA:$AA,0),3)</f>
        <v>0</v>
      </c>
      <c r="H50" s="0" t="n">
        <f aca="false">INDEX(Samples!$AA:$AC,MATCH(MantisDispenseList!AH50,Samples!$AA:$AA,0),3)</f>
        <v>0</v>
      </c>
      <c r="I50" s="0" t="n">
        <f aca="false">INDEX(Samples!$AA:$AC,MATCH(MantisDispenseList!AI50,Samples!$AA:$AA,0),3)</f>
        <v>0</v>
      </c>
      <c r="J50" s="0" t="n">
        <f aca="false">INDEX(Samples!$AA:$AC,MATCH(MantisDispenseList!AJ50,Samples!$AA:$AA,0),3)</f>
        <v>0</v>
      </c>
      <c r="K50" s="0" t="n">
        <f aca="false">INDEX(Samples!$AA:$AC,MATCH(MantisDispenseList!AK50,Samples!$AA:$AA,0),3)</f>
        <v>0</v>
      </c>
      <c r="L50" s="0" t="n">
        <f aca="false">INDEX(Samples!$AA:$AC,MATCH(MantisDispenseList!AL50,Samples!$AA:$AA,0),3)</f>
        <v>0</v>
      </c>
      <c r="M50" s="0" t="n">
        <f aca="false">INDEX(Samples!$AA:$AC,MATCH(MantisDispenseList!AM50,Samples!$AA:$AA,0),3)</f>
        <v>0</v>
      </c>
      <c r="N50" s="0" t="n">
        <f aca="false">INDEX(Samples!$AA:$AC,MATCH(MantisDispenseList!AN50,Samples!$AA:$AA,0),3)</f>
        <v>0</v>
      </c>
      <c r="O50" s="0" t="n">
        <f aca="false">INDEX(Samples!$AA:$AC,MATCH(MantisDispenseList!AO50,Samples!$AA:$AA,0),3)</f>
        <v>0</v>
      </c>
      <c r="P50" s="0" t="n">
        <f aca="false">INDEX(Samples!$AA:$AC,MATCH(MantisDispenseList!AP50,Samples!$AA:$AA,0),3)</f>
        <v>0</v>
      </c>
      <c r="Q50" s="0" t="n">
        <f aca="false">INDEX(Samples!$AA:$AC,MATCH(MantisDispenseList!AQ50,Samples!$AA:$AA,0),3)</f>
        <v>0</v>
      </c>
      <c r="R50" s="0" t="n">
        <f aca="false">INDEX(Samples!$AA:$AC,MATCH(MantisDispenseList!AR50,Samples!$AA:$AA,0),3)</f>
        <v>0</v>
      </c>
      <c r="S50" s="0" t="n">
        <f aca="false">INDEX(Samples!$AA:$AC,MATCH(MantisDispenseList!AS50,Samples!$AA:$AA,0),3)</f>
        <v>0</v>
      </c>
      <c r="T50" s="0" t="n">
        <f aca="false">INDEX(Samples!$AA:$AC,MATCH(MantisDispenseList!AT50,Samples!$AA:$AA,0),3)</f>
        <v>0</v>
      </c>
      <c r="U50" s="0" t="n">
        <f aca="false">INDEX(Samples!$AA:$AC,MATCH(MantisDispenseList!AU50,Samples!$AA:$AA,0),3)</f>
        <v>0</v>
      </c>
      <c r="V50" s="0" t="n">
        <f aca="false">INDEX(Samples!$AA:$AC,MATCH(MantisDispenseList!AV50,Samples!$AA:$AA,0),3)</f>
        <v>0</v>
      </c>
      <c r="W50" s="0" t="n">
        <f aca="false">INDEX(Samples!$AA:$AC,MATCH(MantisDispenseList!AW50,Samples!$AA:$AA,0),3)</f>
        <v>0</v>
      </c>
      <c r="X50" s="0" t="n">
        <f aca="false">INDEX(Samples!$AA:$AC,MATCH(MantisDispenseList!AX50,Samples!$AA:$AA,0),3)</f>
        <v>0</v>
      </c>
      <c r="AA50" s="0" t="s">
        <v>63</v>
      </c>
      <c r="AB50" s="0" t="s">
        <v>64</v>
      </c>
      <c r="AC50" s="0" t="s">
        <v>114</v>
      </c>
      <c r="AD50" s="0" t="s">
        <v>115</v>
      </c>
      <c r="AE50" s="0" t="s">
        <v>167</v>
      </c>
      <c r="AF50" s="0" t="s">
        <v>168</v>
      </c>
      <c r="AG50" s="0" t="s">
        <v>211</v>
      </c>
      <c r="AH50" s="0" t="s">
        <v>212</v>
      </c>
      <c r="AI50" s="0" t="s">
        <v>254</v>
      </c>
      <c r="AJ50" s="0" t="s">
        <v>255</v>
      </c>
      <c r="AK50" s="0" t="s">
        <v>289</v>
      </c>
      <c r="AL50" s="0" t="s">
        <v>290</v>
      </c>
      <c r="AM50" s="0" t="s">
        <v>322</v>
      </c>
      <c r="AN50" s="0" t="s">
        <v>323</v>
      </c>
      <c r="AO50" s="0" t="s">
        <v>356</v>
      </c>
      <c r="AP50" s="0" t="s">
        <v>357</v>
      </c>
      <c r="AQ50" s="0" t="s">
        <v>394</v>
      </c>
      <c r="AR50" s="0" t="s">
        <v>395</v>
      </c>
      <c r="AS50" s="0" t="s">
        <v>426</v>
      </c>
      <c r="AT50" s="0" t="s">
        <v>427</v>
      </c>
      <c r="AU50" s="0" t="s">
        <v>452</v>
      </c>
      <c r="AV50" s="0" t="s">
        <v>453</v>
      </c>
      <c r="AW50" s="0" t="s">
        <v>478</v>
      </c>
      <c r="AX50" s="0" t="s">
        <v>479</v>
      </c>
    </row>
    <row r="51" customFormat="false" ht="14.25" hidden="false" customHeight="false" outlineLevel="0" collapsed="false">
      <c r="A51" s="0" t="n">
        <f aca="false">INDEX(Samples!$AA:$AC,MATCH(MantisDispenseList!AA51,Samples!$AA:$AA,0),3)</f>
        <v>0</v>
      </c>
      <c r="B51" s="0" t="n">
        <f aca="false">INDEX(Samples!$AA:$AC,MATCH(MantisDispenseList!AB51,Samples!$AA:$AA,0),3)</f>
        <v>3</v>
      </c>
      <c r="C51" s="0" t="n">
        <f aca="false">INDEX(Samples!$AA:$AC,MATCH(MantisDispenseList!AC51,Samples!$AA:$AA,0),3)</f>
        <v>0</v>
      </c>
      <c r="D51" s="0" t="n">
        <f aca="false">INDEX(Samples!$AA:$AC,MATCH(MantisDispenseList!AD51,Samples!$AA:$AA,0),3)</f>
        <v>3</v>
      </c>
      <c r="E51" s="0" t="n">
        <f aca="false">INDEX(Samples!$AA:$AC,MATCH(MantisDispenseList!AE51,Samples!$AA:$AA,0),3)</f>
        <v>0</v>
      </c>
      <c r="F51" s="0" t="n">
        <f aca="false">INDEX(Samples!$AA:$AC,MATCH(MantisDispenseList!AF51,Samples!$AA:$AA,0),3)</f>
        <v>3</v>
      </c>
      <c r="G51" s="0" t="n">
        <f aca="false">INDEX(Samples!$AA:$AC,MATCH(MantisDispenseList!AG51,Samples!$AA:$AA,0),3)</f>
        <v>0</v>
      </c>
      <c r="H51" s="0" t="n">
        <f aca="false">INDEX(Samples!$AA:$AC,MATCH(MantisDispenseList!AH51,Samples!$AA:$AA,0),3)</f>
        <v>0</v>
      </c>
      <c r="I51" s="0" t="n">
        <f aca="false">INDEX(Samples!$AA:$AC,MATCH(MantisDispenseList!AI51,Samples!$AA:$AA,0),3)</f>
        <v>0</v>
      </c>
      <c r="J51" s="0" t="n">
        <f aca="false">INDEX(Samples!$AA:$AC,MATCH(MantisDispenseList!AJ51,Samples!$AA:$AA,0),3)</f>
        <v>0</v>
      </c>
      <c r="K51" s="0" t="n">
        <f aca="false">INDEX(Samples!$AA:$AC,MATCH(MantisDispenseList!AK51,Samples!$AA:$AA,0),3)</f>
        <v>0</v>
      </c>
      <c r="L51" s="0" t="n">
        <f aca="false">INDEX(Samples!$AA:$AC,MATCH(MantisDispenseList!AL51,Samples!$AA:$AA,0),3)</f>
        <v>0</v>
      </c>
      <c r="M51" s="0" t="n">
        <f aca="false">INDEX(Samples!$AA:$AC,MATCH(MantisDispenseList!AM51,Samples!$AA:$AA,0),3)</f>
        <v>0</v>
      </c>
      <c r="N51" s="0" t="n">
        <f aca="false">INDEX(Samples!$AA:$AC,MATCH(MantisDispenseList!AN51,Samples!$AA:$AA,0),3)</f>
        <v>0</v>
      </c>
      <c r="O51" s="0" t="n">
        <f aca="false">INDEX(Samples!$AA:$AC,MATCH(MantisDispenseList!AO51,Samples!$AA:$AA,0),3)</f>
        <v>0</v>
      </c>
      <c r="P51" s="0" t="n">
        <f aca="false">INDEX(Samples!$AA:$AC,MATCH(MantisDispenseList!AP51,Samples!$AA:$AA,0),3)</f>
        <v>0</v>
      </c>
      <c r="Q51" s="0" t="n">
        <f aca="false">INDEX(Samples!$AA:$AC,MATCH(MantisDispenseList!AQ51,Samples!$AA:$AA,0),3)</f>
        <v>0</v>
      </c>
      <c r="R51" s="0" t="n">
        <f aca="false">INDEX(Samples!$AA:$AC,MATCH(MantisDispenseList!AR51,Samples!$AA:$AA,0),3)</f>
        <v>0</v>
      </c>
      <c r="S51" s="0" t="n">
        <f aca="false">INDEX(Samples!$AA:$AC,MATCH(MantisDispenseList!AS51,Samples!$AA:$AA,0),3)</f>
        <v>0</v>
      </c>
      <c r="T51" s="0" t="n">
        <f aca="false">INDEX(Samples!$AA:$AC,MATCH(MantisDispenseList!AT51,Samples!$AA:$AA,0),3)</f>
        <v>0</v>
      </c>
      <c r="U51" s="0" t="n">
        <f aca="false">INDEX(Samples!$AA:$AC,MATCH(MantisDispenseList!AU51,Samples!$AA:$AA,0),3)</f>
        <v>0</v>
      </c>
      <c r="V51" s="0" t="n">
        <f aca="false">INDEX(Samples!$AA:$AC,MATCH(MantisDispenseList!AV51,Samples!$AA:$AA,0),3)</f>
        <v>0</v>
      </c>
      <c r="W51" s="0" t="n">
        <f aca="false">INDEX(Samples!$AA:$AC,MATCH(MantisDispenseList!AW51,Samples!$AA:$AA,0),3)</f>
        <v>0</v>
      </c>
      <c r="X51" s="0" t="n">
        <f aca="false">INDEX(Samples!$AA:$AC,MATCH(MantisDispenseList!AX51,Samples!$AA:$AA,0),3)</f>
        <v>0</v>
      </c>
      <c r="AA51" s="0" t="s">
        <v>65</v>
      </c>
      <c r="AB51" s="0" t="s">
        <v>112</v>
      </c>
      <c r="AC51" s="0" t="s">
        <v>116</v>
      </c>
      <c r="AD51" s="0" t="s">
        <v>118</v>
      </c>
      <c r="AE51" s="0" t="s">
        <v>169</v>
      </c>
      <c r="AF51" s="0" t="s">
        <v>124</v>
      </c>
      <c r="AG51" s="0" t="s">
        <v>213</v>
      </c>
      <c r="AH51" s="0" t="s">
        <v>355</v>
      </c>
      <c r="AI51" s="0" t="s">
        <v>256</v>
      </c>
      <c r="AJ51" s="0" t="s">
        <v>360</v>
      </c>
      <c r="AK51" s="0" t="s">
        <v>291</v>
      </c>
      <c r="AL51" s="0" t="s">
        <v>366</v>
      </c>
      <c r="AM51" s="0" t="s">
        <v>324</v>
      </c>
      <c r="AN51" s="0" t="s">
        <v>372</v>
      </c>
      <c r="AO51" s="0" t="s">
        <v>358</v>
      </c>
      <c r="AP51" s="0" t="s">
        <v>378</v>
      </c>
      <c r="AQ51" s="0" t="s">
        <v>396</v>
      </c>
      <c r="AR51" s="0" t="s">
        <v>380</v>
      </c>
      <c r="AS51" s="0" t="s">
        <v>428</v>
      </c>
      <c r="AT51" s="0" t="s">
        <v>382</v>
      </c>
      <c r="AU51" s="0" t="s">
        <v>454</v>
      </c>
      <c r="AV51" s="0" t="s">
        <v>387</v>
      </c>
      <c r="AW51" s="0" t="s">
        <v>480</v>
      </c>
      <c r="AX51" s="0" t="s">
        <v>392</v>
      </c>
    </row>
    <row r="52" customFormat="false" ht="14.25" hidden="false" customHeight="false" outlineLevel="0" collapsed="false">
      <c r="A52" s="0" t="n">
        <f aca="false">INDEX(Samples!$AA:$AC,MATCH(MantisDispenseList!AA52,Samples!$AA:$AA,0),3)</f>
        <v>0</v>
      </c>
      <c r="B52" s="0" t="n">
        <f aca="false">INDEX(Samples!$AA:$AC,MATCH(MantisDispenseList!AB52,Samples!$AA:$AA,0),3)</f>
        <v>0</v>
      </c>
      <c r="C52" s="0" t="n">
        <f aca="false">INDEX(Samples!$AA:$AC,MATCH(MantisDispenseList!AC52,Samples!$AA:$AA,0),3)</f>
        <v>0</v>
      </c>
      <c r="D52" s="0" t="n">
        <f aca="false">INDEX(Samples!$AA:$AC,MATCH(MantisDispenseList!AD52,Samples!$AA:$AA,0),3)</f>
        <v>0</v>
      </c>
      <c r="E52" s="0" t="n">
        <f aca="false">INDEX(Samples!$AA:$AC,MATCH(MantisDispenseList!AE52,Samples!$AA:$AA,0),3)</f>
        <v>0</v>
      </c>
      <c r="F52" s="0" t="n">
        <f aca="false">INDEX(Samples!$AA:$AC,MATCH(MantisDispenseList!AF52,Samples!$AA:$AA,0),3)</f>
        <v>0</v>
      </c>
      <c r="G52" s="0" t="n">
        <f aca="false">INDEX(Samples!$AA:$AC,MATCH(MantisDispenseList!AG52,Samples!$AA:$AA,0),3)</f>
        <v>0</v>
      </c>
      <c r="H52" s="0" t="n">
        <f aca="false">INDEX(Samples!$AA:$AC,MATCH(MantisDispenseList!AH52,Samples!$AA:$AA,0),3)</f>
        <v>0</v>
      </c>
      <c r="I52" s="0" t="n">
        <f aca="false">INDEX(Samples!$AA:$AC,MATCH(MantisDispenseList!AI52,Samples!$AA:$AA,0),3)</f>
        <v>0</v>
      </c>
      <c r="J52" s="0" t="n">
        <f aca="false">INDEX(Samples!$AA:$AC,MATCH(MantisDispenseList!AJ52,Samples!$AA:$AA,0),3)</f>
        <v>0</v>
      </c>
      <c r="K52" s="0" t="n">
        <f aca="false">INDEX(Samples!$AA:$AC,MATCH(MantisDispenseList!AK52,Samples!$AA:$AA,0),3)</f>
        <v>0</v>
      </c>
      <c r="L52" s="0" t="n">
        <f aca="false">INDEX(Samples!$AA:$AC,MATCH(MantisDispenseList!AL52,Samples!$AA:$AA,0),3)</f>
        <v>0</v>
      </c>
      <c r="M52" s="0" t="n">
        <f aca="false">INDEX(Samples!$AA:$AC,MATCH(MantisDispenseList!AM52,Samples!$AA:$AA,0),3)</f>
        <v>0</v>
      </c>
      <c r="N52" s="0" t="n">
        <f aca="false">INDEX(Samples!$AA:$AC,MATCH(MantisDispenseList!AN52,Samples!$AA:$AA,0),3)</f>
        <v>0</v>
      </c>
      <c r="O52" s="0" t="n">
        <f aca="false">INDEX(Samples!$AA:$AC,MATCH(MantisDispenseList!AO52,Samples!$AA:$AA,0),3)</f>
        <v>0</v>
      </c>
      <c r="P52" s="0" t="n">
        <f aca="false">INDEX(Samples!$AA:$AC,MATCH(MantisDispenseList!AP52,Samples!$AA:$AA,0),3)</f>
        <v>0</v>
      </c>
      <c r="Q52" s="0" t="n">
        <f aca="false">INDEX(Samples!$AA:$AC,MATCH(MantisDispenseList!AQ52,Samples!$AA:$AA,0),3)</f>
        <v>0</v>
      </c>
      <c r="R52" s="0" t="n">
        <f aca="false">INDEX(Samples!$AA:$AC,MATCH(MantisDispenseList!AR52,Samples!$AA:$AA,0),3)</f>
        <v>0</v>
      </c>
      <c r="S52" s="0" t="n">
        <f aca="false">INDEX(Samples!$AA:$AC,MATCH(MantisDispenseList!AS52,Samples!$AA:$AA,0),3)</f>
        <v>0</v>
      </c>
      <c r="T52" s="0" t="n">
        <f aca="false">INDEX(Samples!$AA:$AC,MATCH(MantisDispenseList!AT52,Samples!$AA:$AA,0),3)</f>
        <v>0</v>
      </c>
      <c r="U52" s="0" t="n">
        <f aca="false">INDEX(Samples!$AA:$AC,MATCH(MantisDispenseList!AU52,Samples!$AA:$AA,0),3)</f>
        <v>0</v>
      </c>
      <c r="V52" s="0" t="n">
        <f aca="false">INDEX(Samples!$AA:$AC,MATCH(MantisDispenseList!AV52,Samples!$AA:$AA,0),3)</f>
        <v>0</v>
      </c>
      <c r="W52" s="0" t="n">
        <f aca="false">INDEX(Samples!$AA:$AC,MATCH(MantisDispenseList!AW52,Samples!$AA:$AA,0),3)</f>
        <v>0</v>
      </c>
      <c r="X52" s="0" t="n">
        <f aca="false">INDEX(Samples!$AA:$AC,MATCH(MantisDispenseList!AX52,Samples!$AA:$AA,0),3)</f>
        <v>0</v>
      </c>
      <c r="AA52" s="0" t="s">
        <v>70</v>
      </c>
      <c r="AB52" s="0" t="s">
        <v>71</v>
      </c>
      <c r="AC52" s="0" t="s">
        <v>120</v>
      </c>
      <c r="AD52" s="0" t="s">
        <v>121</v>
      </c>
      <c r="AE52" s="0" t="s">
        <v>175</v>
      </c>
      <c r="AF52" s="0" t="s">
        <v>176</v>
      </c>
      <c r="AG52" s="0" t="s">
        <v>217</v>
      </c>
      <c r="AH52" s="0" t="s">
        <v>218</v>
      </c>
      <c r="AI52" s="0" t="s">
        <v>259</v>
      </c>
      <c r="AJ52" s="0" t="s">
        <v>260</v>
      </c>
      <c r="AK52" s="0" t="s">
        <v>294</v>
      </c>
      <c r="AL52" s="0" t="s">
        <v>295</v>
      </c>
      <c r="AM52" s="0" t="s">
        <v>327</v>
      </c>
      <c r="AN52" s="0" t="s">
        <v>328</v>
      </c>
      <c r="AO52" s="0" t="s">
        <v>362</v>
      </c>
      <c r="AP52" s="0" t="s">
        <v>363</v>
      </c>
      <c r="AQ52" s="0" t="s">
        <v>399</v>
      </c>
      <c r="AR52" s="0" t="s">
        <v>400</v>
      </c>
      <c r="AS52" s="0" t="s">
        <v>430</v>
      </c>
      <c r="AT52" s="0" t="s">
        <v>431</v>
      </c>
      <c r="AU52" s="0" t="s">
        <v>456</v>
      </c>
      <c r="AV52" s="0" t="s">
        <v>457</v>
      </c>
      <c r="AW52" s="0" t="s">
        <v>482</v>
      </c>
      <c r="AX52" s="0" t="s">
        <v>483</v>
      </c>
    </row>
    <row r="53" customFormat="false" ht="14.25" hidden="false" customHeight="false" outlineLevel="0" collapsed="false">
      <c r="A53" s="0" t="n">
        <f aca="false">INDEX(Samples!$AA:$AC,MATCH(MantisDispenseList!AA53,Samples!$AA:$AA,0),3)</f>
        <v>0</v>
      </c>
      <c r="B53" s="0" t="n">
        <f aca="false">INDEX(Samples!$AA:$AC,MATCH(MantisDispenseList!AB53,Samples!$AA:$AA,0),3)</f>
        <v>3</v>
      </c>
      <c r="C53" s="0" t="n">
        <f aca="false">INDEX(Samples!$AA:$AC,MATCH(MantisDispenseList!AC53,Samples!$AA:$AA,0),3)</f>
        <v>0</v>
      </c>
      <c r="D53" s="0" t="n">
        <f aca="false">INDEX(Samples!$AA:$AC,MATCH(MantisDispenseList!AD53,Samples!$AA:$AA,0),3)</f>
        <v>3</v>
      </c>
      <c r="E53" s="0" t="n">
        <f aca="false">INDEX(Samples!$AA:$AC,MATCH(MantisDispenseList!AE53,Samples!$AA:$AA,0),3)</f>
        <v>0</v>
      </c>
      <c r="F53" s="0" t="n">
        <f aca="false">INDEX(Samples!$AA:$AC,MATCH(MantisDispenseList!AF53,Samples!$AA:$AA,0),3)</f>
        <v>3</v>
      </c>
      <c r="G53" s="0" t="n">
        <f aca="false">INDEX(Samples!$AA:$AC,MATCH(MantisDispenseList!AG53,Samples!$AA:$AA,0),3)</f>
        <v>0</v>
      </c>
      <c r="H53" s="0" t="n">
        <f aca="false">INDEX(Samples!$AA:$AC,MATCH(MantisDispenseList!AH53,Samples!$AA:$AA,0),3)</f>
        <v>0</v>
      </c>
      <c r="I53" s="0" t="n">
        <f aca="false">INDEX(Samples!$AA:$AC,MATCH(MantisDispenseList!AI53,Samples!$AA:$AA,0),3)</f>
        <v>0</v>
      </c>
      <c r="J53" s="0" t="n">
        <f aca="false">INDEX(Samples!$AA:$AC,MATCH(MantisDispenseList!AJ53,Samples!$AA:$AA,0),3)</f>
        <v>0</v>
      </c>
      <c r="K53" s="0" t="n">
        <f aca="false">INDEX(Samples!$AA:$AC,MATCH(MantisDispenseList!AK53,Samples!$AA:$AA,0),3)</f>
        <v>0</v>
      </c>
      <c r="L53" s="0" t="n">
        <f aca="false">INDEX(Samples!$AA:$AC,MATCH(MantisDispenseList!AL53,Samples!$AA:$AA,0),3)</f>
        <v>0</v>
      </c>
      <c r="M53" s="0" t="n">
        <f aca="false">INDEX(Samples!$AA:$AC,MATCH(MantisDispenseList!AM53,Samples!$AA:$AA,0),3)</f>
        <v>0</v>
      </c>
      <c r="N53" s="0" t="n">
        <f aca="false">INDEX(Samples!$AA:$AC,MATCH(MantisDispenseList!AN53,Samples!$AA:$AA,0),3)</f>
        <v>0</v>
      </c>
      <c r="O53" s="0" t="n">
        <f aca="false">INDEX(Samples!$AA:$AC,MATCH(MantisDispenseList!AO53,Samples!$AA:$AA,0),3)</f>
        <v>0</v>
      </c>
      <c r="P53" s="0" t="n">
        <f aca="false">INDEX(Samples!$AA:$AC,MATCH(MantisDispenseList!AP53,Samples!$AA:$AA,0),3)</f>
        <v>0</v>
      </c>
      <c r="Q53" s="0" t="n">
        <f aca="false">INDEX(Samples!$AA:$AC,MATCH(MantisDispenseList!AQ53,Samples!$AA:$AA,0),3)</f>
        <v>0</v>
      </c>
      <c r="R53" s="0" t="n">
        <f aca="false">INDEX(Samples!$AA:$AC,MATCH(MantisDispenseList!AR53,Samples!$AA:$AA,0),3)</f>
        <v>0</v>
      </c>
      <c r="S53" s="0" t="n">
        <f aca="false">INDEX(Samples!$AA:$AC,MATCH(MantisDispenseList!AS53,Samples!$AA:$AA,0),3)</f>
        <v>0</v>
      </c>
      <c r="T53" s="0" t="n">
        <f aca="false">INDEX(Samples!$AA:$AC,MATCH(MantisDispenseList!AT53,Samples!$AA:$AA,0),3)</f>
        <v>0</v>
      </c>
      <c r="U53" s="0" t="n">
        <f aca="false">INDEX(Samples!$AA:$AC,MATCH(MantisDispenseList!AU53,Samples!$AA:$AA,0),3)</f>
        <v>0</v>
      </c>
      <c r="V53" s="0" t="n">
        <f aca="false">INDEX(Samples!$AA:$AC,MATCH(MantisDispenseList!AV53,Samples!$AA:$AA,0),3)</f>
        <v>0</v>
      </c>
      <c r="W53" s="0" t="n">
        <f aca="false">INDEX(Samples!$AA:$AC,MATCH(MantisDispenseList!AW53,Samples!$AA:$AA,0),3)</f>
        <v>0</v>
      </c>
      <c r="X53" s="0" t="n">
        <f aca="false">INDEX(Samples!$AA:$AC,MATCH(MantisDispenseList!AX53,Samples!$AA:$AA,0),3)</f>
        <v>0</v>
      </c>
      <c r="AA53" s="0" t="s">
        <v>72</v>
      </c>
      <c r="AB53" s="0" t="s">
        <v>132</v>
      </c>
      <c r="AC53" s="0" t="s">
        <v>122</v>
      </c>
      <c r="AD53" s="0" t="s">
        <v>139</v>
      </c>
      <c r="AE53" s="0" t="s">
        <v>177</v>
      </c>
      <c r="AF53" s="0" t="s">
        <v>142</v>
      </c>
      <c r="AG53" s="0" t="s">
        <v>219</v>
      </c>
      <c r="AH53" s="0" t="s">
        <v>398</v>
      </c>
      <c r="AI53" s="0" t="s">
        <v>261</v>
      </c>
      <c r="AJ53" s="0" t="s">
        <v>403</v>
      </c>
      <c r="AK53" s="0" t="s">
        <v>296</v>
      </c>
      <c r="AL53" s="0" t="s">
        <v>409</v>
      </c>
      <c r="AM53" s="0" t="s">
        <v>329</v>
      </c>
      <c r="AN53" s="0" t="s">
        <v>415</v>
      </c>
      <c r="AO53" s="0" t="s">
        <v>364</v>
      </c>
      <c r="AP53" s="0" t="s">
        <v>416</v>
      </c>
      <c r="AQ53" s="0" t="s">
        <v>401</v>
      </c>
      <c r="AR53" s="0" t="s">
        <v>417</v>
      </c>
      <c r="AS53" s="0" t="s">
        <v>432</v>
      </c>
      <c r="AT53" s="0" t="s">
        <v>421</v>
      </c>
      <c r="AU53" s="0" t="s">
        <v>458</v>
      </c>
      <c r="AV53" s="0" t="s">
        <v>425</v>
      </c>
      <c r="AW53" s="0" t="s">
        <v>484</v>
      </c>
      <c r="AX53" s="0" t="s">
        <v>429</v>
      </c>
    </row>
    <row r="54" customFormat="false" ht="14.25" hidden="false" customHeight="false" outlineLevel="0" collapsed="false">
      <c r="A54" s="0" t="n">
        <f aca="false">INDEX(Samples!$AA:$AC,MATCH(MantisDispenseList!AA54,Samples!$AA:$AA,0),3)</f>
        <v>0</v>
      </c>
      <c r="B54" s="0" t="n">
        <f aca="false">INDEX(Samples!$AA:$AC,MATCH(MantisDispenseList!AB54,Samples!$AA:$AA,0),3)</f>
        <v>0</v>
      </c>
      <c r="C54" s="0" t="n">
        <f aca="false">INDEX(Samples!$AA:$AC,MATCH(MantisDispenseList!AC54,Samples!$AA:$AA,0),3)</f>
        <v>0</v>
      </c>
      <c r="D54" s="0" t="n">
        <f aca="false">INDEX(Samples!$AA:$AC,MATCH(MantisDispenseList!AD54,Samples!$AA:$AA,0),3)</f>
        <v>0</v>
      </c>
      <c r="E54" s="0" t="n">
        <f aca="false">INDEX(Samples!$AA:$AC,MATCH(MantisDispenseList!AE54,Samples!$AA:$AA,0),3)</f>
        <v>0</v>
      </c>
      <c r="F54" s="0" t="n">
        <f aca="false">INDEX(Samples!$AA:$AC,MATCH(MantisDispenseList!AF54,Samples!$AA:$AA,0),3)</f>
        <v>0</v>
      </c>
      <c r="G54" s="0" t="n">
        <f aca="false">INDEX(Samples!$AA:$AC,MATCH(MantisDispenseList!AG54,Samples!$AA:$AA,0),3)</f>
        <v>0</v>
      </c>
      <c r="H54" s="0" t="n">
        <f aca="false">INDEX(Samples!$AA:$AC,MATCH(MantisDispenseList!AH54,Samples!$AA:$AA,0),3)</f>
        <v>0</v>
      </c>
      <c r="I54" s="0" t="n">
        <f aca="false">INDEX(Samples!$AA:$AC,MATCH(MantisDispenseList!AI54,Samples!$AA:$AA,0),3)</f>
        <v>0</v>
      </c>
      <c r="J54" s="0" t="n">
        <f aca="false">INDEX(Samples!$AA:$AC,MATCH(MantisDispenseList!AJ54,Samples!$AA:$AA,0),3)</f>
        <v>0</v>
      </c>
      <c r="K54" s="0" t="n">
        <f aca="false">INDEX(Samples!$AA:$AC,MATCH(MantisDispenseList!AK54,Samples!$AA:$AA,0),3)</f>
        <v>0</v>
      </c>
      <c r="L54" s="0" t="n">
        <f aca="false">INDEX(Samples!$AA:$AC,MATCH(MantisDispenseList!AL54,Samples!$AA:$AA,0),3)</f>
        <v>0</v>
      </c>
      <c r="M54" s="0" t="n">
        <f aca="false">INDEX(Samples!$AA:$AC,MATCH(MantisDispenseList!AM54,Samples!$AA:$AA,0),3)</f>
        <v>0</v>
      </c>
      <c r="N54" s="0" t="n">
        <f aca="false">INDEX(Samples!$AA:$AC,MATCH(MantisDispenseList!AN54,Samples!$AA:$AA,0),3)</f>
        <v>0</v>
      </c>
      <c r="O54" s="0" t="n">
        <f aca="false">INDEX(Samples!$AA:$AC,MATCH(MantisDispenseList!AO54,Samples!$AA:$AA,0),3)</f>
        <v>0</v>
      </c>
      <c r="P54" s="0" t="n">
        <f aca="false">INDEX(Samples!$AA:$AC,MATCH(MantisDispenseList!AP54,Samples!$AA:$AA,0),3)</f>
        <v>0</v>
      </c>
      <c r="Q54" s="0" t="n">
        <f aca="false">INDEX(Samples!$AA:$AC,MATCH(MantisDispenseList!AQ54,Samples!$AA:$AA,0),3)</f>
        <v>0</v>
      </c>
      <c r="R54" s="0" t="n">
        <f aca="false">INDEX(Samples!$AA:$AC,MATCH(MantisDispenseList!AR54,Samples!$AA:$AA,0),3)</f>
        <v>0</v>
      </c>
      <c r="S54" s="0" t="n">
        <f aca="false">INDEX(Samples!$AA:$AC,MATCH(MantisDispenseList!AS54,Samples!$AA:$AA,0),3)</f>
        <v>0</v>
      </c>
      <c r="T54" s="0" t="n">
        <f aca="false">INDEX(Samples!$AA:$AC,MATCH(MantisDispenseList!AT54,Samples!$AA:$AA,0),3)</f>
        <v>0</v>
      </c>
      <c r="U54" s="0" t="n">
        <f aca="false">INDEX(Samples!$AA:$AC,MATCH(MantisDispenseList!AU54,Samples!$AA:$AA,0),3)</f>
        <v>0</v>
      </c>
      <c r="V54" s="0" t="n">
        <f aca="false">INDEX(Samples!$AA:$AC,MATCH(MantisDispenseList!AV54,Samples!$AA:$AA,0),3)</f>
        <v>0</v>
      </c>
      <c r="W54" s="0" t="n">
        <f aca="false">INDEX(Samples!$AA:$AC,MATCH(MantisDispenseList!AW54,Samples!$AA:$AA,0),3)</f>
        <v>0</v>
      </c>
      <c r="X54" s="0" t="n">
        <f aca="false">INDEX(Samples!$AA:$AC,MATCH(MantisDispenseList!AX54,Samples!$AA:$AA,0),3)</f>
        <v>0</v>
      </c>
      <c r="AA54" s="0" t="s">
        <v>78</v>
      </c>
      <c r="AB54" s="0" t="s">
        <v>79</v>
      </c>
      <c r="AC54" s="0" t="s">
        <v>127</v>
      </c>
      <c r="AD54" s="0" t="s">
        <v>128</v>
      </c>
      <c r="AE54" s="0" t="s">
        <v>181</v>
      </c>
      <c r="AF54" s="0" t="s">
        <v>182</v>
      </c>
      <c r="AG54" s="0" t="s">
        <v>224</v>
      </c>
      <c r="AH54" s="0" t="s">
        <v>225</v>
      </c>
      <c r="AI54" s="0" t="s">
        <v>264</v>
      </c>
      <c r="AJ54" s="0" t="s">
        <v>265</v>
      </c>
      <c r="AK54" s="0" t="s">
        <v>299</v>
      </c>
      <c r="AL54" s="0" t="s">
        <v>300</v>
      </c>
      <c r="AM54" s="0" t="s">
        <v>332</v>
      </c>
      <c r="AN54" s="0" t="s">
        <v>333</v>
      </c>
      <c r="AO54" s="0" t="s">
        <v>368</v>
      </c>
      <c r="AP54" s="0" t="s">
        <v>369</v>
      </c>
      <c r="AQ54" s="0" t="s">
        <v>405</v>
      </c>
      <c r="AR54" s="0" t="s">
        <v>406</v>
      </c>
      <c r="AS54" s="0" t="s">
        <v>434</v>
      </c>
      <c r="AT54" s="0" t="s">
        <v>435</v>
      </c>
      <c r="AU54" s="0" t="s">
        <v>460</v>
      </c>
      <c r="AV54" s="0" t="s">
        <v>461</v>
      </c>
      <c r="AW54" s="0" t="s">
        <v>486</v>
      </c>
      <c r="AX54" s="0" t="s">
        <v>487</v>
      </c>
    </row>
    <row r="55" customFormat="false" ht="14.25" hidden="false" customHeight="false" outlineLevel="0" collapsed="false">
      <c r="A55" s="0" t="n">
        <f aca="false">INDEX(Samples!$AA:$AC,MATCH(MantisDispenseList!AA55,Samples!$AA:$AA,0),3)</f>
        <v>0</v>
      </c>
      <c r="B55" s="0" t="n">
        <f aca="false">INDEX(Samples!$AA:$AC,MATCH(MantisDispenseList!AB55,Samples!$AA:$AA,0),3)</f>
        <v>3</v>
      </c>
      <c r="C55" s="0" t="n">
        <f aca="false">INDEX(Samples!$AA:$AC,MATCH(MantisDispenseList!AC55,Samples!$AA:$AA,0),3)</f>
        <v>0</v>
      </c>
      <c r="D55" s="0" t="n">
        <f aca="false">INDEX(Samples!$AA:$AC,MATCH(MantisDispenseList!AD55,Samples!$AA:$AA,0),3)</f>
        <v>3</v>
      </c>
      <c r="E55" s="0" t="n">
        <f aca="false">INDEX(Samples!$AA:$AC,MATCH(MantisDispenseList!AE55,Samples!$AA:$AA,0),3)</f>
        <v>0</v>
      </c>
      <c r="F55" s="0" t="n">
        <f aca="false">INDEX(Samples!$AA:$AC,MATCH(MantisDispenseList!AF55,Samples!$AA:$AA,0),3)</f>
        <v>3</v>
      </c>
      <c r="G55" s="0" t="n">
        <f aca="false">INDEX(Samples!$AA:$AC,MATCH(MantisDispenseList!AG55,Samples!$AA:$AA,0),3)</f>
        <v>0</v>
      </c>
      <c r="H55" s="0" t="n">
        <f aca="false">INDEX(Samples!$AA:$AC,MATCH(MantisDispenseList!AH55,Samples!$AA:$AA,0),3)</f>
        <v>0</v>
      </c>
      <c r="I55" s="0" t="n">
        <f aca="false">INDEX(Samples!$AA:$AC,MATCH(MantisDispenseList!AI55,Samples!$AA:$AA,0),3)</f>
        <v>0</v>
      </c>
      <c r="J55" s="0" t="n">
        <f aca="false">INDEX(Samples!$AA:$AC,MATCH(MantisDispenseList!AJ55,Samples!$AA:$AA,0),3)</f>
        <v>0</v>
      </c>
      <c r="K55" s="0" t="n">
        <f aca="false">INDEX(Samples!$AA:$AC,MATCH(MantisDispenseList!AK55,Samples!$AA:$AA,0),3)</f>
        <v>0</v>
      </c>
      <c r="L55" s="0" t="n">
        <f aca="false">INDEX(Samples!$AA:$AC,MATCH(MantisDispenseList!AL55,Samples!$AA:$AA,0),3)</f>
        <v>0</v>
      </c>
      <c r="M55" s="0" t="n">
        <f aca="false">INDEX(Samples!$AA:$AC,MATCH(MantisDispenseList!AM55,Samples!$AA:$AA,0),3)</f>
        <v>0</v>
      </c>
      <c r="N55" s="0" t="n">
        <f aca="false">INDEX(Samples!$AA:$AC,MATCH(MantisDispenseList!AN55,Samples!$AA:$AA,0),3)</f>
        <v>0</v>
      </c>
      <c r="O55" s="0" t="n">
        <f aca="false">INDEX(Samples!$AA:$AC,MATCH(MantisDispenseList!AO55,Samples!$AA:$AA,0),3)</f>
        <v>0</v>
      </c>
      <c r="P55" s="0" t="n">
        <f aca="false">INDEX(Samples!$AA:$AC,MATCH(MantisDispenseList!AP55,Samples!$AA:$AA,0),3)</f>
        <v>0</v>
      </c>
      <c r="Q55" s="0" t="n">
        <f aca="false">INDEX(Samples!$AA:$AC,MATCH(MantisDispenseList!AQ55,Samples!$AA:$AA,0),3)</f>
        <v>0</v>
      </c>
      <c r="R55" s="0" t="n">
        <f aca="false">INDEX(Samples!$AA:$AC,MATCH(MantisDispenseList!AR55,Samples!$AA:$AA,0),3)</f>
        <v>0</v>
      </c>
      <c r="S55" s="0" t="n">
        <f aca="false">INDEX(Samples!$AA:$AC,MATCH(MantisDispenseList!AS55,Samples!$AA:$AA,0),3)</f>
        <v>0</v>
      </c>
      <c r="T55" s="0" t="n">
        <f aca="false">INDEX(Samples!$AA:$AC,MATCH(MantisDispenseList!AT55,Samples!$AA:$AA,0),3)</f>
        <v>0</v>
      </c>
      <c r="U55" s="0" t="n">
        <f aca="false">INDEX(Samples!$AA:$AC,MATCH(MantisDispenseList!AU55,Samples!$AA:$AA,0),3)</f>
        <v>0</v>
      </c>
      <c r="V55" s="0" t="n">
        <f aca="false">INDEX(Samples!$AA:$AC,MATCH(MantisDispenseList!AV55,Samples!$AA:$AA,0),3)</f>
        <v>0</v>
      </c>
      <c r="W55" s="0" t="n">
        <f aca="false">INDEX(Samples!$AA:$AC,MATCH(MantisDispenseList!AW55,Samples!$AA:$AA,0),3)</f>
        <v>0</v>
      </c>
      <c r="X55" s="0" t="n">
        <f aca="false">INDEX(Samples!$AA:$AC,MATCH(MantisDispenseList!AX55,Samples!$AA:$AA,0),3)</f>
        <v>0</v>
      </c>
      <c r="AA55" s="0" t="s">
        <v>80</v>
      </c>
      <c r="AB55" s="0" t="s">
        <v>149</v>
      </c>
      <c r="AC55" s="0" t="s">
        <v>129</v>
      </c>
      <c r="AD55" s="0" t="s">
        <v>157</v>
      </c>
      <c r="AE55" s="0" t="s">
        <v>183</v>
      </c>
      <c r="AF55" s="0" t="s">
        <v>164</v>
      </c>
      <c r="AG55" s="0" t="s">
        <v>226</v>
      </c>
      <c r="AH55" s="0" t="s">
        <v>433</v>
      </c>
      <c r="AI55" s="0" t="s">
        <v>266</v>
      </c>
      <c r="AJ55" s="0" t="s">
        <v>437</v>
      </c>
      <c r="AK55" s="0" t="s">
        <v>301</v>
      </c>
      <c r="AL55" s="0" t="s">
        <v>441</v>
      </c>
      <c r="AM55" s="0" t="s">
        <v>334</v>
      </c>
      <c r="AN55" s="0" t="s">
        <v>442</v>
      </c>
      <c r="AO55" s="0" t="s">
        <v>370</v>
      </c>
      <c r="AP55" s="0" t="s">
        <v>443</v>
      </c>
      <c r="AQ55" s="0" t="s">
        <v>407</v>
      </c>
      <c r="AR55" s="0" t="s">
        <v>447</v>
      </c>
      <c r="AS55" s="0" t="s">
        <v>436</v>
      </c>
      <c r="AT55" s="0" t="s">
        <v>451</v>
      </c>
      <c r="AU55" s="0" t="s">
        <v>462</v>
      </c>
      <c r="AV55" s="0" t="s">
        <v>455</v>
      </c>
      <c r="AW55" s="0" t="s">
        <v>488</v>
      </c>
      <c r="AX55" s="0" t="s">
        <v>459</v>
      </c>
    </row>
    <row r="56" customFormat="false" ht="14.25" hidden="false" customHeight="false" outlineLevel="0" collapsed="false">
      <c r="A56" s="0" t="n">
        <f aca="false">INDEX(Samples!$AA:$AC,MATCH(MantisDispenseList!AA56,Samples!$AA:$AA,0),3)</f>
        <v>0</v>
      </c>
      <c r="B56" s="0" t="n">
        <f aca="false">INDEX(Samples!$AA:$AC,MATCH(MantisDispenseList!AB56,Samples!$AA:$AA,0),3)</f>
        <v>0</v>
      </c>
      <c r="C56" s="0" t="n">
        <f aca="false">INDEX(Samples!$AA:$AC,MATCH(MantisDispenseList!AC56,Samples!$AA:$AA,0),3)</f>
        <v>0</v>
      </c>
      <c r="D56" s="0" t="n">
        <f aca="false">INDEX(Samples!$AA:$AC,MATCH(MantisDispenseList!AD56,Samples!$AA:$AA,0),3)</f>
        <v>0</v>
      </c>
      <c r="E56" s="0" t="n">
        <f aca="false">INDEX(Samples!$AA:$AC,MATCH(MantisDispenseList!AE56,Samples!$AA:$AA,0),3)</f>
        <v>0</v>
      </c>
      <c r="F56" s="0" t="n">
        <f aca="false">INDEX(Samples!$AA:$AC,MATCH(MantisDispenseList!AF56,Samples!$AA:$AA,0),3)</f>
        <v>0</v>
      </c>
      <c r="G56" s="0" t="n">
        <f aca="false">INDEX(Samples!$AA:$AC,MATCH(MantisDispenseList!AG56,Samples!$AA:$AA,0),3)</f>
        <v>0</v>
      </c>
      <c r="H56" s="0" t="n">
        <f aca="false">INDEX(Samples!$AA:$AC,MATCH(MantisDispenseList!AH56,Samples!$AA:$AA,0),3)</f>
        <v>0</v>
      </c>
      <c r="I56" s="0" t="n">
        <f aca="false">INDEX(Samples!$AA:$AC,MATCH(MantisDispenseList!AI56,Samples!$AA:$AA,0),3)</f>
        <v>0</v>
      </c>
      <c r="J56" s="0" t="n">
        <f aca="false">INDEX(Samples!$AA:$AC,MATCH(MantisDispenseList!AJ56,Samples!$AA:$AA,0),3)</f>
        <v>0</v>
      </c>
      <c r="K56" s="0" t="n">
        <f aca="false">INDEX(Samples!$AA:$AC,MATCH(MantisDispenseList!AK56,Samples!$AA:$AA,0),3)</f>
        <v>0</v>
      </c>
      <c r="L56" s="0" t="n">
        <f aca="false">INDEX(Samples!$AA:$AC,MATCH(MantisDispenseList!AL56,Samples!$AA:$AA,0),3)</f>
        <v>0</v>
      </c>
      <c r="M56" s="0" t="n">
        <f aca="false">INDEX(Samples!$AA:$AC,MATCH(MantisDispenseList!AM56,Samples!$AA:$AA,0),3)</f>
        <v>0</v>
      </c>
      <c r="N56" s="0" t="n">
        <f aca="false">INDEX(Samples!$AA:$AC,MATCH(MantisDispenseList!AN56,Samples!$AA:$AA,0),3)</f>
        <v>0</v>
      </c>
      <c r="O56" s="0" t="n">
        <f aca="false">INDEX(Samples!$AA:$AC,MATCH(MantisDispenseList!AO56,Samples!$AA:$AA,0),3)</f>
        <v>0</v>
      </c>
      <c r="P56" s="0" t="n">
        <f aca="false">INDEX(Samples!$AA:$AC,MATCH(MantisDispenseList!AP56,Samples!$AA:$AA,0),3)</f>
        <v>0</v>
      </c>
      <c r="Q56" s="0" t="n">
        <f aca="false">INDEX(Samples!$AA:$AC,MATCH(MantisDispenseList!AQ56,Samples!$AA:$AA,0),3)</f>
        <v>0</v>
      </c>
      <c r="R56" s="0" t="n">
        <f aca="false">INDEX(Samples!$AA:$AC,MATCH(MantisDispenseList!AR56,Samples!$AA:$AA,0),3)</f>
        <v>0</v>
      </c>
      <c r="S56" s="0" t="n">
        <f aca="false">INDEX(Samples!$AA:$AC,MATCH(MantisDispenseList!AS56,Samples!$AA:$AA,0),3)</f>
        <v>0</v>
      </c>
      <c r="T56" s="0" t="n">
        <f aca="false">INDEX(Samples!$AA:$AC,MATCH(MantisDispenseList!AT56,Samples!$AA:$AA,0),3)</f>
        <v>0</v>
      </c>
      <c r="U56" s="0" t="n">
        <f aca="false">INDEX(Samples!$AA:$AC,MATCH(MantisDispenseList!AU56,Samples!$AA:$AA,0),3)</f>
        <v>0</v>
      </c>
      <c r="V56" s="0" t="n">
        <f aca="false">INDEX(Samples!$AA:$AC,MATCH(MantisDispenseList!AV56,Samples!$AA:$AA,0),3)</f>
        <v>0</v>
      </c>
      <c r="W56" s="0" t="n">
        <f aca="false">INDEX(Samples!$AA:$AC,MATCH(MantisDispenseList!AW56,Samples!$AA:$AA,0),3)</f>
        <v>0</v>
      </c>
      <c r="X56" s="0" t="n">
        <f aca="false">INDEX(Samples!$AA:$AC,MATCH(MantisDispenseList!AX56,Samples!$AA:$AA,0),3)</f>
        <v>0</v>
      </c>
      <c r="AA56" s="0" t="s">
        <v>85</v>
      </c>
      <c r="AB56" s="0" t="s">
        <v>86</v>
      </c>
      <c r="AC56" s="0" t="s">
        <v>135</v>
      </c>
      <c r="AD56" s="0" t="s">
        <v>136</v>
      </c>
      <c r="AE56" s="0" t="s">
        <v>188</v>
      </c>
      <c r="AF56" s="0" t="s">
        <v>189</v>
      </c>
      <c r="AG56" s="0" t="s">
        <v>230</v>
      </c>
      <c r="AH56" s="0" t="s">
        <v>231</v>
      </c>
      <c r="AI56" s="0" t="s">
        <v>269</v>
      </c>
      <c r="AJ56" s="0" t="s">
        <v>270</v>
      </c>
      <c r="AK56" s="0" t="s">
        <v>304</v>
      </c>
      <c r="AL56" s="0" t="s">
        <v>305</v>
      </c>
      <c r="AM56" s="0" t="s">
        <v>338</v>
      </c>
      <c r="AN56" s="0" t="s">
        <v>339</v>
      </c>
      <c r="AO56" s="0" t="s">
        <v>374</v>
      </c>
      <c r="AP56" s="0" t="s">
        <v>375</v>
      </c>
      <c r="AQ56" s="0" t="s">
        <v>411</v>
      </c>
      <c r="AR56" s="0" t="s">
        <v>412</v>
      </c>
      <c r="AS56" s="0" t="s">
        <v>438</v>
      </c>
      <c r="AT56" s="0" t="s">
        <v>439</v>
      </c>
      <c r="AU56" s="0" t="s">
        <v>464</v>
      </c>
      <c r="AV56" s="0" t="s">
        <v>465</v>
      </c>
      <c r="AW56" s="0" t="s">
        <v>490</v>
      </c>
      <c r="AX56" s="0" t="s">
        <v>491</v>
      </c>
    </row>
    <row r="57" customFormat="false" ht="14.25" hidden="false" customHeight="false" outlineLevel="0" collapsed="false">
      <c r="A57" s="0" t="n">
        <f aca="false">INDEX(Samples!$AA:$AC,MATCH(MantisDispenseList!AA57,Samples!$AA:$AA,0),3)</f>
        <v>0</v>
      </c>
      <c r="B57" s="0" t="n">
        <f aca="false">INDEX(Samples!$AA:$AC,MATCH(MantisDispenseList!AB57,Samples!$AA:$AA,0),3)</f>
        <v>3</v>
      </c>
      <c r="C57" s="0" t="n">
        <f aca="false">INDEX(Samples!$AA:$AC,MATCH(MantisDispenseList!AC57,Samples!$AA:$AA,0),3)</f>
        <v>0</v>
      </c>
      <c r="D57" s="0" t="n">
        <f aca="false">INDEX(Samples!$AA:$AC,MATCH(MantisDispenseList!AD57,Samples!$AA:$AA,0),3)</f>
        <v>3</v>
      </c>
      <c r="E57" s="0" t="n">
        <f aca="false">INDEX(Samples!$AA:$AC,MATCH(MantisDispenseList!AE57,Samples!$AA:$AA,0),3)</f>
        <v>0</v>
      </c>
      <c r="F57" s="0" t="n">
        <f aca="false">INDEX(Samples!$AA:$AC,MATCH(MantisDispenseList!AF57,Samples!$AA:$AA,0),3)</f>
        <v>3</v>
      </c>
      <c r="G57" s="0" t="n">
        <f aca="false">INDEX(Samples!$AA:$AC,MATCH(MantisDispenseList!AG57,Samples!$AA:$AA,0),3)</f>
        <v>0</v>
      </c>
      <c r="H57" s="0" t="n">
        <f aca="false">INDEX(Samples!$AA:$AC,MATCH(MantisDispenseList!AH57,Samples!$AA:$AA,0),3)</f>
        <v>0</v>
      </c>
      <c r="I57" s="0" t="n">
        <f aca="false">INDEX(Samples!$AA:$AC,MATCH(MantisDispenseList!AI57,Samples!$AA:$AA,0),3)</f>
        <v>0</v>
      </c>
      <c r="J57" s="0" t="n">
        <f aca="false">INDEX(Samples!$AA:$AC,MATCH(MantisDispenseList!AJ57,Samples!$AA:$AA,0),3)</f>
        <v>0</v>
      </c>
      <c r="K57" s="0" t="n">
        <f aca="false">INDEX(Samples!$AA:$AC,MATCH(MantisDispenseList!AK57,Samples!$AA:$AA,0),3)</f>
        <v>0</v>
      </c>
      <c r="L57" s="0" t="n">
        <f aca="false">INDEX(Samples!$AA:$AC,MATCH(MantisDispenseList!AL57,Samples!$AA:$AA,0),3)</f>
        <v>0</v>
      </c>
      <c r="M57" s="0" t="n">
        <f aca="false">INDEX(Samples!$AA:$AC,MATCH(MantisDispenseList!AM57,Samples!$AA:$AA,0),3)</f>
        <v>0</v>
      </c>
      <c r="N57" s="0" t="n">
        <f aca="false">INDEX(Samples!$AA:$AC,MATCH(MantisDispenseList!AN57,Samples!$AA:$AA,0),3)</f>
        <v>0</v>
      </c>
      <c r="O57" s="0" t="n">
        <f aca="false">INDEX(Samples!$AA:$AC,MATCH(MantisDispenseList!AO57,Samples!$AA:$AA,0),3)</f>
        <v>0</v>
      </c>
      <c r="P57" s="0" t="n">
        <f aca="false">INDEX(Samples!$AA:$AC,MATCH(MantisDispenseList!AP57,Samples!$AA:$AA,0),3)</f>
        <v>0</v>
      </c>
      <c r="Q57" s="0" t="n">
        <f aca="false">INDEX(Samples!$AA:$AC,MATCH(MantisDispenseList!AQ57,Samples!$AA:$AA,0),3)</f>
        <v>0</v>
      </c>
      <c r="R57" s="0" t="n">
        <f aca="false">INDEX(Samples!$AA:$AC,MATCH(MantisDispenseList!AR57,Samples!$AA:$AA,0),3)</f>
        <v>0</v>
      </c>
      <c r="S57" s="0" t="n">
        <f aca="false">INDEX(Samples!$AA:$AC,MATCH(MantisDispenseList!AS57,Samples!$AA:$AA,0),3)</f>
        <v>0</v>
      </c>
      <c r="T57" s="0" t="n">
        <f aca="false">INDEX(Samples!$AA:$AC,MATCH(MantisDispenseList!AT57,Samples!$AA:$AA,0),3)</f>
        <v>0</v>
      </c>
      <c r="U57" s="0" t="n">
        <f aca="false">INDEX(Samples!$AA:$AC,MATCH(MantisDispenseList!AU57,Samples!$AA:$AA,0),3)</f>
        <v>0</v>
      </c>
      <c r="V57" s="0" t="n">
        <f aca="false">INDEX(Samples!$AA:$AC,MATCH(MantisDispenseList!AV57,Samples!$AA:$AA,0),3)</f>
        <v>0</v>
      </c>
      <c r="W57" s="0" t="n">
        <f aca="false">INDEX(Samples!$AA:$AC,MATCH(MantisDispenseList!AW57,Samples!$AA:$AA,0),3)</f>
        <v>0</v>
      </c>
      <c r="X57" s="0" t="n">
        <f aca="false">INDEX(Samples!$AA:$AC,MATCH(MantisDispenseList!AX57,Samples!$AA:$AA,0),3)</f>
        <v>0</v>
      </c>
      <c r="AA57" s="0" t="s">
        <v>87</v>
      </c>
      <c r="AB57" s="0" t="s">
        <v>172</v>
      </c>
      <c r="AC57" s="0" t="s">
        <v>137</v>
      </c>
      <c r="AD57" s="0" t="s">
        <v>179</v>
      </c>
      <c r="AE57" s="0" t="s">
        <v>190</v>
      </c>
      <c r="AF57" s="0" t="s">
        <v>185</v>
      </c>
      <c r="AG57" s="0" t="s">
        <v>232</v>
      </c>
      <c r="AH57" s="0" t="s">
        <v>463</v>
      </c>
      <c r="AI57" s="0" t="s">
        <v>271</v>
      </c>
      <c r="AJ57" s="0" t="s">
        <v>467</v>
      </c>
      <c r="AK57" s="0" t="s">
        <v>306</v>
      </c>
      <c r="AL57" s="0" t="s">
        <v>468</v>
      </c>
      <c r="AM57" s="0" t="s">
        <v>340</v>
      </c>
      <c r="AN57" s="0" t="s">
        <v>469</v>
      </c>
      <c r="AO57" s="0" t="s">
        <v>376</v>
      </c>
      <c r="AP57" s="0" t="s">
        <v>473</v>
      </c>
      <c r="AQ57" s="0" t="s">
        <v>413</v>
      </c>
      <c r="AR57" s="0" t="s">
        <v>477</v>
      </c>
      <c r="AS57" s="0" t="s">
        <v>440</v>
      </c>
      <c r="AT57" s="0" t="s">
        <v>481</v>
      </c>
      <c r="AU57" s="0" t="s">
        <v>466</v>
      </c>
      <c r="AV57" s="0" t="s">
        <v>485</v>
      </c>
      <c r="AW57" s="0" t="s">
        <v>492</v>
      </c>
      <c r="AX57" s="0" t="s">
        <v>489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025" min="1" style="0" width="8.57085020242915"/>
  </cols>
  <sheetData>
    <row r="1" customFormat="false" ht="14.25" hidden="false" customHeight="false" outlineLevel="0" collapsed="false">
      <c r="A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A801E"/>
    <pageSetUpPr fitToPage="true"/>
  </sheetPr>
  <dimension ref="1:36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25"/>
  <cols>
    <col collapsed="false" hidden="false" max="1" min="1" style="12" width="3.64372469635628"/>
    <col collapsed="false" hidden="false" max="2" min="2" style="12" width="4.39271255060729"/>
    <col collapsed="false" hidden="false" max="3" min="3" style="12" width="19.9230769230769"/>
    <col collapsed="false" hidden="false" max="4" min="4" style="12" width="24.9595141700405"/>
    <col collapsed="false" hidden="false" max="12" min="5" style="12" width="16.9230769230769"/>
    <col collapsed="false" hidden="false" max="13" min="13" style="13" width="16.9230769230769"/>
    <col collapsed="false" hidden="false" max="14" min="14" style="12" width="18.5303643724696"/>
    <col collapsed="false" hidden="false" max="15" min="15" style="12" width="19.3886639676113"/>
    <col collapsed="false" hidden="false" max="16" min="16" style="12" width="18.5303643724696"/>
    <col collapsed="false" hidden="false" max="17" min="17" style="12" width="4.39271255060729"/>
    <col collapsed="false" hidden="false" max="18" min="18" style="12" width="21.1012145748988"/>
    <col collapsed="false" hidden="false" max="20" min="19" style="12" width="19.3886639676113"/>
    <col collapsed="false" hidden="false" max="21" min="21" style="12" width="10.8178137651822"/>
    <col collapsed="false" hidden="false" max="22" min="22" style="12" width="9.10526315789474"/>
    <col collapsed="false" hidden="false" max="28" min="23" style="12" width="8.89068825910931"/>
    <col collapsed="false" hidden="false" max="1025" min="29" style="12" width="9.10526315789474"/>
  </cols>
  <sheetData>
    <row r="1" customFormat="false" ht="1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14"/>
      <c r="C2" s="14"/>
      <c r="D2" s="14"/>
      <c r="E2" s="14"/>
      <c r="F2" s="14"/>
      <c r="G2" s="14"/>
      <c r="H2" s="14"/>
      <c r="I2" s="14"/>
      <c r="J2" s="14"/>
      <c r="K2" s="14"/>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14"/>
      <c r="C3" s="15" t="s">
        <v>502</v>
      </c>
      <c r="D3" s="16"/>
      <c r="E3" s="17"/>
      <c r="F3" s="18"/>
      <c r="G3" s="18"/>
      <c r="H3" s="18"/>
      <c r="I3" s="18"/>
      <c r="J3" s="18"/>
      <c r="K3" s="18"/>
      <c r="L3" s="19"/>
      <c r="M3" s="12"/>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14"/>
      <c r="C4" s="15"/>
      <c r="D4" s="16"/>
      <c r="E4" s="17"/>
      <c r="F4" s="18"/>
      <c r="G4" s="18"/>
      <c r="H4" s="18"/>
      <c r="I4" s="18"/>
      <c r="J4" s="18"/>
      <c r="K4" s="18"/>
      <c r="L4" s="19"/>
      <c r="M4" s="12"/>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4"/>
      <c r="C5" s="20" t="s">
        <v>503</v>
      </c>
      <c r="D5" s="21"/>
      <c r="E5" s="18"/>
      <c r="F5" s="18"/>
      <c r="G5" s="18"/>
      <c r="H5" s="18"/>
      <c r="I5" s="18"/>
      <c r="J5" s="18"/>
      <c r="K5" s="18"/>
      <c r="L5" s="19"/>
      <c r="M5" s="12"/>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4"/>
      <c r="C6" s="20" t="s">
        <v>504</v>
      </c>
      <c r="D6" s="21"/>
      <c r="E6" s="18"/>
      <c r="F6" s="18"/>
      <c r="G6" s="18"/>
      <c r="H6" s="18"/>
      <c r="I6" s="18"/>
      <c r="J6" s="18"/>
      <c r="K6" s="18"/>
      <c r="L6" s="19"/>
      <c r="M6" s="12"/>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14"/>
      <c r="C7" s="22" t="s">
        <v>505</v>
      </c>
      <c r="D7" s="21"/>
      <c r="E7" s="18"/>
      <c r="F7" s="18"/>
      <c r="G7" s="18"/>
      <c r="H7" s="18"/>
      <c r="I7" s="18"/>
      <c r="J7" s="18"/>
      <c r="K7" s="18"/>
      <c r="L7" s="19"/>
      <c r="M7" s="12"/>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3" customFormat="true" ht="15" hidden="false" customHeight="true" outlineLevel="0" collapsed="false">
      <c r="B8" s="14"/>
      <c r="C8" s="22" t="s">
        <v>506</v>
      </c>
      <c r="D8" s="21"/>
      <c r="E8" s="18"/>
      <c r="F8" s="18"/>
      <c r="G8" s="18"/>
      <c r="H8" s="18"/>
      <c r="I8" s="18"/>
      <c r="J8" s="18"/>
      <c r="K8" s="18"/>
      <c r="L8" s="19"/>
      <c r="M8" s="13"/>
      <c r="Q8" s="24"/>
    </row>
    <row r="9" s="12" customFormat="true" ht="15" hidden="false" customHeight="true" outlineLevel="0" collapsed="false">
      <c r="B9" s="14"/>
      <c r="C9" s="25" t="s">
        <v>507</v>
      </c>
      <c r="D9" s="21"/>
      <c r="E9" s="18"/>
      <c r="F9" s="18"/>
      <c r="G9" s="18"/>
      <c r="H9" s="18"/>
      <c r="I9" s="18"/>
      <c r="J9" s="18"/>
      <c r="K9" s="18"/>
      <c r="L9" s="19"/>
      <c r="Q9" s="26"/>
    </row>
    <row r="10" s="12" customFormat="true" ht="15" hidden="false" customHeight="true" outlineLevel="0" collapsed="false">
      <c r="B10" s="27"/>
      <c r="C10" s="25" t="s">
        <v>508</v>
      </c>
      <c r="D10" s="21"/>
      <c r="E10" s="18"/>
      <c r="F10" s="18"/>
      <c r="G10" s="18"/>
      <c r="H10" s="18"/>
      <c r="I10" s="18"/>
      <c r="J10" s="18"/>
      <c r="K10" s="18"/>
      <c r="L10" s="19"/>
      <c r="Q10" s="26"/>
    </row>
    <row r="11" s="12" customFormat="true" ht="15" hidden="false" customHeight="true" outlineLevel="0" collapsed="false">
      <c r="B11" s="27"/>
      <c r="C11" s="25"/>
      <c r="D11" s="21"/>
      <c r="E11" s="18"/>
      <c r="F11" s="18"/>
      <c r="G11" s="18"/>
      <c r="H11" s="18"/>
      <c r="I11" s="18"/>
      <c r="J11" s="18"/>
      <c r="K11" s="18"/>
      <c r="L11" s="19"/>
      <c r="Q11" s="26"/>
    </row>
    <row r="12" customFormat="false" ht="15" hidden="false" customHeight="true" outlineLevel="0" collapsed="false">
      <c r="B12" s="14"/>
      <c r="C12" s="14"/>
      <c r="D12" s="28"/>
      <c r="E12" s="14"/>
      <c r="F12" s="14"/>
      <c r="G12" s="14"/>
      <c r="H12" s="14"/>
      <c r="I12" s="14"/>
      <c r="J12" s="14"/>
      <c r="K12" s="14"/>
      <c r="M12" s="0"/>
      <c r="N12" s="0"/>
      <c r="O12" s="0"/>
      <c r="P12" s="0"/>
      <c r="Q12" s="26"/>
      <c r="R12" s="0"/>
      <c r="S12" s="0"/>
      <c r="T12" s="0"/>
      <c r="U12" s="0"/>
      <c r="V12" s="0"/>
      <c r="Y12" s="0"/>
      <c r="Z12" s="0"/>
      <c r="AA12" s="0"/>
      <c r="AB12" s="0"/>
    </row>
    <row r="13" customFormat="false" ht="15" hidden="false" customHeight="true" outlineLevel="0" collapsed="false">
      <c r="B13" s="14"/>
      <c r="C13" s="29" t="s">
        <v>499</v>
      </c>
      <c r="D13" s="30" t="s">
        <v>509</v>
      </c>
      <c r="E13" s="30" t="s">
        <v>510</v>
      </c>
      <c r="F13" s="30" t="s">
        <v>511</v>
      </c>
      <c r="G13" s="30" t="s">
        <v>512</v>
      </c>
      <c r="H13" s="31" t="s">
        <v>513</v>
      </c>
      <c r="I13" s="32" t="s">
        <v>514</v>
      </c>
      <c r="J13" s="33" t="s">
        <v>515</v>
      </c>
      <c r="K13" s="14"/>
      <c r="M13" s="0"/>
      <c r="O13" s="0"/>
      <c r="P13" s="0"/>
      <c r="Q13" s="24"/>
      <c r="R13" s="0"/>
      <c r="S13" s="0"/>
      <c r="T13" s="0"/>
      <c r="U13" s="0"/>
      <c r="V13" s="0"/>
      <c r="Y13" s="0"/>
      <c r="Z13" s="0"/>
      <c r="AA13" s="0"/>
      <c r="AB13" s="0"/>
    </row>
    <row r="14" customFormat="false" ht="15" hidden="false" customHeight="true" outlineLevel="0" collapsed="false">
      <c r="B14" s="14"/>
      <c r="C14" s="34" t="s">
        <v>34</v>
      </c>
      <c r="D14" s="35" t="n">
        <v>1</v>
      </c>
      <c r="E14" s="35" t="n">
        <v>20</v>
      </c>
      <c r="F14" s="36" t="e">
        <f aca="false">VLOOKUP(C14,LC480_Analysis!C:F,3,0)</f>
        <v>#N/A</v>
      </c>
      <c r="G14" s="37"/>
      <c r="H14" s="38" t="e">
        <f aca="false">AVERAGE(F14:F16)</f>
        <v>#N/A</v>
      </c>
      <c r="I14" s="38" t="e">
        <f aca="false">F14-$H$14</f>
        <v>#N/A</v>
      </c>
      <c r="J14" s="39" t="s">
        <v>516</v>
      </c>
      <c r="K14" s="14"/>
      <c r="M14" s="0"/>
      <c r="O14" s="0"/>
      <c r="P14" s="0"/>
      <c r="Q14" s="26"/>
      <c r="R14" s="0"/>
      <c r="S14" s="0"/>
      <c r="T14" s="0"/>
      <c r="U14" s="0"/>
      <c r="V14" s="0"/>
      <c r="Y14" s="0"/>
      <c r="Z14" s="0"/>
      <c r="AA14" s="0"/>
      <c r="AB14" s="0"/>
    </row>
    <row r="15" customFormat="false" ht="15" hidden="false" customHeight="true" outlineLevel="0" collapsed="false">
      <c r="B15" s="14"/>
      <c r="C15" s="40" t="s">
        <v>40</v>
      </c>
      <c r="D15" s="35" t="n">
        <v>1</v>
      </c>
      <c r="E15" s="35" t="n">
        <v>20</v>
      </c>
      <c r="F15" s="36" t="e">
        <f aca="false">VLOOKUP(C15,LC480_Analysis!C:F,3,0)</f>
        <v>#N/A</v>
      </c>
      <c r="G15" s="37"/>
      <c r="H15" s="41"/>
      <c r="I15" s="38" t="e">
        <f aca="false">F15-$H$14</f>
        <v>#N/A</v>
      </c>
      <c r="J15" s="42"/>
      <c r="K15" s="14"/>
      <c r="M15" s="0"/>
      <c r="O15" s="0"/>
      <c r="P15" s="0"/>
      <c r="Q15" s="26"/>
      <c r="R15" s="0"/>
      <c r="S15" s="0"/>
      <c r="T15" s="0"/>
      <c r="U15" s="0"/>
      <c r="V15" s="0"/>
      <c r="Y15" s="0"/>
      <c r="Z15" s="0"/>
      <c r="AA15" s="0"/>
      <c r="AB15" s="0"/>
    </row>
    <row r="16" customFormat="false" ht="15" hidden="false" customHeight="true" outlineLevel="0" collapsed="false">
      <c r="B16" s="14"/>
      <c r="C16" s="43" t="s">
        <v>46</v>
      </c>
      <c r="D16" s="44" t="n">
        <v>1</v>
      </c>
      <c r="E16" s="44" t="n">
        <v>20</v>
      </c>
      <c r="F16" s="36" t="e">
        <f aca="false">VLOOKUP(C16,LC480_Analysis!C:F,3,0)</f>
        <v>#N/A</v>
      </c>
      <c r="G16" s="45"/>
      <c r="H16" s="46"/>
      <c r="I16" s="47" t="e">
        <f aca="false">F16-$H$14</f>
        <v>#N/A</v>
      </c>
      <c r="J16" s="48" t="e">
        <f aca="false">H17-H14</f>
        <v>#N/A</v>
      </c>
      <c r="K16" s="14"/>
      <c r="M16" s="0"/>
      <c r="O16" s="0"/>
      <c r="P16" s="0"/>
      <c r="Q16" s="26"/>
      <c r="R16" s="0"/>
      <c r="S16" s="0"/>
      <c r="T16" s="0"/>
      <c r="U16" s="0"/>
      <c r="V16" s="0"/>
      <c r="Y16" s="0"/>
      <c r="Z16" s="0"/>
      <c r="AA16" s="0"/>
      <c r="AB16" s="0"/>
    </row>
    <row r="17" customFormat="false" ht="15" hidden="false" customHeight="true" outlineLevel="0" collapsed="false">
      <c r="B17" s="14"/>
      <c r="C17" s="34" t="s">
        <v>53</v>
      </c>
      <c r="D17" s="35" t="n">
        <v>2</v>
      </c>
      <c r="E17" s="35" t="n">
        <v>2</v>
      </c>
      <c r="F17" s="36" t="e">
        <f aca="false">VLOOKUP(C17,LC480_Analysis!C:F,3,0)</f>
        <v>#N/A</v>
      </c>
      <c r="G17" s="37"/>
      <c r="H17" s="38" t="e">
        <f aca="false">AVERAGE(F17:F19)</f>
        <v>#N/A</v>
      </c>
      <c r="I17" s="38" t="e">
        <f aca="false">F17-$H$17</f>
        <v>#N/A</v>
      </c>
      <c r="J17" s="48"/>
      <c r="K17" s="14"/>
      <c r="M17" s="0"/>
      <c r="O17" s="0"/>
      <c r="P17" s="0"/>
      <c r="Q17" s="26"/>
      <c r="R17" s="0"/>
      <c r="S17" s="0"/>
      <c r="T17" s="0"/>
      <c r="U17" s="0"/>
      <c r="V17" s="0"/>
      <c r="Y17" s="0"/>
      <c r="Z17" s="0"/>
      <c r="AA17" s="0"/>
      <c r="AB17" s="0"/>
    </row>
    <row r="18" customFormat="false" ht="15" hidden="false" customHeight="true" outlineLevel="0" collapsed="false">
      <c r="B18" s="14"/>
      <c r="C18" s="40" t="s">
        <v>60</v>
      </c>
      <c r="D18" s="35" t="n">
        <v>2</v>
      </c>
      <c r="E18" s="35" t="n">
        <v>2</v>
      </c>
      <c r="F18" s="36" t="e">
        <f aca="false">VLOOKUP(C18,LC480_Analysis!C:F,3,0)</f>
        <v>#N/A</v>
      </c>
      <c r="G18" s="49"/>
      <c r="H18" s="41"/>
      <c r="I18" s="38" t="e">
        <f aca="false">F18-$H$17</f>
        <v>#N/A</v>
      </c>
      <c r="J18" s="42"/>
      <c r="K18" s="14"/>
      <c r="M18" s="0"/>
      <c r="O18" s="0"/>
      <c r="P18" s="0"/>
      <c r="Q18" s="0"/>
      <c r="R18" s="0"/>
      <c r="S18" s="0"/>
      <c r="T18" s="0"/>
      <c r="U18" s="0"/>
      <c r="V18" s="0"/>
      <c r="Y18" s="0"/>
      <c r="Z18" s="0"/>
      <c r="AA18" s="0"/>
      <c r="AB18" s="0"/>
    </row>
    <row r="19" customFormat="false" ht="15" hidden="false" customHeight="true" outlineLevel="0" collapsed="false">
      <c r="B19" s="14"/>
      <c r="C19" s="43" t="s">
        <v>67</v>
      </c>
      <c r="D19" s="44" t="n">
        <v>2</v>
      </c>
      <c r="E19" s="44" t="n">
        <v>2</v>
      </c>
      <c r="F19" s="36" t="e">
        <f aca="false">VLOOKUP(C19,LC480_Analysis!C:F,3,0)</f>
        <v>#N/A</v>
      </c>
      <c r="G19" s="45"/>
      <c r="H19" s="46"/>
      <c r="I19" s="47" t="e">
        <f aca="false">F19-$H$17</f>
        <v>#N/A</v>
      </c>
      <c r="J19" s="48" t="e">
        <f aca="false">H20-H17</f>
        <v>#N/A</v>
      </c>
      <c r="K19" s="14"/>
      <c r="M19" s="0"/>
      <c r="O19" s="0"/>
      <c r="P19" s="0"/>
      <c r="Q19" s="0"/>
      <c r="R19" s="0"/>
      <c r="S19" s="0"/>
      <c r="T19" s="0"/>
      <c r="U19" s="0"/>
      <c r="V19" s="0"/>
      <c r="Y19" s="0"/>
      <c r="Z19" s="0"/>
      <c r="AA19" s="0"/>
      <c r="AB19" s="0"/>
    </row>
    <row r="20" customFormat="false" ht="15" hidden="false" customHeight="true" outlineLevel="0" collapsed="false">
      <c r="B20" s="14"/>
      <c r="C20" s="34" t="s">
        <v>75</v>
      </c>
      <c r="D20" s="35" t="n">
        <v>3</v>
      </c>
      <c r="E20" s="35" t="n">
        <v>0.2</v>
      </c>
      <c r="F20" s="36" t="e">
        <f aca="false">VLOOKUP(C20,LC480_Analysis!C:F,3,0)</f>
        <v>#N/A</v>
      </c>
      <c r="G20" s="37"/>
      <c r="H20" s="38" t="e">
        <f aca="false">AVERAGE(F20:F22)</f>
        <v>#N/A</v>
      </c>
      <c r="I20" s="38" t="e">
        <f aca="false">F20-$H$20</f>
        <v>#N/A</v>
      </c>
      <c r="J20" s="48"/>
      <c r="K20" s="14"/>
      <c r="M20" s="0"/>
      <c r="O20" s="0"/>
      <c r="P20" s="0"/>
      <c r="Q20" s="0"/>
      <c r="R20" s="0"/>
      <c r="S20" s="0"/>
      <c r="T20" s="0"/>
      <c r="U20" s="0"/>
      <c r="V20" s="0"/>
      <c r="Y20" s="0"/>
      <c r="Z20" s="0"/>
      <c r="AA20" s="0"/>
      <c r="AB20" s="0"/>
    </row>
    <row r="21" customFormat="false" ht="15" hidden="false" customHeight="true" outlineLevel="0" collapsed="false">
      <c r="B21" s="14"/>
      <c r="C21" s="40" t="s">
        <v>82</v>
      </c>
      <c r="D21" s="35" t="n">
        <v>3</v>
      </c>
      <c r="E21" s="35" t="n">
        <v>0.2</v>
      </c>
      <c r="F21" s="36" t="e">
        <f aca="false">VLOOKUP(C21,LC480_Analysis!C:F,3,0)</f>
        <v>#N/A</v>
      </c>
      <c r="G21" s="37"/>
      <c r="H21" s="41"/>
      <c r="I21" s="38" t="e">
        <f aca="false">F21-$H$20</f>
        <v>#N/A</v>
      </c>
      <c r="J21" s="39"/>
      <c r="K21" s="14"/>
      <c r="M21" s="0"/>
      <c r="O21" s="0"/>
      <c r="P21" s="0"/>
      <c r="Q21" s="0"/>
      <c r="R21" s="0"/>
      <c r="S21" s="0"/>
      <c r="T21" s="0"/>
      <c r="U21" s="0"/>
      <c r="V21" s="0"/>
      <c r="Y21" s="0"/>
      <c r="Z21" s="0"/>
      <c r="AA21" s="0"/>
      <c r="AB21" s="0"/>
    </row>
    <row r="22" customFormat="false" ht="15" hidden="false" customHeight="true" outlineLevel="0" collapsed="false">
      <c r="B22" s="14"/>
      <c r="C22" s="43" t="s">
        <v>89</v>
      </c>
      <c r="D22" s="44" t="n">
        <v>3</v>
      </c>
      <c r="E22" s="44" t="n">
        <v>0.2</v>
      </c>
      <c r="F22" s="36" t="e">
        <f aca="false">VLOOKUP(C22,LC480_Analysis!C:F,3,0)</f>
        <v>#N/A</v>
      </c>
      <c r="G22" s="45"/>
      <c r="H22" s="46"/>
      <c r="I22" s="47" t="e">
        <f aca="false">F22-$H$20</f>
        <v>#N/A</v>
      </c>
      <c r="J22" s="48" t="e">
        <f aca="false">H23-H20</f>
        <v>#N/A</v>
      </c>
      <c r="K22" s="14"/>
      <c r="M22" s="0"/>
      <c r="O22" s="0"/>
      <c r="P22" s="0"/>
      <c r="Q22" s="0"/>
      <c r="R22" s="0"/>
      <c r="S22" s="0"/>
      <c r="T22" s="0"/>
      <c r="U22" s="0"/>
      <c r="V22" s="0"/>
      <c r="Y22" s="0"/>
      <c r="Z22" s="0"/>
      <c r="AA22" s="0"/>
      <c r="AB22" s="0"/>
    </row>
    <row r="23" customFormat="false" ht="15" hidden="false" customHeight="true" outlineLevel="0" collapsed="false">
      <c r="B23" s="14"/>
      <c r="C23" s="34" t="s">
        <v>93</v>
      </c>
      <c r="D23" s="35" t="n">
        <v>4</v>
      </c>
      <c r="E23" s="35" t="n">
        <v>0.02</v>
      </c>
      <c r="F23" s="36" t="e">
        <f aca="false">VLOOKUP(C23,LC480_Analysis!C:F,3,0)</f>
        <v>#N/A</v>
      </c>
      <c r="G23" s="37"/>
      <c r="H23" s="38" t="e">
        <f aca="false">AVERAGE(F23:F25)</f>
        <v>#N/A</v>
      </c>
      <c r="I23" s="38" t="e">
        <f aca="false">F23-$H$23</f>
        <v>#N/A</v>
      </c>
      <c r="J23" s="48"/>
      <c r="K23" s="14"/>
      <c r="M23" s="0"/>
      <c r="O23" s="0"/>
      <c r="P23" s="0"/>
      <c r="Q23" s="0"/>
      <c r="R23" s="0"/>
      <c r="S23" s="0"/>
      <c r="T23" s="0"/>
      <c r="U23" s="0"/>
      <c r="V23" s="0"/>
      <c r="Y23" s="0"/>
      <c r="Z23" s="0"/>
      <c r="AA23" s="0"/>
      <c r="AB23" s="0"/>
    </row>
    <row r="24" customFormat="false" ht="15" hidden="false" customHeight="true" outlineLevel="0" collapsed="false">
      <c r="B24" s="14"/>
      <c r="C24" s="40" t="s">
        <v>99</v>
      </c>
      <c r="D24" s="35" t="n">
        <v>4</v>
      </c>
      <c r="E24" s="35" t="n">
        <v>0.02</v>
      </c>
      <c r="F24" s="36" t="e">
        <f aca="false">VLOOKUP(C24,LC480_Analysis!C:F,3,0)</f>
        <v>#N/A</v>
      </c>
      <c r="G24" s="37"/>
      <c r="H24" s="41"/>
      <c r="I24" s="38" t="e">
        <f aca="false">F24-$H$23</f>
        <v>#N/A</v>
      </c>
      <c r="J24" s="39"/>
      <c r="K24" s="14"/>
      <c r="M24" s="0"/>
      <c r="O24" s="0"/>
      <c r="P24" s="0"/>
      <c r="Q24" s="0"/>
      <c r="R24" s="0"/>
      <c r="S24" s="0"/>
      <c r="T24" s="0"/>
      <c r="U24" s="0"/>
      <c r="V24" s="0"/>
      <c r="Y24" s="0"/>
      <c r="Z24" s="0"/>
      <c r="AA24" s="0"/>
      <c r="AB24" s="0"/>
    </row>
    <row r="25" customFormat="false" ht="15" hidden="false" customHeight="true" outlineLevel="0" collapsed="false">
      <c r="B25" s="14"/>
      <c r="C25" s="43" t="s">
        <v>105</v>
      </c>
      <c r="D25" s="44" t="n">
        <v>4</v>
      </c>
      <c r="E25" s="44" t="n">
        <v>0.02</v>
      </c>
      <c r="F25" s="36" t="e">
        <f aca="false">VLOOKUP(C25,LC480_Analysis!C:F,3,0)</f>
        <v>#N/A</v>
      </c>
      <c r="G25" s="45"/>
      <c r="H25" s="46"/>
      <c r="I25" s="47" t="e">
        <f aca="false">F25-$H$23</f>
        <v>#N/A</v>
      </c>
      <c r="J25" s="48" t="e">
        <f aca="false">H26-H23</f>
        <v>#N/A</v>
      </c>
      <c r="K25" s="14"/>
      <c r="M25" s="0"/>
      <c r="O25" s="0"/>
      <c r="P25" s="0"/>
      <c r="Q25" s="0"/>
      <c r="R25" s="0"/>
      <c r="S25" s="0"/>
      <c r="T25" s="0"/>
      <c r="U25" s="0"/>
      <c r="V25" s="0"/>
      <c r="Y25" s="0"/>
      <c r="Z25" s="0"/>
      <c r="AA25" s="0"/>
      <c r="AB25" s="0"/>
    </row>
    <row r="26" customFormat="false" ht="15" hidden="false" customHeight="true" outlineLevel="0" collapsed="false">
      <c r="B26" s="14"/>
      <c r="C26" s="34" t="s">
        <v>112</v>
      </c>
      <c r="D26" s="35" t="n">
        <v>5</v>
      </c>
      <c r="E26" s="35" t="n">
        <v>0.002</v>
      </c>
      <c r="F26" s="36" t="e">
        <f aca="false">VLOOKUP(C26,LC480_Analysis!C:F,3,0)</f>
        <v>#N/A</v>
      </c>
      <c r="G26" s="37"/>
      <c r="H26" s="38" t="e">
        <f aca="false">AVERAGE(F26:F28)</f>
        <v>#N/A</v>
      </c>
      <c r="I26" s="38" t="e">
        <f aca="false">F26-$H$26</f>
        <v>#N/A</v>
      </c>
      <c r="J26" s="48"/>
      <c r="K26" s="14"/>
      <c r="M26" s="0"/>
      <c r="O26" s="0"/>
      <c r="P26" s="0"/>
      <c r="Q26" s="0"/>
      <c r="R26" s="0"/>
      <c r="S26" s="0"/>
      <c r="T26" s="0"/>
      <c r="U26" s="0"/>
      <c r="V26" s="0"/>
      <c r="Y26" s="0"/>
      <c r="Z26" s="0"/>
      <c r="AA26" s="0"/>
      <c r="AB26" s="0"/>
    </row>
    <row r="27" customFormat="false" ht="15" hidden="false" customHeight="true" outlineLevel="0" collapsed="false">
      <c r="B27" s="14"/>
      <c r="C27" s="40" t="s">
        <v>118</v>
      </c>
      <c r="D27" s="35" t="n">
        <v>5</v>
      </c>
      <c r="E27" s="35" t="n">
        <v>0.002</v>
      </c>
      <c r="F27" s="36" t="e">
        <f aca="false">VLOOKUP(C27,LC480_Analysis!C:F,3,0)</f>
        <v>#N/A</v>
      </c>
      <c r="G27" s="37"/>
      <c r="H27" s="41"/>
      <c r="I27" s="38" t="e">
        <f aca="false">F27-$H$26</f>
        <v>#N/A</v>
      </c>
      <c r="J27" s="39"/>
      <c r="K27" s="14"/>
      <c r="M27" s="0"/>
      <c r="O27" s="0"/>
      <c r="P27" s="0"/>
      <c r="Q27" s="0"/>
      <c r="R27" s="0"/>
      <c r="S27" s="0"/>
      <c r="T27" s="0"/>
      <c r="U27" s="0"/>
      <c r="V27" s="0"/>
      <c r="Y27" s="0"/>
      <c r="Z27" s="0"/>
      <c r="AA27" s="0"/>
      <c r="AB27" s="0"/>
    </row>
    <row r="28" customFormat="false" ht="15" hidden="false" customHeight="true" outlineLevel="0" collapsed="false">
      <c r="B28" s="14"/>
      <c r="C28" s="43" t="s">
        <v>124</v>
      </c>
      <c r="D28" s="44" t="n">
        <v>5</v>
      </c>
      <c r="E28" s="44" t="n">
        <v>0.002</v>
      </c>
      <c r="F28" s="36" t="e">
        <f aca="false">VLOOKUP(C28,LC480_Analysis!C:F,3,0)</f>
        <v>#N/A</v>
      </c>
      <c r="G28" s="45"/>
      <c r="H28" s="46"/>
      <c r="I28" s="47" t="e">
        <f aca="false">F28-$H$26</f>
        <v>#N/A</v>
      </c>
      <c r="J28" s="48" t="e">
        <f aca="false">H29-H26</f>
        <v>#N/A</v>
      </c>
      <c r="K28" s="14"/>
      <c r="M28" s="0"/>
      <c r="O28" s="0"/>
      <c r="P28" s="0"/>
      <c r="Q28" s="0"/>
      <c r="R28" s="0"/>
      <c r="S28" s="0"/>
      <c r="T28" s="0"/>
      <c r="U28" s="0"/>
      <c r="V28" s="0"/>
      <c r="Y28" s="0"/>
      <c r="Z28" s="0"/>
      <c r="AA28" s="0"/>
      <c r="AB28" s="0"/>
    </row>
    <row r="29" customFormat="false" ht="15" hidden="false" customHeight="true" outlineLevel="0" collapsed="false">
      <c r="B29" s="14"/>
      <c r="C29" s="34" t="s">
        <v>132</v>
      </c>
      <c r="D29" s="35" t="n">
        <v>6</v>
      </c>
      <c r="E29" s="35" t="n">
        <v>0.0002</v>
      </c>
      <c r="F29" s="36" t="e">
        <f aca="false">VLOOKUP(C29,LC480_Analysis!C:F,3,0)</f>
        <v>#N/A</v>
      </c>
      <c r="G29" s="37"/>
      <c r="H29" s="38" t="e">
        <f aca="false">AVERAGE(F29:F31)</f>
        <v>#N/A</v>
      </c>
      <c r="I29" s="38" t="e">
        <f aca="false">F29-$H$29</f>
        <v>#N/A</v>
      </c>
      <c r="J29" s="48"/>
      <c r="K29" s="14"/>
      <c r="M29" s="0"/>
      <c r="O29" s="0"/>
      <c r="P29" s="0"/>
      <c r="Q29" s="0"/>
      <c r="R29" s="0"/>
      <c r="S29" s="0"/>
      <c r="T29" s="0"/>
      <c r="U29" s="0"/>
      <c r="V29" s="0"/>
      <c r="Y29" s="0"/>
      <c r="Z29" s="0"/>
      <c r="AA29" s="0"/>
      <c r="AB29" s="0"/>
    </row>
    <row r="30" customFormat="false" ht="15" hidden="false" customHeight="true" outlineLevel="0" collapsed="false">
      <c r="B30" s="14"/>
      <c r="C30" s="40" t="s">
        <v>139</v>
      </c>
      <c r="D30" s="35" t="n">
        <v>6</v>
      </c>
      <c r="E30" s="35" t="n">
        <v>0.0002</v>
      </c>
      <c r="F30" s="36" t="e">
        <f aca="false">VLOOKUP(C30,LC480_Analysis!C:F,3,0)</f>
        <v>#N/A</v>
      </c>
      <c r="G30" s="37"/>
      <c r="H30" s="41"/>
      <c r="I30" s="38" t="e">
        <f aca="false">F30-$H$29</f>
        <v>#N/A</v>
      </c>
      <c r="J30" s="42"/>
      <c r="K30" s="14"/>
      <c r="M30" s="0"/>
      <c r="O30" s="0"/>
      <c r="P30" s="0"/>
      <c r="Q30" s="0"/>
      <c r="R30" s="0"/>
      <c r="S30" s="0"/>
      <c r="T30" s="0"/>
      <c r="U30" s="0"/>
      <c r="V30" s="0"/>
      <c r="Y30" s="0"/>
      <c r="Z30" s="0"/>
      <c r="AA30" s="0"/>
      <c r="AB30" s="0"/>
    </row>
    <row r="31" customFormat="false" ht="15" hidden="false" customHeight="true" outlineLevel="0" collapsed="false">
      <c r="B31" s="14"/>
      <c r="C31" s="43" t="s">
        <v>142</v>
      </c>
      <c r="D31" s="44" t="n">
        <v>6</v>
      </c>
      <c r="E31" s="44" t="n">
        <v>0.0002</v>
      </c>
      <c r="F31" s="36" t="e">
        <f aca="false">VLOOKUP(C31,LC480_Analysis!C:F,3,0)</f>
        <v>#N/A</v>
      </c>
      <c r="G31" s="45"/>
      <c r="H31" s="46"/>
      <c r="I31" s="47" t="e">
        <f aca="false">F31-$H$29</f>
        <v>#N/A</v>
      </c>
      <c r="J31" s="48" t="e">
        <f aca="false">H32-H29</f>
        <v>#N/A</v>
      </c>
      <c r="K31" s="14"/>
      <c r="M31" s="50"/>
      <c r="O31" s="0"/>
      <c r="P31" s="0"/>
      <c r="Q31" s="0"/>
      <c r="R31" s="0"/>
      <c r="S31" s="0"/>
      <c r="T31" s="0"/>
      <c r="U31" s="0"/>
      <c r="V31" s="0"/>
      <c r="Y31" s="51"/>
      <c r="Z31" s="51"/>
      <c r="AA31" s="52"/>
      <c r="AB31" s="51"/>
    </row>
    <row r="32" customFormat="false" ht="15" hidden="false" customHeight="true" outlineLevel="0" collapsed="false">
      <c r="B32" s="14"/>
      <c r="C32" s="34" t="s">
        <v>149</v>
      </c>
      <c r="D32" s="35" t="s">
        <v>150</v>
      </c>
      <c r="E32" s="35" t="s">
        <v>516</v>
      </c>
      <c r="F32" s="36" t="e">
        <f aca="false">VLOOKUP(C32,LC480_Analysis!C:F,3,0)</f>
        <v>#N/A</v>
      </c>
      <c r="G32" s="37"/>
      <c r="H32" s="38" t="e">
        <f aca="false">AVERAGE(F32:F34)</f>
        <v>#N/A</v>
      </c>
      <c r="I32" s="38"/>
      <c r="J32" s="48"/>
      <c r="K32" s="14"/>
      <c r="M32" s="0"/>
      <c r="O32" s="0"/>
      <c r="P32" s="0"/>
      <c r="Q32" s="0"/>
      <c r="R32" s="0"/>
      <c r="S32" s="0"/>
      <c r="T32" s="0"/>
      <c r="U32" s="0"/>
      <c r="V32" s="0"/>
      <c r="Y32" s="51"/>
      <c r="Z32" s="51"/>
      <c r="AA32" s="52"/>
      <c r="AB32" s="51"/>
    </row>
    <row r="33" customFormat="false" ht="15" hidden="false" customHeight="true" outlineLevel="0" collapsed="false">
      <c r="B33" s="14"/>
      <c r="C33" s="40" t="s">
        <v>157</v>
      </c>
      <c r="D33" s="35" t="s">
        <v>150</v>
      </c>
      <c r="E33" s="35" t="s">
        <v>516</v>
      </c>
      <c r="F33" s="36" t="e">
        <f aca="false">VLOOKUP(C33,LC480_Analysis!C:F,3,0)</f>
        <v>#N/A</v>
      </c>
      <c r="G33" s="37"/>
      <c r="H33" s="41"/>
      <c r="I33" s="38"/>
      <c r="J33" s="42"/>
      <c r="K33" s="14"/>
      <c r="M33" s="0"/>
      <c r="O33" s="0"/>
      <c r="P33" s="0"/>
      <c r="Q33" s="0"/>
      <c r="R33" s="0"/>
      <c r="S33" s="0"/>
      <c r="T33" s="0"/>
      <c r="U33" s="0"/>
      <c r="V33" s="0"/>
      <c r="Y33" s="51"/>
      <c r="Z33" s="51"/>
      <c r="AA33" s="52"/>
      <c r="AB33" s="51"/>
    </row>
    <row r="34" customFormat="false" ht="15" hidden="false" customHeight="true" outlineLevel="0" collapsed="false">
      <c r="B34" s="14"/>
      <c r="C34" s="53" t="s">
        <v>164</v>
      </c>
      <c r="D34" s="54" t="s">
        <v>150</v>
      </c>
      <c r="E34" s="54" t="s">
        <v>516</v>
      </c>
      <c r="F34" s="36" t="e">
        <f aca="false">VLOOKUP(C34,LC480_Analysis!C:F,3,0)</f>
        <v>#N/A</v>
      </c>
      <c r="G34" s="55"/>
      <c r="H34" s="56"/>
      <c r="I34" s="57"/>
      <c r="J34" s="58"/>
      <c r="K34" s="14"/>
      <c r="M34" s="0"/>
      <c r="O34" s="0"/>
      <c r="P34" s="0"/>
      <c r="Q34" s="0"/>
      <c r="R34" s="0"/>
      <c r="S34" s="0"/>
      <c r="T34" s="0"/>
      <c r="U34" s="0"/>
      <c r="V34" s="0"/>
      <c r="Y34" s="51"/>
      <c r="Z34" s="51"/>
      <c r="AA34" s="52"/>
      <c r="AB34" s="51"/>
    </row>
    <row r="35" customFormat="false" ht="15" hidden="false" customHeight="true" outlineLevel="0" collapsed="false">
      <c r="B35" s="14"/>
      <c r="C35" s="14"/>
      <c r="D35" s="14"/>
      <c r="E35" s="14"/>
      <c r="F35" s="14"/>
      <c r="G35" s="59"/>
      <c r="H35" s="14"/>
      <c r="I35" s="14"/>
      <c r="J35" s="14"/>
      <c r="K35" s="60"/>
      <c r="L35" s="61"/>
      <c r="M35" s="61"/>
      <c r="N35" s="61"/>
      <c r="O35" s="61"/>
      <c r="P35" s="61"/>
      <c r="Q35" s="61"/>
      <c r="R35" s="61"/>
      <c r="S35" s="61"/>
      <c r="T35" s="62"/>
      <c r="U35" s="63"/>
      <c r="V35" s="64"/>
      <c r="Y35" s="51"/>
      <c r="Z35" s="51"/>
      <c r="AA35" s="52"/>
      <c r="AB35" s="51"/>
    </row>
    <row r="36" customFormat="false" ht="15" hidden="false" customHeight="true" outlineLevel="0" collapsed="false">
      <c r="B36" s="14"/>
      <c r="C36" s="14"/>
      <c r="D36" s="14"/>
      <c r="E36" s="14"/>
      <c r="F36" s="14"/>
      <c r="G36" s="59"/>
      <c r="H36" s="14"/>
      <c r="I36" s="14"/>
      <c r="J36" s="14"/>
      <c r="K36" s="14"/>
      <c r="L36" s="61"/>
      <c r="M36" s="61"/>
      <c r="N36" s="61"/>
      <c r="O36" s="61"/>
      <c r="P36" s="61"/>
      <c r="Q36" s="61"/>
      <c r="R36" s="61"/>
      <c r="S36" s="61"/>
      <c r="T36" s="63"/>
      <c r="U36" s="63"/>
      <c r="V36" s="64"/>
      <c r="Y36" s="51"/>
      <c r="Z36" s="51"/>
      <c r="AA36" s="52"/>
      <c r="AB36" s="51"/>
    </row>
    <row r="37" customFormat="false" ht="15" hidden="false" customHeight="true" outlineLevel="0" collapsed="false">
      <c r="B37" s="0"/>
      <c r="C37" s="0"/>
      <c r="D37" s="0"/>
      <c r="E37" s="0"/>
      <c r="F37" s="0"/>
      <c r="G37" s="65"/>
      <c r="H37" s="0"/>
      <c r="I37" s="0"/>
      <c r="J37" s="0"/>
      <c r="K37" s="0"/>
      <c r="L37" s="61"/>
      <c r="M37" s="61"/>
      <c r="N37" s="61"/>
      <c r="O37" s="61"/>
      <c r="P37" s="61"/>
      <c r="Q37" s="61"/>
      <c r="R37" s="61"/>
      <c r="S37" s="61"/>
      <c r="T37" s="62"/>
      <c r="U37" s="63"/>
      <c r="V37" s="64"/>
    </row>
    <row r="38" customFormat="false" ht="15" hidden="false" customHeight="true" outlineLevel="0" collapsed="false">
      <c r="B38" s="0"/>
      <c r="C38" s="0"/>
      <c r="D38" s="0"/>
      <c r="E38" s="0"/>
      <c r="F38" s="0"/>
      <c r="G38" s="0"/>
      <c r="H38" s="0"/>
      <c r="I38" s="0"/>
      <c r="J38" s="0"/>
      <c r="K38" s="0"/>
      <c r="L38" s="0"/>
      <c r="M38" s="0"/>
      <c r="N38" s="0"/>
      <c r="O38" s="0"/>
      <c r="P38" s="0"/>
      <c r="Q38" s="0"/>
      <c r="R38" s="0"/>
      <c r="S38" s="0"/>
      <c r="T38" s="62"/>
      <c r="U38" s="63"/>
      <c r="V38" s="64"/>
    </row>
    <row r="39" customFormat="false" ht="15" hidden="false" customHeight="true" outlineLevel="0" collapsed="false">
      <c r="B39" s="14"/>
      <c r="C39" s="17"/>
      <c r="D39" s="18"/>
      <c r="E39" s="18"/>
      <c r="F39" s="18"/>
      <c r="G39" s="66"/>
      <c r="H39" s="66"/>
      <c r="I39" s="66"/>
      <c r="J39" s="66"/>
      <c r="K39" s="66"/>
      <c r="L39" s="66"/>
      <c r="M39" s="66"/>
      <c r="N39" s="66"/>
      <c r="O39" s="66"/>
      <c r="P39" s="66"/>
      <c r="Q39" s="0"/>
      <c r="R39" s="0"/>
      <c r="S39" s="0"/>
      <c r="T39" s="62"/>
      <c r="U39" s="63"/>
      <c r="V39" s="64"/>
    </row>
    <row r="40" customFormat="false" ht="20" hidden="false" customHeight="false" outlineLevel="0" collapsed="false">
      <c r="B40" s="14"/>
      <c r="C40" s="15" t="s">
        <v>517</v>
      </c>
      <c r="D40" s="18"/>
      <c r="E40" s="18"/>
      <c r="F40" s="18"/>
      <c r="G40" s="66"/>
      <c r="H40" s="66"/>
      <c r="I40" s="66"/>
      <c r="J40" s="66"/>
      <c r="K40" s="66"/>
      <c r="L40" s="66"/>
      <c r="M40" s="66"/>
      <c r="N40" s="66"/>
      <c r="O40" s="66"/>
      <c r="P40" s="66"/>
      <c r="Q40" s="67"/>
      <c r="R40" s="0"/>
      <c r="S40" s="0"/>
      <c r="T40" s="63"/>
      <c r="U40" s="63"/>
      <c r="V40" s="68"/>
    </row>
    <row r="41" customFormat="false" ht="15" hidden="false" customHeight="true" outlineLevel="0" collapsed="false">
      <c r="B41" s="14"/>
      <c r="C41" s="15"/>
      <c r="D41" s="18"/>
      <c r="E41" s="18"/>
      <c r="F41" s="18"/>
      <c r="G41" s="66"/>
      <c r="H41" s="66"/>
      <c r="I41" s="66"/>
      <c r="J41" s="66"/>
      <c r="K41" s="66"/>
      <c r="L41" s="66"/>
      <c r="M41" s="66"/>
      <c r="N41" s="66"/>
      <c r="O41" s="66"/>
      <c r="P41" s="66"/>
      <c r="Q41" s="67"/>
      <c r="R41" s="0"/>
      <c r="S41" s="0"/>
      <c r="T41" s="63"/>
      <c r="U41" s="63"/>
      <c r="V41" s="68"/>
    </row>
    <row r="42" customFormat="false" ht="15" hidden="false" customHeight="true" outlineLevel="0" collapsed="false">
      <c r="B42" s="14"/>
      <c r="C42" s="20" t="s">
        <v>518</v>
      </c>
      <c r="D42" s="66"/>
      <c r="E42" s="66"/>
      <c r="F42" s="66"/>
      <c r="G42" s="69" t="s">
        <v>519</v>
      </c>
      <c r="H42" s="69"/>
      <c r="I42" s="70"/>
      <c r="J42" s="66"/>
      <c r="K42" s="66"/>
      <c r="L42" s="66"/>
      <c r="M42" s="66"/>
      <c r="N42" s="66"/>
      <c r="O42" s="66"/>
      <c r="P42" s="66"/>
      <c r="Q42" s="67"/>
      <c r="R42" s="0"/>
      <c r="S42" s="0"/>
      <c r="T42" s="0"/>
    </row>
    <row r="43" customFormat="false" ht="15" hidden="false" customHeight="true" outlineLevel="0" collapsed="false">
      <c r="B43" s="14"/>
      <c r="C43" s="20" t="s">
        <v>520</v>
      </c>
      <c r="D43" s="66"/>
      <c r="E43" s="66"/>
      <c r="F43" s="66"/>
      <c r="G43" s="69" t="s">
        <v>521</v>
      </c>
      <c r="H43" s="69"/>
      <c r="I43" s="71"/>
      <c r="J43" s="14"/>
      <c r="K43" s="72" t="s">
        <v>522</v>
      </c>
      <c r="L43" s="60"/>
      <c r="M43" s="60"/>
      <c r="N43" s="60"/>
      <c r="O43" s="60"/>
      <c r="P43" s="66"/>
      <c r="Q43" s="67"/>
      <c r="R43" s="61"/>
      <c r="S43" s="61"/>
      <c r="T43" s="0"/>
    </row>
    <row r="44" customFormat="false" ht="15" hidden="false" customHeight="true" outlineLevel="0" collapsed="false">
      <c r="B44" s="14"/>
      <c r="C44" s="66"/>
      <c r="D44" s="66"/>
      <c r="E44" s="66"/>
      <c r="F44" s="66"/>
      <c r="G44" s="66"/>
      <c r="H44" s="14"/>
      <c r="I44" s="14"/>
      <c r="J44" s="14"/>
      <c r="K44" s="72" t="s">
        <v>523</v>
      </c>
      <c r="L44" s="60"/>
      <c r="M44" s="60"/>
      <c r="N44" s="60"/>
      <c r="O44" s="60"/>
      <c r="P44" s="66"/>
      <c r="Q44" s="67"/>
      <c r="R44" s="61"/>
      <c r="S44" s="61"/>
      <c r="T44" s="0"/>
    </row>
    <row r="45" customFormat="false" ht="15" hidden="false" customHeight="true" outlineLevel="0" collapsed="false">
      <c r="B45" s="14"/>
      <c r="C45" s="14"/>
      <c r="D45" s="14"/>
      <c r="E45" s="14"/>
      <c r="F45" s="14"/>
      <c r="G45" s="59"/>
      <c r="H45" s="14"/>
      <c r="I45" s="14"/>
      <c r="J45" s="14"/>
      <c r="K45" s="14"/>
      <c r="L45" s="60"/>
      <c r="M45" s="60"/>
      <c r="N45" s="60"/>
      <c r="O45" s="60"/>
      <c r="P45" s="66"/>
      <c r="Q45" s="67"/>
      <c r="R45" s="61"/>
      <c r="S45" s="61"/>
      <c r="T45" s="0"/>
    </row>
    <row r="46" customFormat="false" ht="15" hidden="false" customHeight="true" outlineLevel="0" collapsed="false">
      <c r="B46" s="14"/>
      <c r="C46" s="73"/>
      <c r="D46" s="74"/>
      <c r="E46" s="74"/>
      <c r="F46" s="75"/>
      <c r="G46" s="76"/>
      <c r="H46" s="77"/>
      <c r="I46" s="14"/>
      <c r="J46" s="14"/>
      <c r="K46" s="14"/>
      <c r="L46" s="14"/>
      <c r="M46" s="28"/>
      <c r="N46" s="14"/>
      <c r="O46" s="14"/>
      <c r="P46" s="66"/>
      <c r="Q46" s="67"/>
      <c r="R46" s="0"/>
      <c r="S46" s="0"/>
      <c r="T46" s="0"/>
    </row>
    <row r="47" customFormat="false" ht="15" hidden="false" customHeight="true" outlineLevel="0" collapsed="false">
      <c r="B47" s="14"/>
      <c r="C47" s="78" t="s">
        <v>524</v>
      </c>
      <c r="D47" s="79" t="s">
        <v>525</v>
      </c>
      <c r="E47" s="80" t="s">
        <v>526</v>
      </c>
      <c r="F47" s="81" t="s">
        <v>527</v>
      </c>
      <c r="G47" s="82" t="s">
        <v>515</v>
      </c>
      <c r="H47" s="83"/>
      <c r="I47" s="84" t="s">
        <v>528</v>
      </c>
      <c r="J47" s="14"/>
      <c r="K47" s="14"/>
      <c r="L47" s="14"/>
      <c r="M47" s="28"/>
      <c r="N47" s="14"/>
      <c r="O47" s="14"/>
      <c r="P47" s="66"/>
      <c r="Q47" s="67"/>
      <c r="R47" s="0"/>
      <c r="S47" s="0"/>
      <c r="T47" s="0"/>
    </row>
    <row r="48" customFormat="false" ht="15" hidden="false" customHeight="true" outlineLevel="0" collapsed="false">
      <c r="B48" s="14"/>
      <c r="C48" s="85" t="n">
        <v>1</v>
      </c>
      <c r="D48" s="86" t="n">
        <v>20</v>
      </c>
      <c r="E48" s="87" t="n">
        <f aca="false">LOG(D48)</f>
        <v>1.30102999566398</v>
      </c>
      <c r="F48" s="88" t="e">
        <f aca="false">H14</f>
        <v>#N/A</v>
      </c>
      <c r="G48" s="89" t="s">
        <v>516</v>
      </c>
      <c r="H48" s="90"/>
      <c r="I48" s="84"/>
      <c r="J48" s="14"/>
      <c r="K48" s="14"/>
      <c r="L48" s="14"/>
      <c r="M48" s="28"/>
      <c r="N48" s="14"/>
      <c r="O48" s="14"/>
      <c r="P48" s="66"/>
      <c r="Q48" s="67"/>
      <c r="R48" s="0"/>
      <c r="S48" s="0"/>
      <c r="T48" s="0"/>
    </row>
    <row r="49" customFormat="false" ht="15" hidden="false" customHeight="true" outlineLevel="0" collapsed="false">
      <c r="B49" s="14"/>
      <c r="C49" s="85" t="n">
        <v>2</v>
      </c>
      <c r="D49" s="86" t="n">
        <v>2</v>
      </c>
      <c r="E49" s="87" t="n">
        <f aca="false">LOG(D49)</f>
        <v>0.301029995663981</v>
      </c>
      <c r="F49" s="88" t="e">
        <f aca="false">H17</f>
        <v>#N/A</v>
      </c>
      <c r="G49" s="91" t="e">
        <f aca="false">F49-F48</f>
        <v>#N/A</v>
      </c>
      <c r="H49" s="92" t="s">
        <v>529</v>
      </c>
      <c r="I49" s="84"/>
      <c r="J49" s="14"/>
      <c r="K49" s="14"/>
      <c r="L49" s="14"/>
      <c r="M49" s="28"/>
      <c r="N49" s="14"/>
      <c r="O49" s="14"/>
      <c r="P49" s="66"/>
      <c r="Q49" s="67"/>
      <c r="R49" s="0"/>
      <c r="S49" s="0"/>
      <c r="T49" s="0"/>
    </row>
    <row r="50" customFormat="false" ht="15" hidden="false" customHeight="true" outlineLevel="0" collapsed="false">
      <c r="B50" s="14"/>
      <c r="C50" s="85" t="n">
        <v>3</v>
      </c>
      <c r="D50" s="86" t="n">
        <v>0.2</v>
      </c>
      <c r="E50" s="87" t="n">
        <f aca="false">LOG(D50)</f>
        <v>-0.698970004336019</v>
      </c>
      <c r="F50" s="88" t="e">
        <f aca="false">H20</f>
        <v>#N/A</v>
      </c>
      <c r="G50" s="91" t="e">
        <f aca="false">F50-F49</f>
        <v>#N/A</v>
      </c>
      <c r="H50" s="92"/>
      <c r="I50" s="84"/>
      <c r="J50" s="14"/>
      <c r="K50" s="14"/>
      <c r="L50" s="14"/>
      <c r="M50" s="28"/>
      <c r="N50" s="14"/>
      <c r="O50" s="14"/>
      <c r="P50" s="66"/>
      <c r="Q50" s="67"/>
      <c r="R50" s="0"/>
      <c r="S50" s="0"/>
      <c r="T50" s="0"/>
    </row>
    <row r="51" customFormat="false" ht="15" hidden="false" customHeight="true" outlineLevel="0" collapsed="false">
      <c r="B51" s="14"/>
      <c r="C51" s="85" t="n">
        <v>4</v>
      </c>
      <c r="D51" s="86" t="n">
        <v>0.02</v>
      </c>
      <c r="E51" s="87" t="n">
        <f aca="false">LOG(D51)</f>
        <v>-1.69897000433602</v>
      </c>
      <c r="F51" s="88" t="e">
        <f aca="false">H23</f>
        <v>#N/A</v>
      </c>
      <c r="G51" s="91" t="e">
        <f aca="false">F51-F50</f>
        <v>#N/A</v>
      </c>
      <c r="H51" s="92"/>
      <c r="I51" s="84"/>
      <c r="J51" s="14"/>
      <c r="K51" s="14"/>
      <c r="L51" s="14"/>
      <c r="M51" s="28"/>
      <c r="N51" s="14"/>
      <c r="O51" s="14"/>
      <c r="P51" s="66"/>
      <c r="Q51" s="67"/>
      <c r="R51" s="0"/>
      <c r="S51" s="0"/>
      <c r="T51" s="0"/>
    </row>
    <row r="52" customFormat="false" ht="15" hidden="false" customHeight="true" outlineLevel="0" collapsed="false">
      <c r="B52" s="14"/>
      <c r="C52" s="85" t="n">
        <v>5</v>
      </c>
      <c r="D52" s="86" t="n">
        <v>0.002</v>
      </c>
      <c r="E52" s="87" t="n">
        <f aca="false">LOG(D52)</f>
        <v>-2.69897000433602</v>
      </c>
      <c r="F52" s="88" t="e">
        <f aca="false">H26</f>
        <v>#N/A</v>
      </c>
      <c r="G52" s="91" t="e">
        <f aca="false">F52-F51</f>
        <v>#N/A</v>
      </c>
      <c r="H52" s="92"/>
      <c r="I52" s="84"/>
      <c r="J52" s="14"/>
      <c r="K52" s="14"/>
      <c r="L52" s="14"/>
      <c r="M52" s="28"/>
      <c r="N52" s="14"/>
      <c r="O52" s="14"/>
      <c r="P52" s="66"/>
      <c r="Q52" s="67"/>
      <c r="R52" s="0"/>
      <c r="S52" s="0"/>
      <c r="T52" s="0"/>
    </row>
    <row r="53" customFormat="false" ht="15" hidden="false" customHeight="true" outlineLevel="0" collapsed="false">
      <c r="B53" s="14"/>
      <c r="C53" s="93" t="n">
        <v>6</v>
      </c>
      <c r="D53" s="94" t="n">
        <v>0.0002</v>
      </c>
      <c r="E53" s="95" t="n">
        <f aca="false">LOG(D53)</f>
        <v>-3.69897000433602</v>
      </c>
      <c r="F53" s="96" t="e">
        <f aca="false">H29</f>
        <v>#N/A</v>
      </c>
      <c r="G53" s="97" t="e">
        <f aca="false">F53-F52</f>
        <v>#N/A</v>
      </c>
      <c r="H53" s="92"/>
      <c r="I53" s="84"/>
      <c r="J53" s="14"/>
      <c r="K53" s="14"/>
      <c r="L53" s="14"/>
      <c r="M53" s="28"/>
      <c r="N53" s="14"/>
      <c r="O53" s="14"/>
      <c r="P53" s="66"/>
      <c r="Q53" s="67"/>
      <c r="R53" s="0"/>
      <c r="S53" s="0"/>
      <c r="T53" s="0"/>
    </row>
    <row r="54" customFormat="false" ht="15" hidden="false" customHeight="true" outlineLevel="0" collapsed="false">
      <c r="B54" s="14"/>
      <c r="C54" s="98" t="s">
        <v>530</v>
      </c>
      <c r="D54" s="99" t="e">
        <f aca="false">POWER(10, 1/(-SLOPE(F48:F53, LOG(D48:D53))))-1</f>
        <v>#N/A</v>
      </c>
      <c r="E54" s="100" t="s">
        <v>531</v>
      </c>
      <c r="F54" s="101" t="s">
        <v>532</v>
      </c>
      <c r="G54" s="62"/>
      <c r="H54" s="102"/>
      <c r="I54" s="14"/>
      <c r="J54" s="14"/>
      <c r="K54" s="14"/>
      <c r="L54" s="14"/>
      <c r="M54" s="28"/>
      <c r="N54" s="14"/>
      <c r="O54" s="14"/>
      <c r="P54" s="66"/>
      <c r="Q54" s="67"/>
      <c r="R54" s="0"/>
      <c r="S54" s="0"/>
      <c r="T54" s="0"/>
    </row>
    <row r="55" customFormat="false" ht="15" hidden="false" customHeight="true" outlineLevel="0" collapsed="false">
      <c r="B55" s="14"/>
      <c r="C55" s="98" t="s">
        <v>533</v>
      </c>
      <c r="D55" s="103" t="e">
        <f aca="false">SLOPE(F48:F53, LOG(D48:D53))</f>
        <v>#N/A</v>
      </c>
      <c r="E55" s="100" t="s">
        <v>531</v>
      </c>
      <c r="F55" s="101" t="s">
        <v>534</v>
      </c>
      <c r="G55" s="62"/>
      <c r="H55" s="102"/>
      <c r="I55" s="14"/>
      <c r="J55" s="14"/>
      <c r="K55" s="14"/>
      <c r="L55" s="14"/>
      <c r="M55" s="28"/>
      <c r="N55" s="14"/>
      <c r="O55" s="14"/>
      <c r="P55" s="66"/>
      <c r="Q55" s="67"/>
      <c r="R55" s="0"/>
      <c r="S55" s="0"/>
      <c r="T55" s="0"/>
    </row>
    <row r="56" customFormat="false" ht="15" hidden="false" customHeight="true" outlineLevel="0" collapsed="false">
      <c r="B56" s="14"/>
      <c r="C56" s="98" t="s">
        <v>535</v>
      </c>
      <c r="D56" s="103" t="e">
        <f aca="false">RSQ(F48:F53, -LOG(D48:D53))</f>
        <v>#N/A</v>
      </c>
      <c r="E56" s="100" t="s">
        <v>531</v>
      </c>
      <c r="F56" s="101" t="s">
        <v>536</v>
      </c>
      <c r="G56" s="62"/>
      <c r="H56" s="102"/>
      <c r="I56" s="14"/>
      <c r="J56" s="14"/>
      <c r="K56" s="14"/>
      <c r="L56" s="14"/>
      <c r="M56" s="28"/>
      <c r="N56" s="14"/>
      <c r="O56" s="14"/>
      <c r="P56" s="66"/>
      <c r="Q56" s="67"/>
      <c r="R56" s="0"/>
      <c r="S56" s="0"/>
      <c r="T56" s="0"/>
    </row>
    <row r="57" customFormat="false" ht="15" hidden="false" customHeight="true" outlineLevel="0" collapsed="false">
      <c r="B57" s="14"/>
      <c r="C57" s="98" t="s">
        <v>537</v>
      </c>
      <c r="D57" s="104" t="e">
        <f aca="false">INTERCEPT(F48:F53,E48:E53)</f>
        <v>#N/A</v>
      </c>
      <c r="E57" s="105" t="s">
        <v>538</v>
      </c>
      <c r="F57" s="61"/>
      <c r="G57" s="62"/>
      <c r="H57" s="102"/>
      <c r="I57" s="14"/>
      <c r="J57" s="14"/>
      <c r="K57" s="14"/>
      <c r="L57" s="14"/>
      <c r="M57" s="28"/>
      <c r="N57" s="14"/>
      <c r="O57" s="14"/>
      <c r="P57" s="66"/>
      <c r="Q57" s="67"/>
      <c r="R57" s="0"/>
      <c r="S57" s="0"/>
      <c r="T57" s="0"/>
    </row>
    <row r="58" customFormat="false" ht="15" hidden="false" customHeight="true" outlineLevel="0" collapsed="false">
      <c r="B58" s="14"/>
      <c r="C58" s="98"/>
      <c r="D58" s="106"/>
      <c r="E58" s="100"/>
      <c r="F58" s="61"/>
      <c r="G58" s="62"/>
      <c r="H58" s="102"/>
      <c r="I58" s="14"/>
      <c r="J58" s="14"/>
      <c r="K58" s="14"/>
      <c r="L58" s="14"/>
      <c r="M58" s="28"/>
      <c r="N58" s="14"/>
      <c r="O58" s="14"/>
      <c r="P58" s="66"/>
      <c r="Q58" s="67"/>
      <c r="R58" s="0"/>
      <c r="S58" s="0"/>
      <c r="T58" s="0"/>
    </row>
    <row r="59" customFormat="false" ht="15" hidden="false" customHeight="true" outlineLevel="0" collapsed="false">
      <c r="B59" s="14"/>
      <c r="C59" s="98" t="s">
        <v>539</v>
      </c>
      <c r="D59" s="107" t="e">
        <f aca="false">SLOPE(F48:F53, LOG(D48:D53))</f>
        <v>#N/A</v>
      </c>
      <c r="E59" s="105" t="s">
        <v>540</v>
      </c>
      <c r="F59" s="61"/>
      <c r="G59" s="62"/>
      <c r="H59" s="102"/>
      <c r="I59" s="14"/>
      <c r="J59" s="14"/>
      <c r="K59" s="14"/>
      <c r="L59" s="14"/>
      <c r="M59" s="28"/>
      <c r="N59" s="14"/>
      <c r="O59" s="14"/>
      <c r="P59" s="66"/>
      <c r="Q59" s="67"/>
      <c r="R59" s="0"/>
      <c r="S59" s="0"/>
      <c r="T59" s="0"/>
    </row>
    <row r="60" customFormat="false" ht="15" hidden="false" customHeight="true" outlineLevel="0" collapsed="false">
      <c r="B60" s="14"/>
      <c r="C60" s="98" t="s">
        <v>541</v>
      </c>
      <c r="D60" s="99" t="e">
        <f aca="false">POWER(10, (-1/D59))-1</f>
        <v>#N/A</v>
      </c>
      <c r="E60" s="100" t="s">
        <v>531</v>
      </c>
      <c r="F60" s="101" t="s">
        <v>542</v>
      </c>
      <c r="G60" s="62"/>
      <c r="H60" s="102"/>
      <c r="I60" s="14"/>
      <c r="J60" s="14"/>
      <c r="K60" s="14"/>
      <c r="L60" s="14"/>
      <c r="M60" s="28"/>
      <c r="N60" s="14"/>
      <c r="O60" s="14"/>
      <c r="P60" s="66"/>
      <c r="Q60" s="67"/>
      <c r="R60" s="0"/>
      <c r="S60" s="0"/>
      <c r="T60" s="0"/>
    </row>
    <row r="61" customFormat="false" ht="15" hidden="false" customHeight="true" outlineLevel="0" collapsed="false">
      <c r="B61" s="14"/>
      <c r="C61" s="108"/>
      <c r="D61" s="62"/>
      <c r="E61" s="62"/>
      <c r="F61" s="61"/>
      <c r="G61" s="62"/>
      <c r="H61" s="102"/>
      <c r="I61" s="14"/>
      <c r="J61" s="14"/>
      <c r="K61" s="14"/>
      <c r="L61" s="14"/>
      <c r="M61" s="28"/>
      <c r="N61" s="14"/>
      <c r="O61" s="14"/>
      <c r="P61" s="66"/>
      <c r="Q61" s="67"/>
      <c r="R61" s="0"/>
      <c r="S61" s="0"/>
      <c r="T61" s="0"/>
    </row>
    <row r="62" customFormat="false" ht="7.5" hidden="false" customHeight="true" outlineLevel="0" collapsed="false">
      <c r="B62" s="14"/>
      <c r="C62" s="109"/>
      <c r="D62" s="110"/>
      <c r="E62" s="110"/>
      <c r="F62" s="111"/>
      <c r="G62" s="110"/>
      <c r="H62" s="112"/>
      <c r="I62" s="14"/>
      <c r="J62" s="14"/>
      <c r="K62" s="14"/>
      <c r="L62" s="14"/>
      <c r="M62" s="28"/>
      <c r="N62" s="14"/>
      <c r="O62" s="14"/>
      <c r="P62" s="66"/>
      <c r="Q62" s="67"/>
      <c r="R62" s="0"/>
      <c r="S62" s="0"/>
      <c r="T62" s="0"/>
    </row>
    <row r="63" customFormat="false" ht="15" hidden="false" customHeight="true" outlineLevel="0" collapsed="false">
      <c r="B63" s="14"/>
      <c r="C63" s="109" t="s">
        <v>543</v>
      </c>
      <c r="D63" s="110"/>
      <c r="E63" s="110"/>
      <c r="F63" s="111"/>
      <c r="G63" s="110"/>
      <c r="H63" s="112"/>
      <c r="I63" s="14"/>
      <c r="J63" s="14"/>
      <c r="K63" s="14"/>
      <c r="L63" s="14"/>
      <c r="M63" s="28"/>
      <c r="N63" s="14"/>
      <c r="O63" s="14"/>
      <c r="P63" s="66"/>
      <c r="Q63" s="67"/>
      <c r="R63" s="0"/>
      <c r="S63" s="0"/>
      <c r="T63" s="0"/>
    </row>
    <row r="64" customFormat="false" ht="15" hidden="false" customHeight="true" outlineLevel="0" collapsed="false">
      <c r="B64" s="14"/>
      <c r="C64" s="109" t="s">
        <v>544</v>
      </c>
      <c r="D64" s="110"/>
      <c r="E64" s="110"/>
      <c r="F64" s="111"/>
      <c r="G64" s="110"/>
      <c r="H64" s="112"/>
      <c r="I64" s="14"/>
      <c r="J64" s="14"/>
      <c r="K64" s="14"/>
      <c r="L64" s="14"/>
      <c r="M64" s="28"/>
      <c r="N64" s="14"/>
      <c r="O64" s="14"/>
      <c r="P64" s="66"/>
      <c r="Q64" s="67"/>
      <c r="R64" s="0"/>
      <c r="S64" s="0"/>
      <c r="T64" s="0"/>
    </row>
    <row r="65" customFormat="false" ht="7.5" hidden="false" customHeight="true" outlineLevel="0" collapsed="false">
      <c r="B65" s="14"/>
      <c r="C65" s="113"/>
      <c r="D65" s="114"/>
      <c r="E65" s="114"/>
      <c r="F65" s="115"/>
      <c r="G65" s="114"/>
      <c r="H65" s="116"/>
      <c r="I65" s="14"/>
      <c r="J65" s="14"/>
      <c r="K65" s="14"/>
      <c r="L65" s="14"/>
      <c r="M65" s="28"/>
      <c r="N65" s="14"/>
      <c r="O65" s="14"/>
      <c r="P65" s="66"/>
      <c r="Q65" s="67"/>
      <c r="R65" s="0"/>
      <c r="S65" s="0"/>
      <c r="T65" s="0"/>
    </row>
    <row r="66" customFormat="false" ht="15" hidden="false" customHeight="true" outlineLevel="0" collapsed="false">
      <c r="B66" s="14"/>
      <c r="C66" s="14"/>
      <c r="D66" s="14"/>
      <c r="E66" s="14"/>
      <c r="F66" s="14"/>
      <c r="G66" s="59"/>
      <c r="H66" s="14"/>
      <c r="I66" s="14"/>
      <c r="J66" s="14"/>
      <c r="K66" s="14"/>
      <c r="L66" s="14"/>
      <c r="M66" s="28"/>
      <c r="N66" s="14"/>
      <c r="O66" s="14"/>
      <c r="P66" s="66"/>
      <c r="Q66" s="67"/>
      <c r="R66" s="0"/>
      <c r="S66" s="0"/>
      <c r="T66" s="0"/>
    </row>
    <row r="67" customFormat="false" ht="15" hidden="false" customHeight="true" outlineLevel="0" collapsed="false">
      <c r="B67" s="0"/>
      <c r="C67" s="0"/>
      <c r="D67" s="0"/>
      <c r="E67" s="0"/>
      <c r="F67" s="0"/>
      <c r="G67" s="65"/>
      <c r="H67" s="0"/>
      <c r="I67" s="0"/>
      <c r="J67" s="0"/>
      <c r="K67" s="0"/>
      <c r="L67" s="0"/>
      <c r="M67" s="0"/>
      <c r="N67" s="0"/>
      <c r="O67" s="0"/>
      <c r="P67" s="0"/>
      <c r="Q67" s="0"/>
      <c r="R67" s="0"/>
      <c r="S67" s="0"/>
      <c r="T67" s="0"/>
    </row>
    <row r="68" customFormat="false" ht="15" hidden="false" customHeight="true" outlineLevel="0" collapsed="false">
      <c r="B68" s="0"/>
      <c r="C68" s="0"/>
      <c r="D68" s="0"/>
      <c r="E68" s="0"/>
      <c r="F68" s="0"/>
      <c r="G68" s="65"/>
      <c r="H68" s="0"/>
      <c r="I68" s="0"/>
      <c r="J68" s="0"/>
      <c r="K68" s="0"/>
      <c r="L68" s="0"/>
      <c r="M68" s="0"/>
      <c r="N68" s="0"/>
      <c r="O68" s="0"/>
      <c r="P68" s="0"/>
      <c r="Q68" s="0"/>
      <c r="R68" s="0"/>
      <c r="S68" s="0"/>
      <c r="T68" s="0"/>
    </row>
    <row r="69" customFormat="false" ht="15" hidden="false" customHeight="true" outlineLevel="0" collapsed="false">
      <c r="B69" s="14"/>
      <c r="C69" s="14"/>
      <c r="D69" s="14"/>
      <c r="E69" s="14"/>
      <c r="F69" s="14"/>
      <c r="G69" s="14"/>
      <c r="H69" s="14"/>
      <c r="I69" s="14"/>
      <c r="J69" s="14"/>
      <c r="K69" s="14"/>
      <c r="L69" s="14"/>
      <c r="M69" s="28"/>
      <c r="N69" s="14"/>
      <c r="O69" s="14"/>
      <c r="P69" s="14"/>
      <c r="Q69" s="14"/>
      <c r="R69" s="0"/>
      <c r="S69" s="0"/>
      <c r="T69" s="0"/>
    </row>
    <row r="70" customFormat="false" ht="15" hidden="false" customHeight="true" outlineLevel="0" collapsed="false">
      <c r="B70" s="14"/>
      <c r="C70" s="15" t="s">
        <v>545</v>
      </c>
      <c r="D70" s="14"/>
      <c r="E70" s="14"/>
      <c r="F70" s="14"/>
      <c r="G70" s="14"/>
      <c r="H70" s="14"/>
      <c r="I70" s="14"/>
      <c r="J70" s="14"/>
      <c r="K70" s="14"/>
      <c r="L70" s="14"/>
      <c r="M70" s="28"/>
      <c r="N70" s="14"/>
      <c r="O70" s="14"/>
      <c r="P70" s="14"/>
      <c r="Q70" s="14"/>
      <c r="R70" s="0"/>
      <c r="S70" s="0"/>
      <c r="T70" s="0"/>
    </row>
    <row r="71" customFormat="false" ht="15" hidden="false" customHeight="true" outlineLevel="0" collapsed="false">
      <c r="B71" s="14"/>
      <c r="C71" s="14"/>
      <c r="D71" s="14"/>
      <c r="E71" s="14"/>
      <c r="F71" s="14"/>
      <c r="G71" s="14"/>
      <c r="H71" s="14"/>
      <c r="I71" s="14"/>
      <c r="J71" s="14"/>
      <c r="K71" s="14"/>
      <c r="L71" s="14"/>
      <c r="M71" s="28"/>
      <c r="N71" s="14"/>
      <c r="O71" s="14"/>
      <c r="P71" s="14"/>
      <c r="Q71" s="14"/>
      <c r="R71" s="0"/>
      <c r="S71" s="0"/>
      <c r="T71" s="0"/>
    </row>
    <row r="72" customFormat="false" ht="15" hidden="false" customHeight="true" outlineLevel="0" collapsed="false">
      <c r="B72" s="14"/>
      <c r="C72" s="20" t="s">
        <v>546</v>
      </c>
      <c r="D72" s="117"/>
      <c r="E72" s="118"/>
      <c r="F72" s="118"/>
      <c r="G72" s="118"/>
      <c r="H72" s="18"/>
      <c r="I72" s="18"/>
      <c r="J72" s="18"/>
      <c r="K72" s="18"/>
      <c r="L72" s="27"/>
      <c r="M72" s="27"/>
      <c r="N72" s="27"/>
      <c r="O72" s="27"/>
      <c r="P72" s="27"/>
      <c r="Q72" s="27"/>
      <c r="R72" s="0"/>
      <c r="S72" s="0"/>
      <c r="T72" s="0"/>
    </row>
    <row r="73" customFormat="false" ht="15" hidden="false" customHeight="true" outlineLevel="0" collapsed="false">
      <c r="B73" s="14"/>
      <c r="C73" s="20" t="s">
        <v>547</v>
      </c>
      <c r="D73" s="117"/>
      <c r="E73" s="118"/>
      <c r="F73" s="118"/>
      <c r="G73" s="118"/>
      <c r="H73" s="118"/>
      <c r="I73" s="118"/>
      <c r="J73" s="118"/>
      <c r="K73" s="118"/>
      <c r="L73" s="27"/>
      <c r="M73" s="27"/>
      <c r="N73" s="27"/>
      <c r="O73" s="27"/>
      <c r="P73" s="27"/>
      <c r="Q73" s="27"/>
      <c r="R73" s="0"/>
      <c r="S73" s="0"/>
      <c r="T73" s="0"/>
    </row>
    <row r="74" customFormat="false" ht="15" hidden="false" customHeight="true" outlineLevel="0" collapsed="false">
      <c r="B74" s="14"/>
      <c r="C74" s="20"/>
      <c r="D74" s="27"/>
      <c r="E74" s="27"/>
      <c r="F74" s="119"/>
      <c r="G74" s="27"/>
      <c r="H74" s="27"/>
      <c r="I74" s="27"/>
      <c r="J74" s="27"/>
      <c r="K74" s="27"/>
      <c r="L74" s="27"/>
      <c r="M74" s="27"/>
      <c r="N74" s="27"/>
      <c r="O74" s="27"/>
      <c r="P74" s="27"/>
      <c r="Q74" s="27"/>
      <c r="R74" s="0"/>
      <c r="S74" s="0"/>
      <c r="T74" s="0"/>
    </row>
    <row r="75" customFormat="false" ht="15" hidden="false" customHeight="true" outlineLevel="0" collapsed="false">
      <c r="B75" s="14"/>
      <c r="C75" s="20" t="s">
        <v>548</v>
      </c>
      <c r="D75" s="27"/>
      <c r="E75" s="27"/>
      <c r="F75" s="119"/>
      <c r="G75" s="27"/>
      <c r="H75" s="27"/>
      <c r="I75" s="27"/>
      <c r="J75" s="27"/>
      <c r="K75" s="27"/>
      <c r="L75" s="27"/>
      <c r="M75" s="27"/>
      <c r="N75" s="27"/>
      <c r="O75" s="27"/>
      <c r="P75" s="27"/>
      <c r="Q75" s="27"/>
      <c r="R75" s="0"/>
      <c r="S75" s="0"/>
      <c r="T75" s="0"/>
    </row>
    <row r="76" customFormat="false" ht="15" hidden="false" customHeight="true" outlineLevel="0" collapsed="false">
      <c r="B76" s="14"/>
      <c r="C76" s="20" t="s">
        <v>549</v>
      </c>
      <c r="D76" s="120"/>
      <c r="E76" s="120"/>
      <c r="F76" s="121"/>
      <c r="G76" s="120"/>
      <c r="H76" s="120"/>
      <c r="I76" s="120"/>
      <c r="J76" s="120"/>
      <c r="K76" s="27"/>
      <c r="L76" s="27"/>
      <c r="M76" s="27"/>
      <c r="N76" s="27"/>
      <c r="O76" s="27"/>
      <c r="P76" s="27"/>
      <c r="Q76" s="27"/>
      <c r="R76" s="64" t="n">
        <v>0.87</v>
      </c>
      <c r="S76" s="0"/>
      <c r="T76" s="0"/>
    </row>
    <row r="77" customFormat="false" ht="15" hidden="false" customHeight="true" outlineLevel="0" collapsed="false">
      <c r="B77" s="14"/>
      <c r="C77" s="20"/>
      <c r="D77" s="120"/>
      <c r="E77" s="120"/>
      <c r="F77" s="121"/>
      <c r="G77" s="120"/>
      <c r="H77" s="120"/>
      <c r="I77" s="120"/>
      <c r="J77" s="120"/>
      <c r="K77" s="27"/>
      <c r="L77" s="27"/>
      <c r="M77" s="27"/>
      <c r="N77" s="27"/>
      <c r="O77" s="27"/>
      <c r="P77" s="27"/>
      <c r="Q77" s="27"/>
      <c r="R77" s="64"/>
      <c r="S77" s="0"/>
      <c r="T77" s="0"/>
    </row>
    <row r="78" customFormat="false" ht="15" hidden="false" customHeight="true" outlineLevel="0" collapsed="false">
      <c r="B78" s="14"/>
      <c r="C78" s="122"/>
      <c r="D78" s="27"/>
      <c r="E78" s="27" t="n">
        <v>8000</v>
      </c>
      <c r="F78" s="119"/>
      <c r="G78" s="27" t="n">
        <v>600</v>
      </c>
      <c r="H78" s="27"/>
      <c r="I78" s="27"/>
      <c r="J78" s="27"/>
      <c r="K78" s="27"/>
      <c r="L78" s="27"/>
      <c r="M78" s="27"/>
      <c r="N78" s="27"/>
      <c r="O78" s="27"/>
      <c r="P78" s="27"/>
      <c r="Q78" s="27"/>
      <c r="R78" s="0"/>
      <c r="S78" s="0"/>
      <c r="T78" s="0"/>
    </row>
    <row r="79" customFormat="false" ht="56.25" hidden="false" customHeight="false" outlineLevel="0" collapsed="false">
      <c r="B79" s="14" t="s">
        <v>28</v>
      </c>
      <c r="C79" s="123" t="s">
        <v>550</v>
      </c>
      <c r="D79" s="124" t="s">
        <v>551</v>
      </c>
      <c r="E79" s="125" t="s">
        <v>552</v>
      </c>
      <c r="F79" s="124" t="s">
        <v>511</v>
      </c>
      <c r="G79" s="126" t="s">
        <v>553</v>
      </c>
      <c r="H79" s="127" t="s">
        <v>554</v>
      </c>
      <c r="I79" s="29" t="s">
        <v>527</v>
      </c>
      <c r="J79" s="128" t="s">
        <v>514</v>
      </c>
      <c r="K79" s="129" t="s">
        <v>555</v>
      </c>
      <c r="L79" s="130" t="s">
        <v>556</v>
      </c>
      <c r="M79" s="131" t="s">
        <v>557</v>
      </c>
      <c r="N79" s="132" t="s">
        <v>558</v>
      </c>
      <c r="O79" s="133" t="s">
        <v>559</v>
      </c>
      <c r="P79" s="134" t="s">
        <v>560</v>
      </c>
      <c r="Q79" s="27"/>
      <c r="R79" s="135" t="s">
        <v>561</v>
      </c>
      <c r="S79" s="136" t="s">
        <v>562</v>
      </c>
      <c r="T79" s="137" t="s">
        <v>563</v>
      </c>
    </row>
    <row r="80" customFormat="false" ht="15" hidden="false" customHeight="true" outlineLevel="0" collapsed="false">
      <c r="B80" s="14" t="str">
        <f aca="false">IF($B$79="Row",Samples!AE2,IF($B$79="Column",Samples!AI2,""))</f>
        <v>A1</v>
      </c>
      <c r="C80" s="138" t="e">
        <f aca="false">VLOOKUP(D80,Samples!B:C,2,0)</f>
        <v>#N/A</v>
      </c>
      <c r="D80" s="139" t="e">
        <f aca="false">INDEX(Samples!B:J,MATCH(Analysis!B80,Samples!F:F,0),1)</f>
        <v>#N/A</v>
      </c>
      <c r="E80" s="140" t="n">
        <f aca="false">$E$78</f>
        <v>8000</v>
      </c>
      <c r="F80" s="141" t="e">
        <f aca="false">VLOOKUP(B80,LC480_Analysis!C:F,3,0)</f>
        <v>#N/A</v>
      </c>
      <c r="G80" s="142" t="n">
        <f aca="false">$G$78</f>
        <v>600</v>
      </c>
      <c r="H80" s="143"/>
      <c r="I80" s="144" t="e">
        <f aca="false">AVERAGE(F80:F82)</f>
        <v>#N/A</v>
      </c>
      <c r="J80" s="145" t="e">
        <f aca="false">F80-I80</f>
        <v>#N/A</v>
      </c>
      <c r="K80" s="146" t="e">
        <f aca="false">(I80-$D$57)/$D$59</f>
        <v>#N/A</v>
      </c>
      <c r="L80" s="147" t="e">
        <f aca="false">10^K80</f>
        <v>#N/A</v>
      </c>
      <c r="M80" s="148" t="e">
        <f aca="false">L80*(452/G80)</f>
        <v>#N/A</v>
      </c>
      <c r="N80" s="149" t="e">
        <f aca="false">M80*E80</f>
        <v>#N/A</v>
      </c>
      <c r="O80" s="150" t="e">
        <f aca="false">N80/1000</f>
        <v>#N/A</v>
      </c>
      <c r="P80" s="151" t="e">
        <f aca="false">((O80*10^-12)*(G80*617.9))*10^-6*10^9*10^3</f>
        <v>#N/A</v>
      </c>
      <c r="Q80" s="27"/>
      <c r="R80" s="151" t="n">
        <f aca="false">$R$76</f>
        <v>0.87</v>
      </c>
      <c r="S80" s="150" t="e">
        <f aca="false">O80*R80</f>
        <v>#N/A</v>
      </c>
      <c r="T80" s="151" t="e">
        <f aca="false">((S80*10^-12)*(G80*617.9))*10^-6*10^9*10^3</f>
        <v>#N/A</v>
      </c>
    </row>
    <row r="81" customFormat="false" ht="15" hidden="false" customHeight="true" outlineLevel="0" collapsed="false">
      <c r="B81" s="14" t="str">
        <f aca="false">IF($B$79="Row",Samples!AE3,IF($B$79="Column",Samples!AI3,""))</f>
        <v>A2</v>
      </c>
      <c r="C81" s="138"/>
      <c r="D81" s="139"/>
      <c r="E81" s="140"/>
      <c r="F81" s="141" t="e">
        <f aca="false">VLOOKUP(B81,LC480_Analysis!C:F,3,0)</f>
        <v>#N/A</v>
      </c>
      <c r="G81" s="142"/>
      <c r="H81" s="152"/>
      <c r="I81" s="144"/>
      <c r="J81" s="145" t="e">
        <f aca="false">F81-I80</f>
        <v>#N/A</v>
      </c>
      <c r="K81" s="146"/>
      <c r="L81" s="147"/>
      <c r="M81" s="148"/>
      <c r="N81" s="149"/>
      <c r="O81" s="150"/>
      <c r="P81" s="151"/>
      <c r="Q81" s="27"/>
      <c r="R81" s="151"/>
      <c r="S81" s="150"/>
      <c r="T81" s="151"/>
    </row>
    <row r="82" customFormat="false" ht="15" hidden="false" customHeight="true" outlineLevel="0" collapsed="false">
      <c r="B82" s="14" t="str">
        <f aca="false">IF($B$79="Row",Samples!AE4,IF($B$79="Column",Samples!AI4,""))</f>
        <v>B1</v>
      </c>
      <c r="C82" s="138"/>
      <c r="D82" s="139"/>
      <c r="E82" s="140"/>
      <c r="F82" s="141" t="e">
        <f aca="false">VLOOKUP(B82,LC480_Analysis!C:F,3,0)</f>
        <v>#N/A</v>
      </c>
      <c r="G82" s="142"/>
      <c r="H82" s="153"/>
      <c r="I82" s="144"/>
      <c r="J82" s="154" t="e">
        <f aca="false">F82-I80</f>
        <v>#N/A</v>
      </c>
      <c r="K82" s="146"/>
      <c r="L82" s="147"/>
      <c r="M82" s="148"/>
      <c r="N82" s="149"/>
      <c r="O82" s="150"/>
      <c r="P82" s="151"/>
      <c r="Q82" s="27"/>
      <c r="R82" s="151"/>
      <c r="S82" s="150"/>
      <c r="T82" s="151"/>
    </row>
    <row r="83" customFormat="false" ht="15" hidden="false" customHeight="true" outlineLevel="0" collapsed="false">
      <c r="B83" s="14" t="str">
        <f aca="false">IF($B$79="Row",Samples!AE5,IF($B$79="Column",Samples!AI5,""))</f>
        <v>C1</v>
      </c>
      <c r="C83" s="155" t="e">
        <f aca="false">VLOOKUP(D83,Samples!B:C,2,0)</f>
        <v>#N/A</v>
      </c>
      <c r="D83" s="139" t="e">
        <f aca="false">INDEX(Samples!B:J,MATCH(Analysis!B83,Samples!F:F,0),1)</f>
        <v>#N/A</v>
      </c>
      <c r="E83" s="140" t="n">
        <f aca="false">$E$78</f>
        <v>8000</v>
      </c>
      <c r="F83" s="141" t="e">
        <f aca="false">VLOOKUP(B83,LC480_Analysis!C:F,3,0)</f>
        <v>#N/A</v>
      </c>
      <c r="G83" s="142" t="n">
        <f aca="false">$G$78</f>
        <v>600</v>
      </c>
      <c r="H83" s="156"/>
      <c r="I83" s="157" t="e">
        <f aca="false">AVERAGE(F83:F85)</f>
        <v>#N/A</v>
      </c>
      <c r="J83" s="158" t="e">
        <f aca="false">F83-I83</f>
        <v>#N/A</v>
      </c>
      <c r="K83" s="159" t="e">
        <f aca="false">(I83-$D$57)/$D$59</f>
        <v>#N/A</v>
      </c>
      <c r="L83" s="160" t="e">
        <f aca="false">10^K83</f>
        <v>#N/A</v>
      </c>
      <c r="M83" s="161" t="e">
        <f aca="false">L83*(452/G83)</f>
        <v>#N/A</v>
      </c>
      <c r="N83" s="162" t="e">
        <f aca="false">M83*E83</f>
        <v>#N/A</v>
      </c>
      <c r="O83" s="163" t="e">
        <f aca="false">N83/1000</f>
        <v>#N/A</v>
      </c>
      <c r="P83" s="164" t="e">
        <f aca="false">((O83*10^-12)*(G83*617.9))*10^-6*10^9*10^3</f>
        <v>#N/A</v>
      </c>
      <c r="Q83" s="27"/>
      <c r="R83" s="151" t="n">
        <f aca="false">$R$76</f>
        <v>0.87</v>
      </c>
      <c r="S83" s="150" t="e">
        <f aca="false">O83*R83</f>
        <v>#N/A</v>
      </c>
      <c r="T83" s="151" t="e">
        <f aca="false">((S83*10^-12)*(G83*617.9))*10^-6*10^9*10^3</f>
        <v>#N/A</v>
      </c>
    </row>
    <row r="84" customFormat="false" ht="15" hidden="false" customHeight="true" outlineLevel="0" collapsed="false">
      <c r="B84" s="14" t="str">
        <f aca="false">IF($B$79="Row",Samples!AE6,IF($B$79="Column",Samples!AI6,""))</f>
        <v>C2</v>
      </c>
      <c r="C84" s="155"/>
      <c r="D84" s="139"/>
      <c r="E84" s="140"/>
      <c r="F84" s="141" t="e">
        <f aca="false">VLOOKUP(B84,LC480_Analysis!C:F,3,0)</f>
        <v>#N/A</v>
      </c>
      <c r="G84" s="142"/>
      <c r="H84" s="152"/>
      <c r="I84" s="157"/>
      <c r="J84" s="165" t="e">
        <f aca="false">F84-I83</f>
        <v>#N/A</v>
      </c>
      <c r="K84" s="159"/>
      <c r="L84" s="160"/>
      <c r="M84" s="161"/>
      <c r="N84" s="162"/>
      <c r="O84" s="163"/>
      <c r="P84" s="164"/>
      <c r="Q84" s="27"/>
      <c r="R84" s="151"/>
      <c r="S84" s="150"/>
      <c r="T84" s="151"/>
    </row>
    <row r="85" customFormat="false" ht="15" hidden="false" customHeight="true" outlineLevel="0" collapsed="false">
      <c r="B85" s="14" t="str">
        <f aca="false">IF($B$79="Row",Samples!AE7,IF($B$79="Column",Samples!AI7,""))</f>
        <v>D1</v>
      </c>
      <c r="C85" s="155"/>
      <c r="D85" s="139"/>
      <c r="E85" s="140"/>
      <c r="F85" s="141" t="e">
        <f aca="false">VLOOKUP(B85,LC480_Analysis!C:F,3,0)</f>
        <v>#N/A</v>
      </c>
      <c r="G85" s="142"/>
      <c r="H85" s="153"/>
      <c r="I85" s="157"/>
      <c r="J85" s="166" t="e">
        <f aca="false">F85-I83</f>
        <v>#N/A</v>
      </c>
      <c r="K85" s="159"/>
      <c r="L85" s="160"/>
      <c r="M85" s="161"/>
      <c r="N85" s="162"/>
      <c r="O85" s="163"/>
      <c r="P85" s="164"/>
      <c r="Q85" s="27"/>
      <c r="R85" s="151"/>
      <c r="S85" s="150"/>
      <c r="T85" s="151"/>
    </row>
    <row r="86" customFormat="false" ht="15" hidden="false" customHeight="true" outlineLevel="0" collapsed="false">
      <c r="B86" s="14" t="str">
        <f aca="false">IF($B$79="Row",Samples!AE8,IF($B$79="Column",Samples!AI8,""))</f>
        <v>E1</v>
      </c>
      <c r="C86" s="155" t="e">
        <f aca="false">VLOOKUP(D86,Samples!B:C,2,0)</f>
        <v>#N/A</v>
      </c>
      <c r="D86" s="139" t="e">
        <f aca="false">INDEX(Samples!B:J,MATCH(Analysis!B86,Samples!F:F,0),1)</f>
        <v>#N/A</v>
      </c>
      <c r="E86" s="140" t="n">
        <f aca="false">$E$78</f>
        <v>8000</v>
      </c>
      <c r="F86" s="141" t="e">
        <f aca="false">VLOOKUP(B86,LC480_Analysis!C:F,3,0)</f>
        <v>#N/A</v>
      </c>
      <c r="G86" s="142" t="n">
        <f aca="false">$G$78</f>
        <v>600</v>
      </c>
      <c r="H86" s="156"/>
      <c r="I86" s="157" t="e">
        <f aca="false">AVERAGE(F86:F88)</f>
        <v>#N/A</v>
      </c>
      <c r="J86" s="158" t="e">
        <f aca="false">F86-I86</f>
        <v>#N/A</v>
      </c>
      <c r="K86" s="159" t="e">
        <f aca="false">(I86-$D$57)/$D$59</f>
        <v>#N/A</v>
      </c>
      <c r="L86" s="160" t="e">
        <f aca="false">10^K86</f>
        <v>#N/A</v>
      </c>
      <c r="M86" s="161" t="e">
        <f aca="false">L86*(452/G86)</f>
        <v>#N/A</v>
      </c>
      <c r="N86" s="162" t="e">
        <f aca="false">M86*E86</f>
        <v>#N/A</v>
      </c>
      <c r="O86" s="163" t="e">
        <f aca="false">N86/1000</f>
        <v>#N/A</v>
      </c>
      <c r="P86" s="164" t="e">
        <f aca="false">((O86*10^-12)*(G86*617.9))*10^-6*10^9*10^3</f>
        <v>#N/A</v>
      </c>
      <c r="Q86" s="27"/>
      <c r="R86" s="151" t="n">
        <f aca="false">$R$76</f>
        <v>0.87</v>
      </c>
      <c r="S86" s="150" t="e">
        <f aca="false">O86*R86</f>
        <v>#N/A</v>
      </c>
      <c r="T86" s="151" t="e">
        <f aca="false">((S86*10^-12)*(G86*617.9))*10^-6*10^9*10^3</f>
        <v>#N/A</v>
      </c>
    </row>
    <row r="87" customFormat="false" ht="15" hidden="false" customHeight="true" outlineLevel="0" collapsed="false">
      <c r="B87" s="14" t="str">
        <f aca="false">IF($B$79="Row",Samples!AE9,IF($B$79="Column",Samples!AI9,""))</f>
        <v>E2</v>
      </c>
      <c r="C87" s="155"/>
      <c r="D87" s="139"/>
      <c r="E87" s="140"/>
      <c r="F87" s="141" t="e">
        <f aca="false">VLOOKUP(B87,LC480_Analysis!C:F,3,0)</f>
        <v>#N/A</v>
      </c>
      <c r="G87" s="142"/>
      <c r="H87" s="152"/>
      <c r="I87" s="157"/>
      <c r="J87" s="165" t="e">
        <f aca="false">F87-I86</f>
        <v>#N/A</v>
      </c>
      <c r="K87" s="159"/>
      <c r="L87" s="160"/>
      <c r="M87" s="161"/>
      <c r="N87" s="162"/>
      <c r="O87" s="163"/>
      <c r="P87" s="164"/>
      <c r="Q87" s="27"/>
      <c r="R87" s="151"/>
      <c r="S87" s="150"/>
      <c r="T87" s="151"/>
    </row>
    <row r="88" customFormat="false" ht="15" hidden="false" customHeight="true" outlineLevel="0" collapsed="false">
      <c r="B88" s="14" t="str">
        <f aca="false">IF($B$79="Row",Samples!AE10,IF($B$79="Column",Samples!AI10,""))</f>
        <v>F1</v>
      </c>
      <c r="C88" s="155"/>
      <c r="D88" s="139"/>
      <c r="E88" s="140"/>
      <c r="F88" s="141" t="e">
        <f aca="false">VLOOKUP(B88,LC480_Analysis!C:F,3,0)</f>
        <v>#N/A</v>
      </c>
      <c r="G88" s="142"/>
      <c r="H88" s="167"/>
      <c r="I88" s="157"/>
      <c r="J88" s="166" t="e">
        <f aca="false">F88-I86</f>
        <v>#N/A</v>
      </c>
      <c r="K88" s="159"/>
      <c r="L88" s="160"/>
      <c r="M88" s="161"/>
      <c r="N88" s="162"/>
      <c r="O88" s="163"/>
      <c r="P88" s="164"/>
      <c r="Q88" s="27"/>
      <c r="R88" s="151"/>
      <c r="S88" s="150"/>
      <c r="T88" s="151"/>
    </row>
    <row r="89" customFormat="false" ht="15" hidden="false" customHeight="true" outlineLevel="0" collapsed="false">
      <c r="B89" s="14" t="str">
        <f aca="false">IF($B$79="Row",Samples!AE11,IF($B$79="Column",Samples!AI11,""))</f>
        <v>G1</v>
      </c>
      <c r="C89" s="155" t="e">
        <f aca="false">VLOOKUP(D89,Samples!B:C,2,0)</f>
        <v>#N/A</v>
      </c>
      <c r="D89" s="139" t="e">
        <f aca="false">INDEX(Samples!B:J,MATCH(Analysis!B89,Samples!F:F,0),1)</f>
        <v>#N/A</v>
      </c>
      <c r="E89" s="140" t="n">
        <f aca="false">$E$78</f>
        <v>8000</v>
      </c>
      <c r="F89" s="141" t="e">
        <f aca="false">VLOOKUP(B89,LC480_Analysis!C:F,3,0)</f>
        <v>#N/A</v>
      </c>
      <c r="G89" s="142" t="n">
        <f aca="false">$G$78</f>
        <v>600</v>
      </c>
      <c r="H89" s="156"/>
      <c r="I89" s="157" t="e">
        <f aca="false">AVERAGE(F89:F91)</f>
        <v>#N/A</v>
      </c>
      <c r="J89" s="158" t="e">
        <f aca="false">F89-I89</f>
        <v>#N/A</v>
      </c>
      <c r="K89" s="159" t="e">
        <f aca="false">(I89-$D$57)/$D$59</f>
        <v>#N/A</v>
      </c>
      <c r="L89" s="160" t="e">
        <f aca="false">10^K89</f>
        <v>#N/A</v>
      </c>
      <c r="M89" s="161" t="e">
        <f aca="false">L89*(452/G89)</f>
        <v>#N/A</v>
      </c>
      <c r="N89" s="162" t="e">
        <f aca="false">M89*E89</f>
        <v>#N/A</v>
      </c>
      <c r="O89" s="163" t="e">
        <f aca="false">N89/1000</f>
        <v>#N/A</v>
      </c>
      <c r="P89" s="164" t="e">
        <f aca="false">((O89*10^-12)*(G89*617.9))*10^-6*10^9*10^3</f>
        <v>#N/A</v>
      </c>
      <c r="Q89" s="27"/>
      <c r="R89" s="151" t="n">
        <f aca="false">$R$76</f>
        <v>0.87</v>
      </c>
      <c r="S89" s="150" t="e">
        <f aca="false">O89*R89</f>
        <v>#N/A</v>
      </c>
      <c r="T89" s="151" t="e">
        <f aca="false">((S89*10^-12)*(G89*617.9))*10^-6*10^9*10^3</f>
        <v>#N/A</v>
      </c>
    </row>
    <row r="90" customFormat="false" ht="15" hidden="false" customHeight="true" outlineLevel="0" collapsed="false">
      <c r="B90" s="14" t="str">
        <f aca="false">IF($B$79="Row",Samples!AE12,IF($B$79="Column",Samples!AI12,""))</f>
        <v>G2</v>
      </c>
      <c r="C90" s="155"/>
      <c r="D90" s="139"/>
      <c r="E90" s="140"/>
      <c r="F90" s="141" t="e">
        <f aca="false">VLOOKUP(B90,LC480_Analysis!C:F,3,0)</f>
        <v>#N/A</v>
      </c>
      <c r="G90" s="142"/>
      <c r="H90" s="152"/>
      <c r="I90" s="157"/>
      <c r="J90" s="165" t="e">
        <f aca="false">F90-I89</f>
        <v>#N/A</v>
      </c>
      <c r="K90" s="159"/>
      <c r="L90" s="160"/>
      <c r="M90" s="161"/>
      <c r="N90" s="162"/>
      <c r="O90" s="163"/>
      <c r="P90" s="164"/>
      <c r="Q90" s="27"/>
      <c r="R90" s="151"/>
      <c r="S90" s="150"/>
      <c r="T90" s="151"/>
    </row>
    <row r="91" customFormat="false" ht="15" hidden="false" customHeight="true" outlineLevel="0" collapsed="false">
      <c r="B91" s="14" t="str">
        <f aca="false">IF($B$79="Row",Samples!AE13,IF($B$79="Column",Samples!AI13,""))</f>
        <v>H1</v>
      </c>
      <c r="C91" s="155"/>
      <c r="D91" s="139"/>
      <c r="E91" s="140"/>
      <c r="F91" s="141" t="e">
        <f aca="false">VLOOKUP(B91,LC480_Analysis!C:F,3,0)</f>
        <v>#N/A</v>
      </c>
      <c r="G91" s="142"/>
      <c r="H91" s="153"/>
      <c r="I91" s="157"/>
      <c r="J91" s="166" t="e">
        <f aca="false">F91-I89</f>
        <v>#N/A</v>
      </c>
      <c r="K91" s="159"/>
      <c r="L91" s="160"/>
      <c r="M91" s="161"/>
      <c r="N91" s="162"/>
      <c r="O91" s="163"/>
      <c r="P91" s="164"/>
      <c r="Q91" s="27"/>
      <c r="R91" s="151"/>
      <c r="S91" s="150"/>
      <c r="T91" s="151"/>
    </row>
    <row r="92" customFormat="false" ht="15" hidden="false" customHeight="true" outlineLevel="0" collapsed="false">
      <c r="B92" s="14" t="str">
        <f aca="false">IF($B$79="Row",Samples!AE14,IF($B$79="Column",Samples!AI14,""))</f>
        <v>I1</v>
      </c>
      <c r="C92" s="155" t="e">
        <f aca="false">VLOOKUP(D92,Samples!B:C,2,0)</f>
        <v>#N/A</v>
      </c>
      <c r="D92" s="139" t="e">
        <f aca="false">INDEX(Samples!B:J,MATCH(Analysis!B92,Samples!F:F,0),1)</f>
        <v>#N/A</v>
      </c>
      <c r="E92" s="140" t="n">
        <f aca="false">$E$78</f>
        <v>8000</v>
      </c>
      <c r="F92" s="141" t="e">
        <f aca="false">VLOOKUP(B92,LC480_Analysis!C:F,3,0)</f>
        <v>#N/A</v>
      </c>
      <c r="G92" s="142" t="n">
        <f aca="false">$G$78</f>
        <v>600</v>
      </c>
      <c r="H92" s="156"/>
      <c r="I92" s="157" t="e">
        <f aca="false">AVERAGE(F92:F94)</f>
        <v>#N/A</v>
      </c>
      <c r="J92" s="158" t="e">
        <f aca="false">F92-I92</f>
        <v>#N/A</v>
      </c>
      <c r="K92" s="159" t="e">
        <f aca="false">(I92-$D$57)/$D$59</f>
        <v>#N/A</v>
      </c>
      <c r="L92" s="160" t="e">
        <f aca="false">10^K92</f>
        <v>#N/A</v>
      </c>
      <c r="M92" s="161" t="e">
        <f aca="false">L92*(452/G92)</f>
        <v>#N/A</v>
      </c>
      <c r="N92" s="162" t="e">
        <f aca="false">M92*E92</f>
        <v>#N/A</v>
      </c>
      <c r="O92" s="163" t="e">
        <f aca="false">N92/1000</f>
        <v>#N/A</v>
      </c>
      <c r="P92" s="164" t="e">
        <f aca="false">((O92*10^-12)*(G92*617.9))*10^-6*10^9*10^3</f>
        <v>#N/A</v>
      </c>
      <c r="Q92" s="27"/>
      <c r="R92" s="151" t="n">
        <f aca="false">$R$76</f>
        <v>0.87</v>
      </c>
      <c r="S92" s="150" t="e">
        <f aca="false">O92*R92</f>
        <v>#N/A</v>
      </c>
      <c r="T92" s="151" t="e">
        <f aca="false">((S92*10^-12)*(G92*617.9))*10^-6*10^9*10^3</f>
        <v>#N/A</v>
      </c>
    </row>
    <row r="93" customFormat="false" ht="15" hidden="false" customHeight="true" outlineLevel="0" collapsed="false">
      <c r="B93" s="14" t="str">
        <f aca="false">IF($B$79="Row",Samples!AE15,IF($B$79="Column",Samples!AI15,""))</f>
        <v>I2</v>
      </c>
      <c r="C93" s="155"/>
      <c r="D93" s="139"/>
      <c r="E93" s="140"/>
      <c r="F93" s="141" t="e">
        <f aca="false">VLOOKUP(B93,LC480_Analysis!C:F,3,0)</f>
        <v>#N/A</v>
      </c>
      <c r="G93" s="142"/>
      <c r="H93" s="152"/>
      <c r="I93" s="157"/>
      <c r="J93" s="165" t="e">
        <f aca="false">F93-I92</f>
        <v>#N/A</v>
      </c>
      <c r="K93" s="159"/>
      <c r="L93" s="160"/>
      <c r="M93" s="161"/>
      <c r="N93" s="162"/>
      <c r="O93" s="163"/>
      <c r="P93" s="164"/>
      <c r="Q93" s="27"/>
      <c r="R93" s="151"/>
      <c r="S93" s="150"/>
      <c r="T93" s="151"/>
    </row>
    <row r="94" customFormat="false" ht="15" hidden="false" customHeight="true" outlineLevel="0" collapsed="false">
      <c r="B94" s="14" t="str">
        <f aca="false">IF($B$79="Row",Samples!AE16,IF($B$79="Column",Samples!AI16,""))</f>
        <v>J1</v>
      </c>
      <c r="C94" s="155"/>
      <c r="D94" s="139"/>
      <c r="E94" s="140"/>
      <c r="F94" s="141" t="e">
        <f aca="false">VLOOKUP(B94,LC480_Analysis!C:F,3,0)</f>
        <v>#N/A</v>
      </c>
      <c r="G94" s="142"/>
      <c r="H94" s="153"/>
      <c r="I94" s="157"/>
      <c r="J94" s="166" t="e">
        <f aca="false">F94-I92</f>
        <v>#N/A</v>
      </c>
      <c r="K94" s="159"/>
      <c r="L94" s="160"/>
      <c r="M94" s="161"/>
      <c r="N94" s="162"/>
      <c r="O94" s="163"/>
      <c r="P94" s="164"/>
      <c r="Q94" s="27"/>
      <c r="R94" s="151"/>
      <c r="S94" s="150"/>
      <c r="T94" s="151"/>
    </row>
    <row r="95" customFormat="false" ht="15" hidden="false" customHeight="true" outlineLevel="0" collapsed="false">
      <c r="B95" s="14" t="str">
        <f aca="false">IF($B$79="Row",Samples!AE17,IF($B$79="Column",Samples!AI17,""))</f>
        <v>K1</v>
      </c>
      <c r="C95" s="155" t="e">
        <f aca="false">VLOOKUP(D95,Samples!B:C,2,0)</f>
        <v>#N/A</v>
      </c>
      <c r="D95" s="139" t="e">
        <f aca="false">INDEX(Samples!B:J,MATCH(Analysis!B95,Samples!F:F,0),1)</f>
        <v>#N/A</v>
      </c>
      <c r="E95" s="140" t="n">
        <f aca="false">$E$78</f>
        <v>8000</v>
      </c>
      <c r="F95" s="141" t="e">
        <f aca="false">VLOOKUP(B95,LC480_Analysis!C:F,3,0)</f>
        <v>#N/A</v>
      </c>
      <c r="G95" s="142" t="n">
        <f aca="false">$G$78</f>
        <v>600</v>
      </c>
      <c r="H95" s="156"/>
      <c r="I95" s="157" t="e">
        <f aca="false">AVERAGE(F95:F97)</f>
        <v>#N/A</v>
      </c>
      <c r="J95" s="158" t="e">
        <f aca="false">F95-I95</f>
        <v>#N/A</v>
      </c>
      <c r="K95" s="159" t="e">
        <f aca="false">(I95-$D$57)/$D$59</f>
        <v>#N/A</v>
      </c>
      <c r="L95" s="160" t="e">
        <f aca="false">10^K95</f>
        <v>#N/A</v>
      </c>
      <c r="M95" s="161" t="e">
        <f aca="false">L95*(452/G95)</f>
        <v>#N/A</v>
      </c>
      <c r="N95" s="162" t="e">
        <f aca="false">M95*E95</f>
        <v>#N/A</v>
      </c>
      <c r="O95" s="163" t="e">
        <f aca="false">N95/1000</f>
        <v>#N/A</v>
      </c>
      <c r="P95" s="164" t="e">
        <f aca="false">((O95*10^-12)*(G95*617.9))*10^-6*10^9*10^3</f>
        <v>#N/A</v>
      </c>
      <c r="Q95" s="27"/>
      <c r="R95" s="151" t="n">
        <f aca="false">$R$76</f>
        <v>0.87</v>
      </c>
      <c r="S95" s="150" t="e">
        <f aca="false">O95*R95</f>
        <v>#N/A</v>
      </c>
      <c r="T95" s="151" t="e">
        <f aca="false">((S95*10^-12)*(G95*617.9))*10^-6*10^9*10^3</f>
        <v>#N/A</v>
      </c>
    </row>
    <row r="96" customFormat="false" ht="15" hidden="false" customHeight="true" outlineLevel="0" collapsed="false">
      <c r="B96" s="14" t="str">
        <f aca="false">IF($B$79="Row",Samples!AE18,IF($B$79="Column",Samples!AI18,""))</f>
        <v>K2</v>
      </c>
      <c r="C96" s="155"/>
      <c r="D96" s="139"/>
      <c r="E96" s="140"/>
      <c r="F96" s="141" t="e">
        <f aca="false">VLOOKUP(B96,LC480_Analysis!C:F,3,0)</f>
        <v>#N/A</v>
      </c>
      <c r="G96" s="142"/>
      <c r="H96" s="152"/>
      <c r="I96" s="157"/>
      <c r="J96" s="165" t="e">
        <f aca="false">F96-I95</f>
        <v>#N/A</v>
      </c>
      <c r="K96" s="159"/>
      <c r="L96" s="160"/>
      <c r="M96" s="161"/>
      <c r="N96" s="162"/>
      <c r="O96" s="163"/>
      <c r="P96" s="164"/>
      <c r="Q96" s="27"/>
      <c r="R96" s="151"/>
      <c r="S96" s="150"/>
      <c r="T96" s="151"/>
    </row>
    <row r="97" customFormat="false" ht="15" hidden="false" customHeight="true" outlineLevel="0" collapsed="false">
      <c r="B97" s="14" t="str">
        <f aca="false">IF($B$79="Row",Samples!AE19,IF($B$79="Column",Samples!AI19,""))</f>
        <v>L1</v>
      </c>
      <c r="C97" s="155"/>
      <c r="D97" s="139"/>
      <c r="E97" s="140"/>
      <c r="F97" s="141" t="e">
        <f aca="false">VLOOKUP(B97,LC480_Analysis!C:F,3,0)</f>
        <v>#N/A</v>
      </c>
      <c r="G97" s="142"/>
      <c r="H97" s="153"/>
      <c r="I97" s="157"/>
      <c r="J97" s="166" t="e">
        <f aca="false">F97-I95</f>
        <v>#N/A</v>
      </c>
      <c r="K97" s="159"/>
      <c r="L97" s="160"/>
      <c r="M97" s="161"/>
      <c r="N97" s="162"/>
      <c r="O97" s="163"/>
      <c r="P97" s="164"/>
      <c r="Q97" s="27"/>
      <c r="R97" s="151"/>
      <c r="S97" s="150"/>
      <c r="T97" s="151"/>
    </row>
    <row r="98" customFormat="false" ht="15" hidden="false" customHeight="true" outlineLevel="0" collapsed="false">
      <c r="B98" s="14" t="str">
        <f aca="false">IF($B$79="Row",Samples!AE20,IF($B$79="Column",Samples!AI20,""))</f>
        <v>M1</v>
      </c>
      <c r="C98" s="155" t="e">
        <f aca="false">VLOOKUP(D98,Samples!B:C,2,0)</f>
        <v>#N/A</v>
      </c>
      <c r="D98" s="139" t="e">
        <f aca="false">INDEX(Samples!B:J,MATCH(Analysis!B98,Samples!F:F,0),1)</f>
        <v>#N/A</v>
      </c>
      <c r="E98" s="140" t="n">
        <f aca="false">$E$78</f>
        <v>8000</v>
      </c>
      <c r="F98" s="141" t="e">
        <f aca="false">VLOOKUP(B98,LC480_Analysis!C:F,3,0)</f>
        <v>#N/A</v>
      </c>
      <c r="G98" s="142" t="n">
        <f aca="false">$G$78</f>
        <v>600</v>
      </c>
      <c r="H98" s="156"/>
      <c r="I98" s="157" t="e">
        <f aca="false">AVERAGE(F98:F100)</f>
        <v>#N/A</v>
      </c>
      <c r="J98" s="158" t="e">
        <f aca="false">F98-I98</f>
        <v>#N/A</v>
      </c>
      <c r="K98" s="159" t="e">
        <f aca="false">(I98-$D$57)/$D$59</f>
        <v>#N/A</v>
      </c>
      <c r="L98" s="160" t="e">
        <f aca="false">10^K98</f>
        <v>#N/A</v>
      </c>
      <c r="M98" s="161" t="e">
        <f aca="false">L98*(452/G98)</f>
        <v>#N/A</v>
      </c>
      <c r="N98" s="162" t="e">
        <f aca="false">M98*E98</f>
        <v>#N/A</v>
      </c>
      <c r="O98" s="163" t="e">
        <f aca="false">N98/1000</f>
        <v>#N/A</v>
      </c>
      <c r="P98" s="164" t="e">
        <f aca="false">((O98*10^-12)*(G98*617.9))*10^-6*10^9*10^3</f>
        <v>#N/A</v>
      </c>
      <c r="Q98" s="27"/>
      <c r="R98" s="151" t="n">
        <f aca="false">$R$76</f>
        <v>0.87</v>
      </c>
      <c r="S98" s="150" t="e">
        <f aca="false">O98*R98</f>
        <v>#N/A</v>
      </c>
      <c r="T98" s="151" t="e">
        <f aca="false">((S98*10^-12)*(G98*617.9))*10^-6*10^9*10^3</f>
        <v>#N/A</v>
      </c>
    </row>
    <row r="99" customFormat="false" ht="15" hidden="false" customHeight="true" outlineLevel="0" collapsed="false">
      <c r="B99" s="14" t="str">
        <f aca="false">IF($B$79="Row",Samples!AE21,IF($B$79="Column",Samples!AI21,""))</f>
        <v>M2</v>
      </c>
      <c r="C99" s="155"/>
      <c r="D99" s="139"/>
      <c r="E99" s="140"/>
      <c r="F99" s="141" t="e">
        <f aca="false">VLOOKUP(B99,LC480_Analysis!C:F,3,0)</f>
        <v>#N/A</v>
      </c>
      <c r="G99" s="142"/>
      <c r="H99" s="152"/>
      <c r="I99" s="157"/>
      <c r="J99" s="165" t="e">
        <f aca="false">F99-I98</f>
        <v>#N/A</v>
      </c>
      <c r="K99" s="159"/>
      <c r="L99" s="160"/>
      <c r="M99" s="161"/>
      <c r="N99" s="162"/>
      <c r="O99" s="163"/>
      <c r="P99" s="164"/>
      <c r="Q99" s="27"/>
      <c r="R99" s="151"/>
      <c r="S99" s="150"/>
      <c r="T99" s="151"/>
    </row>
    <row r="100" customFormat="false" ht="15" hidden="false" customHeight="true" outlineLevel="0" collapsed="false">
      <c r="B100" s="14" t="str">
        <f aca="false">IF($B$79="Row",Samples!AE22,IF($B$79="Column",Samples!AI22,""))</f>
        <v>N1</v>
      </c>
      <c r="C100" s="155"/>
      <c r="D100" s="139"/>
      <c r="E100" s="140"/>
      <c r="F100" s="141" t="e">
        <f aca="false">VLOOKUP(B100,LC480_Analysis!C:F,3,0)</f>
        <v>#N/A</v>
      </c>
      <c r="G100" s="142"/>
      <c r="H100" s="153"/>
      <c r="I100" s="157"/>
      <c r="J100" s="166" t="e">
        <f aca="false">F100-I98</f>
        <v>#N/A</v>
      </c>
      <c r="K100" s="159"/>
      <c r="L100" s="160"/>
      <c r="M100" s="161"/>
      <c r="N100" s="162"/>
      <c r="O100" s="163"/>
      <c r="P100" s="164"/>
      <c r="Q100" s="27"/>
      <c r="R100" s="151"/>
      <c r="S100" s="150"/>
      <c r="T100" s="151"/>
    </row>
    <row r="101" customFormat="false" ht="15" hidden="false" customHeight="true" outlineLevel="0" collapsed="false">
      <c r="B101" s="14" t="str">
        <f aca="false">IF($B$79="Row",Samples!AE23,IF($B$79="Column",Samples!AI23,""))</f>
        <v>O1</v>
      </c>
      <c r="C101" s="155" t="e">
        <f aca="false">VLOOKUP(D101,Samples!B:C,2,0)</f>
        <v>#N/A</v>
      </c>
      <c r="D101" s="139" t="e">
        <f aca="false">INDEX(Samples!B:J,MATCH(Analysis!B101,Samples!F:F,0),1)</f>
        <v>#N/A</v>
      </c>
      <c r="E101" s="140" t="n">
        <f aca="false">$E$78</f>
        <v>8000</v>
      </c>
      <c r="F101" s="141" t="e">
        <f aca="false">VLOOKUP(B101,LC480_Analysis!C:F,3,0)</f>
        <v>#N/A</v>
      </c>
      <c r="G101" s="142" t="n">
        <f aca="false">$G$78</f>
        <v>600</v>
      </c>
      <c r="H101" s="156"/>
      <c r="I101" s="157" t="e">
        <f aca="false">AVERAGE(F101:F103)</f>
        <v>#N/A</v>
      </c>
      <c r="J101" s="158" t="e">
        <f aca="false">F101-I101</f>
        <v>#N/A</v>
      </c>
      <c r="K101" s="159" t="e">
        <f aca="false">(I101-$D$57)/$D$59</f>
        <v>#N/A</v>
      </c>
      <c r="L101" s="160" t="e">
        <f aca="false">10^K101</f>
        <v>#N/A</v>
      </c>
      <c r="M101" s="161" t="e">
        <f aca="false">L101*(452/G101)</f>
        <v>#N/A</v>
      </c>
      <c r="N101" s="162" t="e">
        <f aca="false">M101*E101</f>
        <v>#N/A</v>
      </c>
      <c r="O101" s="163" t="e">
        <f aca="false">N101/1000</f>
        <v>#N/A</v>
      </c>
      <c r="P101" s="164" t="e">
        <f aca="false">((O101*10^-12)*(G101*617.9))*10^-6*10^9*10^3</f>
        <v>#N/A</v>
      </c>
      <c r="Q101" s="27"/>
      <c r="R101" s="151" t="n">
        <f aca="false">$R$76</f>
        <v>0.87</v>
      </c>
      <c r="S101" s="150" t="e">
        <f aca="false">O101*R101</f>
        <v>#N/A</v>
      </c>
      <c r="T101" s="151" t="e">
        <f aca="false">((S101*10^-12)*(G101*617.9))*10^-6*10^9*10^3</f>
        <v>#N/A</v>
      </c>
    </row>
    <row r="102" customFormat="false" ht="15" hidden="false" customHeight="true" outlineLevel="0" collapsed="false">
      <c r="B102" s="14" t="str">
        <f aca="false">IF($B$79="Row",Samples!AE24,IF($B$79="Column",Samples!AI24,""))</f>
        <v>O2</v>
      </c>
      <c r="C102" s="155"/>
      <c r="D102" s="139"/>
      <c r="E102" s="140"/>
      <c r="F102" s="141" t="e">
        <f aca="false">VLOOKUP(B102,LC480_Analysis!C:F,3,0)</f>
        <v>#N/A</v>
      </c>
      <c r="G102" s="142"/>
      <c r="H102" s="152"/>
      <c r="I102" s="157"/>
      <c r="J102" s="165" t="e">
        <f aca="false">F102-I101</f>
        <v>#N/A</v>
      </c>
      <c r="K102" s="159"/>
      <c r="L102" s="160"/>
      <c r="M102" s="161"/>
      <c r="N102" s="162"/>
      <c r="O102" s="163"/>
      <c r="P102" s="164"/>
      <c r="Q102" s="27"/>
      <c r="R102" s="151"/>
      <c r="S102" s="150"/>
      <c r="T102" s="151"/>
    </row>
    <row r="103" customFormat="false" ht="15" hidden="false" customHeight="true" outlineLevel="0" collapsed="false">
      <c r="B103" s="14" t="str">
        <f aca="false">IF($B$79="Row",Samples!AE25,IF($B$79="Column",Samples!AI25,""))</f>
        <v>P1</v>
      </c>
      <c r="C103" s="155"/>
      <c r="D103" s="139"/>
      <c r="E103" s="140"/>
      <c r="F103" s="141" t="e">
        <f aca="false">VLOOKUP(B103,LC480_Analysis!C:F,3,0)</f>
        <v>#N/A</v>
      </c>
      <c r="G103" s="142"/>
      <c r="H103" s="153"/>
      <c r="I103" s="157"/>
      <c r="J103" s="166" t="e">
        <f aca="false">F103-I101</f>
        <v>#N/A</v>
      </c>
      <c r="K103" s="159"/>
      <c r="L103" s="160"/>
      <c r="M103" s="161"/>
      <c r="N103" s="162"/>
      <c r="O103" s="163"/>
      <c r="P103" s="164"/>
      <c r="Q103" s="27"/>
      <c r="R103" s="151"/>
      <c r="S103" s="150"/>
      <c r="T103" s="151"/>
    </row>
    <row r="104" customFormat="false" ht="15" hidden="false" customHeight="true" outlineLevel="0" collapsed="false">
      <c r="B104" s="14" t="str">
        <f aca="false">IF($B$79="Row",Samples!AE26,IF($B$79="Column",Samples!AI26,""))</f>
        <v>A3</v>
      </c>
      <c r="C104" s="155" t="e">
        <f aca="false">VLOOKUP(D104,Samples!B:C,2,0)</f>
        <v>#N/A</v>
      </c>
      <c r="D104" s="139" t="e">
        <f aca="false">INDEX(Samples!B:J,MATCH(Analysis!B104,Samples!F:F,0),1)</f>
        <v>#N/A</v>
      </c>
      <c r="E104" s="140" t="n">
        <f aca="false">$E$78</f>
        <v>8000</v>
      </c>
      <c r="F104" s="141" t="e">
        <f aca="false">VLOOKUP(B104,LC480_Analysis!C:F,3,0)</f>
        <v>#N/A</v>
      </c>
      <c r="G104" s="142" t="n">
        <f aca="false">$G$78</f>
        <v>600</v>
      </c>
      <c r="H104" s="156"/>
      <c r="I104" s="157" t="e">
        <f aca="false">AVERAGE(F104:F106)</f>
        <v>#N/A</v>
      </c>
      <c r="J104" s="158" t="e">
        <f aca="false">F104-I104</f>
        <v>#N/A</v>
      </c>
      <c r="K104" s="159" t="e">
        <f aca="false">(I104-$D$57)/$D$59</f>
        <v>#N/A</v>
      </c>
      <c r="L104" s="160" t="e">
        <f aca="false">10^K104</f>
        <v>#N/A</v>
      </c>
      <c r="M104" s="161" t="e">
        <f aca="false">L104*(452/G104)</f>
        <v>#N/A</v>
      </c>
      <c r="N104" s="162" t="e">
        <f aca="false">M104*E104</f>
        <v>#N/A</v>
      </c>
      <c r="O104" s="163" t="e">
        <f aca="false">N104/1000</f>
        <v>#N/A</v>
      </c>
      <c r="P104" s="164" t="e">
        <f aca="false">((O104*10^-12)*(G104*617.9))*10^-6*10^9*10^3</f>
        <v>#N/A</v>
      </c>
      <c r="Q104" s="27"/>
      <c r="R104" s="151" t="n">
        <f aca="false">$R$76</f>
        <v>0.87</v>
      </c>
      <c r="S104" s="150" t="e">
        <f aca="false">O104*R104</f>
        <v>#N/A</v>
      </c>
      <c r="T104" s="151" t="e">
        <f aca="false">((S104*10^-12)*(G104*617.9))*10^-6*10^9*10^3</f>
        <v>#N/A</v>
      </c>
    </row>
    <row r="105" customFormat="false" ht="15" hidden="false" customHeight="true" outlineLevel="0" collapsed="false">
      <c r="B105" s="14" t="str">
        <f aca="false">IF($B$79="Row",Samples!AE27,IF($B$79="Column",Samples!AI27,""))</f>
        <v>A4</v>
      </c>
      <c r="C105" s="155"/>
      <c r="D105" s="139"/>
      <c r="E105" s="140"/>
      <c r="F105" s="141" t="e">
        <f aca="false">VLOOKUP(B105,LC480_Analysis!C:F,3,0)</f>
        <v>#N/A</v>
      </c>
      <c r="G105" s="142"/>
      <c r="H105" s="152"/>
      <c r="I105" s="157"/>
      <c r="J105" s="165" t="e">
        <f aca="false">F105-I104</f>
        <v>#N/A</v>
      </c>
      <c r="K105" s="159"/>
      <c r="L105" s="160"/>
      <c r="M105" s="161"/>
      <c r="N105" s="162"/>
      <c r="O105" s="163"/>
      <c r="P105" s="164"/>
      <c r="Q105" s="27"/>
      <c r="R105" s="151"/>
      <c r="S105" s="150"/>
      <c r="T105" s="151"/>
    </row>
    <row r="106" customFormat="false" ht="15" hidden="false" customHeight="true" outlineLevel="0" collapsed="false">
      <c r="B106" s="14" t="str">
        <f aca="false">IF($B$79="Row",Samples!AE28,IF($B$79="Column",Samples!AI28,""))</f>
        <v>B3</v>
      </c>
      <c r="C106" s="155"/>
      <c r="D106" s="139"/>
      <c r="E106" s="140"/>
      <c r="F106" s="141" t="e">
        <f aca="false">VLOOKUP(B106,LC480_Analysis!C:F,3,0)</f>
        <v>#N/A</v>
      </c>
      <c r="G106" s="142"/>
      <c r="H106" s="153"/>
      <c r="I106" s="157"/>
      <c r="J106" s="166" t="e">
        <f aca="false">F106-I104</f>
        <v>#N/A</v>
      </c>
      <c r="K106" s="159"/>
      <c r="L106" s="160"/>
      <c r="M106" s="161"/>
      <c r="N106" s="162"/>
      <c r="O106" s="163"/>
      <c r="P106" s="164"/>
      <c r="Q106" s="27"/>
      <c r="R106" s="151"/>
      <c r="S106" s="150"/>
      <c r="T106" s="151"/>
    </row>
    <row r="107" customFormat="false" ht="15" hidden="false" customHeight="true" outlineLevel="0" collapsed="false">
      <c r="B107" s="14" t="str">
        <f aca="false">IF($B$79="Row",Samples!AE29,IF($B$79="Column",Samples!AI29,""))</f>
        <v>C3</v>
      </c>
      <c r="C107" s="155" t="e">
        <f aca="false">VLOOKUP(D107,Samples!B:C,2,0)</f>
        <v>#N/A</v>
      </c>
      <c r="D107" s="139" t="e">
        <f aca="false">INDEX(Samples!B:J,MATCH(Analysis!B107,Samples!F:F,0),1)</f>
        <v>#N/A</v>
      </c>
      <c r="E107" s="140" t="n">
        <f aca="false">$E$78</f>
        <v>8000</v>
      </c>
      <c r="F107" s="141" t="e">
        <f aca="false">VLOOKUP(B107,LC480_Analysis!C:F,3,0)</f>
        <v>#N/A</v>
      </c>
      <c r="G107" s="142" t="n">
        <f aca="false">$G$78</f>
        <v>600</v>
      </c>
      <c r="H107" s="156"/>
      <c r="I107" s="157" t="e">
        <f aca="false">AVERAGE(F107:F109)</f>
        <v>#N/A</v>
      </c>
      <c r="J107" s="158" t="e">
        <f aca="false">F107-I107</f>
        <v>#N/A</v>
      </c>
      <c r="K107" s="159" t="e">
        <f aca="false">(I107-$D$57)/$D$59</f>
        <v>#N/A</v>
      </c>
      <c r="L107" s="160" t="e">
        <f aca="false">10^K107</f>
        <v>#N/A</v>
      </c>
      <c r="M107" s="161" t="e">
        <f aca="false">L107*(452/G107)</f>
        <v>#N/A</v>
      </c>
      <c r="N107" s="162" t="e">
        <f aca="false">M107*E107</f>
        <v>#N/A</v>
      </c>
      <c r="O107" s="163" t="e">
        <f aca="false">N107/1000</f>
        <v>#N/A</v>
      </c>
      <c r="P107" s="164" t="e">
        <f aca="false">((O107*10^-12)*(G107*617.9))*10^-6*10^9*10^3</f>
        <v>#N/A</v>
      </c>
      <c r="Q107" s="27"/>
      <c r="R107" s="151" t="n">
        <f aca="false">$R$76</f>
        <v>0.87</v>
      </c>
      <c r="S107" s="150" t="e">
        <f aca="false">O107*R107</f>
        <v>#N/A</v>
      </c>
      <c r="T107" s="151" t="e">
        <f aca="false">((S107*10^-12)*(G107*617.9))*10^-6*10^9*10^3</f>
        <v>#N/A</v>
      </c>
    </row>
    <row r="108" customFormat="false" ht="15" hidden="false" customHeight="true" outlineLevel="0" collapsed="false">
      <c r="B108" s="14" t="str">
        <f aca="false">IF($B$79="Row",Samples!AE30,IF($B$79="Column",Samples!AI30,""))</f>
        <v>C4</v>
      </c>
      <c r="C108" s="155"/>
      <c r="D108" s="139"/>
      <c r="E108" s="140"/>
      <c r="F108" s="141" t="e">
        <f aca="false">VLOOKUP(B108,LC480_Analysis!C:F,3,0)</f>
        <v>#N/A</v>
      </c>
      <c r="G108" s="142"/>
      <c r="H108" s="152"/>
      <c r="I108" s="157"/>
      <c r="J108" s="165" t="e">
        <f aca="false">F108-I107</f>
        <v>#N/A</v>
      </c>
      <c r="K108" s="159"/>
      <c r="L108" s="160"/>
      <c r="M108" s="161"/>
      <c r="N108" s="162"/>
      <c r="O108" s="163"/>
      <c r="P108" s="164"/>
      <c r="Q108" s="27"/>
      <c r="R108" s="151"/>
      <c r="S108" s="150"/>
      <c r="T108" s="151"/>
    </row>
    <row r="109" customFormat="false" ht="15" hidden="false" customHeight="true" outlineLevel="0" collapsed="false">
      <c r="B109" s="14" t="str">
        <f aca="false">IF($B$79="Row",Samples!AE31,IF($B$79="Column",Samples!AI31,""))</f>
        <v>D3</v>
      </c>
      <c r="C109" s="155"/>
      <c r="D109" s="139"/>
      <c r="E109" s="140"/>
      <c r="F109" s="141" t="e">
        <f aca="false">VLOOKUP(B109,LC480_Analysis!C:F,3,0)</f>
        <v>#N/A</v>
      </c>
      <c r="G109" s="142"/>
      <c r="H109" s="153"/>
      <c r="I109" s="157"/>
      <c r="J109" s="166" t="e">
        <f aca="false">F109-I107</f>
        <v>#N/A</v>
      </c>
      <c r="K109" s="159"/>
      <c r="L109" s="160"/>
      <c r="M109" s="161"/>
      <c r="N109" s="162"/>
      <c r="O109" s="163"/>
      <c r="P109" s="164"/>
      <c r="Q109" s="27"/>
      <c r="R109" s="151"/>
      <c r="S109" s="150"/>
      <c r="T109" s="151"/>
    </row>
    <row r="110" customFormat="false" ht="15" hidden="false" customHeight="true" outlineLevel="0" collapsed="false">
      <c r="B110" s="14" t="str">
        <f aca="false">IF($B$79="Row",Samples!AE32,IF($B$79="Column",Samples!AI32,""))</f>
        <v>E3</v>
      </c>
      <c r="C110" s="155" t="e">
        <f aca="false">VLOOKUP(D110,Samples!B:C,2,0)</f>
        <v>#N/A</v>
      </c>
      <c r="D110" s="139" t="e">
        <f aca="false">INDEX(Samples!B:J,MATCH(Analysis!B110,Samples!F:F,0),1)</f>
        <v>#N/A</v>
      </c>
      <c r="E110" s="140" t="n">
        <f aca="false">$E$78</f>
        <v>8000</v>
      </c>
      <c r="F110" s="141" t="e">
        <f aca="false">VLOOKUP(B110,LC480_Analysis!C:F,3,0)</f>
        <v>#N/A</v>
      </c>
      <c r="G110" s="142" t="n">
        <f aca="false">$G$78</f>
        <v>600</v>
      </c>
      <c r="H110" s="156"/>
      <c r="I110" s="157" t="e">
        <f aca="false">AVERAGE(F110:F112)</f>
        <v>#N/A</v>
      </c>
      <c r="J110" s="158" t="e">
        <f aca="false">F110-I110</f>
        <v>#N/A</v>
      </c>
      <c r="K110" s="159" t="e">
        <f aca="false">(I110-$D$57)/$D$59</f>
        <v>#N/A</v>
      </c>
      <c r="L110" s="160" t="e">
        <f aca="false">10^K110</f>
        <v>#N/A</v>
      </c>
      <c r="M110" s="161" t="e">
        <f aca="false">L110*(452/G110)</f>
        <v>#N/A</v>
      </c>
      <c r="N110" s="162" t="e">
        <f aca="false">M110*E110</f>
        <v>#N/A</v>
      </c>
      <c r="O110" s="163" t="e">
        <f aca="false">N110/1000</f>
        <v>#N/A</v>
      </c>
      <c r="P110" s="164" t="e">
        <f aca="false">((O110*10^-12)*(G110*617.9))*10^-6*10^9*10^3</f>
        <v>#N/A</v>
      </c>
      <c r="Q110" s="27"/>
      <c r="R110" s="151" t="n">
        <f aca="false">$R$76</f>
        <v>0.87</v>
      </c>
      <c r="S110" s="150" t="e">
        <f aca="false">O110*R110</f>
        <v>#N/A</v>
      </c>
      <c r="T110" s="151" t="e">
        <f aca="false">((S110*10^-12)*(G110*617.9))*10^-6*10^9*10^3</f>
        <v>#N/A</v>
      </c>
    </row>
    <row r="111" customFormat="false" ht="15" hidden="false" customHeight="true" outlineLevel="0" collapsed="false">
      <c r="B111" s="14" t="str">
        <f aca="false">IF($B$79="Row",Samples!AE33,IF($B$79="Column",Samples!AI33,""))</f>
        <v>E4</v>
      </c>
      <c r="C111" s="155"/>
      <c r="D111" s="139"/>
      <c r="E111" s="140"/>
      <c r="F111" s="141" t="e">
        <f aca="false">VLOOKUP(B111,LC480_Analysis!C:F,3,0)</f>
        <v>#N/A</v>
      </c>
      <c r="G111" s="142"/>
      <c r="H111" s="152"/>
      <c r="I111" s="157"/>
      <c r="J111" s="165" t="e">
        <f aca="false">F111-I110</f>
        <v>#N/A</v>
      </c>
      <c r="K111" s="159"/>
      <c r="L111" s="160"/>
      <c r="M111" s="161"/>
      <c r="N111" s="162"/>
      <c r="O111" s="163"/>
      <c r="P111" s="164"/>
      <c r="Q111" s="27"/>
      <c r="R111" s="151"/>
      <c r="S111" s="150"/>
      <c r="T111" s="151"/>
    </row>
    <row r="112" customFormat="false" ht="15" hidden="false" customHeight="true" outlineLevel="0" collapsed="false">
      <c r="B112" s="14" t="str">
        <f aca="false">IF($B$79="Row",Samples!AE34,IF($B$79="Column",Samples!AI34,""))</f>
        <v>F3</v>
      </c>
      <c r="C112" s="155"/>
      <c r="D112" s="139"/>
      <c r="E112" s="140"/>
      <c r="F112" s="141" t="e">
        <f aca="false">VLOOKUP(B112,LC480_Analysis!C:F,3,0)</f>
        <v>#N/A</v>
      </c>
      <c r="G112" s="142"/>
      <c r="H112" s="153"/>
      <c r="I112" s="157"/>
      <c r="J112" s="166" t="e">
        <f aca="false">F112-I110</f>
        <v>#N/A</v>
      </c>
      <c r="K112" s="159"/>
      <c r="L112" s="160"/>
      <c r="M112" s="161"/>
      <c r="N112" s="162"/>
      <c r="O112" s="163"/>
      <c r="P112" s="164"/>
      <c r="Q112" s="27"/>
      <c r="R112" s="151"/>
      <c r="S112" s="150"/>
      <c r="T112" s="151"/>
    </row>
    <row r="113" customFormat="false" ht="15" hidden="false" customHeight="true" outlineLevel="0" collapsed="false">
      <c r="B113" s="14" t="str">
        <f aca="false">IF($B$79="Row",Samples!AE35,IF($B$79="Column",Samples!AI35,""))</f>
        <v>G3</v>
      </c>
      <c r="C113" s="155" t="e">
        <f aca="false">VLOOKUP(D113,Samples!B:C,2,0)</f>
        <v>#N/A</v>
      </c>
      <c r="D113" s="139" t="e">
        <f aca="false">INDEX(Samples!B:J,MATCH(Analysis!B113,Samples!F:F,0),1)</f>
        <v>#N/A</v>
      </c>
      <c r="E113" s="140" t="n">
        <f aca="false">$E$78</f>
        <v>8000</v>
      </c>
      <c r="F113" s="141" t="e">
        <f aca="false">VLOOKUP(B113,LC480_Analysis!C:F,3,0)</f>
        <v>#N/A</v>
      </c>
      <c r="G113" s="142" t="n">
        <f aca="false">$G$78</f>
        <v>600</v>
      </c>
      <c r="H113" s="156"/>
      <c r="I113" s="157" t="e">
        <f aca="false">AVERAGE(F113:F115)</f>
        <v>#N/A</v>
      </c>
      <c r="J113" s="158" t="e">
        <f aca="false">F113-I113</f>
        <v>#N/A</v>
      </c>
      <c r="K113" s="159" t="e">
        <f aca="false">(I113-$D$57)/$D$59</f>
        <v>#N/A</v>
      </c>
      <c r="L113" s="160" t="e">
        <f aca="false">10^K113</f>
        <v>#N/A</v>
      </c>
      <c r="M113" s="161" t="e">
        <f aca="false">L113*(452/G113)</f>
        <v>#N/A</v>
      </c>
      <c r="N113" s="162" t="e">
        <f aca="false">M113*E113</f>
        <v>#N/A</v>
      </c>
      <c r="O113" s="163" t="e">
        <f aca="false">N113/1000</f>
        <v>#N/A</v>
      </c>
      <c r="P113" s="164" t="e">
        <f aca="false">((O113*10^-12)*(G113*617.9))*10^-6*10^9*10^3</f>
        <v>#N/A</v>
      </c>
      <c r="Q113" s="27"/>
      <c r="R113" s="151" t="n">
        <f aca="false">$R$76</f>
        <v>0.87</v>
      </c>
      <c r="S113" s="150" t="e">
        <f aca="false">O113*R113</f>
        <v>#N/A</v>
      </c>
      <c r="T113" s="151" t="e">
        <f aca="false">((S113*10^-12)*(G113*617.9))*10^-6*10^9*10^3</f>
        <v>#N/A</v>
      </c>
    </row>
    <row r="114" customFormat="false" ht="15" hidden="false" customHeight="true" outlineLevel="0" collapsed="false">
      <c r="B114" s="14" t="str">
        <f aca="false">IF($B$79="Row",Samples!AE36,IF($B$79="Column",Samples!AI36,""))</f>
        <v>G4</v>
      </c>
      <c r="C114" s="155"/>
      <c r="D114" s="139"/>
      <c r="E114" s="140"/>
      <c r="F114" s="141" t="e">
        <f aca="false">VLOOKUP(B114,LC480_Analysis!C:F,3,0)</f>
        <v>#N/A</v>
      </c>
      <c r="G114" s="142"/>
      <c r="H114" s="152"/>
      <c r="I114" s="157"/>
      <c r="J114" s="165" t="e">
        <f aca="false">F114-I113</f>
        <v>#N/A</v>
      </c>
      <c r="K114" s="159"/>
      <c r="L114" s="160"/>
      <c r="M114" s="161"/>
      <c r="N114" s="162"/>
      <c r="O114" s="163"/>
      <c r="P114" s="164"/>
      <c r="Q114" s="27"/>
      <c r="R114" s="151"/>
      <c r="S114" s="150"/>
      <c r="T114" s="151"/>
    </row>
    <row r="115" customFormat="false" ht="15" hidden="false" customHeight="true" outlineLevel="0" collapsed="false">
      <c r="B115" s="14" t="str">
        <f aca="false">IF($B$79="Row",Samples!AE37,IF($B$79="Column",Samples!AI37,""))</f>
        <v>H3</v>
      </c>
      <c r="C115" s="155"/>
      <c r="D115" s="139"/>
      <c r="E115" s="140"/>
      <c r="F115" s="141" t="e">
        <f aca="false">VLOOKUP(B115,LC480_Analysis!C:F,3,0)</f>
        <v>#N/A</v>
      </c>
      <c r="G115" s="142"/>
      <c r="H115" s="153"/>
      <c r="I115" s="157"/>
      <c r="J115" s="166" t="e">
        <f aca="false">F115-I113</f>
        <v>#N/A</v>
      </c>
      <c r="K115" s="159"/>
      <c r="L115" s="160"/>
      <c r="M115" s="161"/>
      <c r="N115" s="162"/>
      <c r="O115" s="163"/>
      <c r="P115" s="164"/>
      <c r="Q115" s="27"/>
      <c r="R115" s="151"/>
      <c r="S115" s="150"/>
      <c r="T115" s="151"/>
    </row>
    <row r="116" customFormat="false" ht="15" hidden="false" customHeight="true" outlineLevel="0" collapsed="false">
      <c r="B116" s="14" t="str">
        <f aca="false">IF($B$79="Row",Samples!AE38,IF($B$79="Column",Samples!AI38,""))</f>
        <v>I3</v>
      </c>
      <c r="C116" s="155" t="e">
        <f aca="false">VLOOKUP(D116,Samples!B:C,2,0)</f>
        <v>#N/A</v>
      </c>
      <c r="D116" s="139" t="e">
        <f aca="false">INDEX(Samples!B:J,MATCH(Analysis!B116,Samples!F:F,0),1)</f>
        <v>#N/A</v>
      </c>
      <c r="E116" s="140" t="n">
        <f aca="false">$E$78</f>
        <v>8000</v>
      </c>
      <c r="F116" s="141" t="e">
        <f aca="false">VLOOKUP(B116,LC480_Analysis!C:F,3,0)</f>
        <v>#N/A</v>
      </c>
      <c r="G116" s="142" t="n">
        <f aca="false">$G$78</f>
        <v>600</v>
      </c>
      <c r="H116" s="156"/>
      <c r="I116" s="157" t="e">
        <f aca="false">AVERAGE(F116:F118)</f>
        <v>#N/A</v>
      </c>
      <c r="J116" s="158" t="e">
        <f aca="false">F116-I116</f>
        <v>#N/A</v>
      </c>
      <c r="K116" s="159" t="e">
        <f aca="false">(I116-$D$57)/$D$59</f>
        <v>#N/A</v>
      </c>
      <c r="L116" s="160" t="e">
        <f aca="false">10^K116</f>
        <v>#N/A</v>
      </c>
      <c r="M116" s="161" t="e">
        <f aca="false">L116*(452/G116)</f>
        <v>#N/A</v>
      </c>
      <c r="N116" s="162" t="e">
        <f aca="false">M116*E116</f>
        <v>#N/A</v>
      </c>
      <c r="O116" s="163" t="e">
        <f aca="false">N116/1000</f>
        <v>#N/A</v>
      </c>
      <c r="P116" s="164" t="e">
        <f aca="false">((O116*10^-12)*(G116*617.9))*10^-6*10^9*10^3</f>
        <v>#N/A</v>
      </c>
      <c r="Q116" s="27"/>
      <c r="R116" s="151" t="n">
        <f aca="false">$R$76</f>
        <v>0.87</v>
      </c>
      <c r="S116" s="150" t="e">
        <f aca="false">O116*R116</f>
        <v>#N/A</v>
      </c>
      <c r="T116" s="151" t="e">
        <f aca="false">((S116*10^-12)*(G116*617.9))*10^-6*10^9*10^3</f>
        <v>#N/A</v>
      </c>
    </row>
    <row r="117" customFormat="false" ht="15" hidden="false" customHeight="true" outlineLevel="0" collapsed="false">
      <c r="B117" s="14" t="str">
        <f aca="false">IF($B$79="Row",Samples!AE39,IF($B$79="Column",Samples!AI39,""))</f>
        <v>I4</v>
      </c>
      <c r="C117" s="155"/>
      <c r="D117" s="139"/>
      <c r="E117" s="140"/>
      <c r="F117" s="141" t="e">
        <f aca="false">VLOOKUP(B117,LC480_Analysis!C:F,3,0)</f>
        <v>#N/A</v>
      </c>
      <c r="G117" s="142"/>
      <c r="H117" s="152"/>
      <c r="I117" s="157"/>
      <c r="J117" s="165" t="e">
        <f aca="false">F117-I116</f>
        <v>#N/A</v>
      </c>
      <c r="K117" s="159"/>
      <c r="L117" s="160"/>
      <c r="M117" s="161"/>
      <c r="N117" s="162"/>
      <c r="O117" s="163"/>
      <c r="P117" s="164"/>
      <c r="Q117" s="27"/>
      <c r="R117" s="151"/>
      <c r="S117" s="150"/>
      <c r="T117" s="151"/>
    </row>
    <row r="118" customFormat="false" ht="15" hidden="false" customHeight="true" outlineLevel="0" collapsed="false">
      <c r="B118" s="14" t="str">
        <f aca="false">IF($B$79="Row",Samples!AE40,IF($B$79="Column",Samples!AI40,""))</f>
        <v>J3</v>
      </c>
      <c r="C118" s="155"/>
      <c r="D118" s="139"/>
      <c r="E118" s="140"/>
      <c r="F118" s="141" t="e">
        <f aca="false">VLOOKUP(B118,LC480_Analysis!C:F,3,0)</f>
        <v>#N/A</v>
      </c>
      <c r="G118" s="142"/>
      <c r="H118" s="153"/>
      <c r="I118" s="157"/>
      <c r="J118" s="166" t="e">
        <f aca="false">F118-I116</f>
        <v>#N/A</v>
      </c>
      <c r="K118" s="159"/>
      <c r="L118" s="160"/>
      <c r="M118" s="161"/>
      <c r="N118" s="162"/>
      <c r="O118" s="163"/>
      <c r="P118" s="164"/>
      <c r="Q118" s="27"/>
      <c r="R118" s="151"/>
      <c r="S118" s="150"/>
      <c r="T118" s="151"/>
    </row>
    <row r="119" customFormat="false" ht="15" hidden="false" customHeight="true" outlineLevel="0" collapsed="false">
      <c r="B119" s="14" t="str">
        <f aca="false">IF($B$79="Row",Samples!AE41,IF($B$79="Column",Samples!AI41,""))</f>
        <v>K3</v>
      </c>
      <c r="C119" s="155" t="e">
        <f aca="false">VLOOKUP(D119,Samples!B:C,2,0)</f>
        <v>#N/A</v>
      </c>
      <c r="D119" s="139" t="e">
        <f aca="false">INDEX(Samples!B:J,MATCH(Analysis!B119,Samples!F:F,0),1)</f>
        <v>#N/A</v>
      </c>
      <c r="E119" s="140" t="n">
        <f aca="false">$E$78</f>
        <v>8000</v>
      </c>
      <c r="F119" s="141" t="e">
        <f aca="false">VLOOKUP(B119,LC480_Analysis!C:F,3,0)</f>
        <v>#N/A</v>
      </c>
      <c r="G119" s="142" t="n">
        <f aca="false">$G$78</f>
        <v>600</v>
      </c>
      <c r="H119" s="156"/>
      <c r="I119" s="157" t="e">
        <f aca="false">AVERAGE(F119:F121)</f>
        <v>#N/A</v>
      </c>
      <c r="J119" s="158" t="e">
        <f aca="false">F119-I119</f>
        <v>#N/A</v>
      </c>
      <c r="K119" s="159" t="e">
        <f aca="false">(I119-$D$57)/$D$59</f>
        <v>#N/A</v>
      </c>
      <c r="L119" s="160" t="e">
        <f aca="false">10^K119</f>
        <v>#N/A</v>
      </c>
      <c r="M119" s="161" t="e">
        <f aca="false">L119*(452/G119)</f>
        <v>#N/A</v>
      </c>
      <c r="N119" s="162" t="e">
        <f aca="false">M119*E119</f>
        <v>#N/A</v>
      </c>
      <c r="O119" s="163" t="e">
        <f aca="false">N119/1000</f>
        <v>#N/A</v>
      </c>
      <c r="P119" s="164" t="e">
        <f aca="false">((O119*10^-12)*(G119*617.9))*10^-6*10^9*10^3</f>
        <v>#N/A</v>
      </c>
      <c r="Q119" s="27"/>
      <c r="R119" s="151" t="n">
        <f aca="false">$R$76</f>
        <v>0.87</v>
      </c>
      <c r="S119" s="150" t="e">
        <f aca="false">O119*R119</f>
        <v>#N/A</v>
      </c>
      <c r="T119" s="151" t="e">
        <f aca="false">((S119*10^-12)*(G119*617.9))*10^-6*10^9*10^3</f>
        <v>#N/A</v>
      </c>
    </row>
    <row r="120" customFormat="false" ht="15" hidden="false" customHeight="true" outlineLevel="0" collapsed="false">
      <c r="B120" s="14" t="str">
        <f aca="false">IF($B$79="Row",Samples!AE42,IF($B$79="Column",Samples!AI42,""))</f>
        <v>K4</v>
      </c>
      <c r="C120" s="155"/>
      <c r="D120" s="139"/>
      <c r="E120" s="140"/>
      <c r="F120" s="141" t="e">
        <f aca="false">VLOOKUP(B120,LC480_Analysis!C:F,3,0)</f>
        <v>#N/A</v>
      </c>
      <c r="G120" s="142"/>
      <c r="H120" s="152"/>
      <c r="I120" s="157"/>
      <c r="J120" s="165" t="e">
        <f aca="false">F120-I119</f>
        <v>#N/A</v>
      </c>
      <c r="K120" s="159"/>
      <c r="L120" s="160"/>
      <c r="M120" s="161"/>
      <c r="N120" s="162"/>
      <c r="O120" s="163"/>
      <c r="P120" s="164"/>
      <c r="Q120" s="27"/>
      <c r="R120" s="151"/>
      <c r="S120" s="150"/>
      <c r="T120" s="151"/>
    </row>
    <row r="121" customFormat="false" ht="15" hidden="false" customHeight="true" outlineLevel="0" collapsed="false">
      <c r="B121" s="14" t="str">
        <f aca="false">IF($B$79="Row",Samples!AE43,IF($B$79="Column",Samples!AI43,""))</f>
        <v>L3</v>
      </c>
      <c r="C121" s="155"/>
      <c r="D121" s="139"/>
      <c r="E121" s="140"/>
      <c r="F121" s="141" t="e">
        <f aca="false">VLOOKUP(B121,LC480_Analysis!C:F,3,0)</f>
        <v>#N/A</v>
      </c>
      <c r="G121" s="142"/>
      <c r="H121" s="153"/>
      <c r="I121" s="157"/>
      <c r="J121" s="166" t="e">
        <f aca="false">F121-I119</f>
        <v>#N/A</v>
      </c>
      <c r="K121" s="159"/>
      <c r="L121" s="160"/>
      <c r="M121" s="161"/>
      <c r="N121" s="162"/>
      <c r="O121" s="163"/>
      <c r="P121" s="164"/>
      <c r="Q121" s="27"/>
      <c r="R121" s="151"/>
      <c r="S121" s="150"/>
      <c r="T121" s="151"/>
    </row>
    <row r="122" customFormat="false" ht="15" hidden="false" customHeight="true" outlineLevel="0" collapsed="false">
      <c r="B122" s="14" t="str">
        <f aca="false">IF($B$79="Row",Samples!AE44,IF($B$79="Column",Samples!AI44,""))</f>
        <v>M3</v>
      </c>
      <c r="C122" s="155" t="e">
        <f aca="false">VLOOKUP(D122,Samples!B:C,2,0)</f>
        <v>#N/A</v>
      </c>
      <c r="D122" s="139" t="e">
        <f aca="false">INDEX(Samples!B:J,MATCH(Analysis!B122,Samples!F:F,0),1)</f>
        <v>#N/A</v>
      </c>
      <c r="E122" s="140" t="n">
        <f aca="false">$E$78</f>
        <v>8000</v>
      </c>
      <c r="F122" s="141" t="e">
        <f aca="false">VLOOKUP(B122,LC480_Analysis!C:F,3,0)</f>
        <v>#N/A</v>
      </c>
      <c r="G122" s="142" t="n">
        <f aca="false">$G$78</f>
        <v>600</v>
      </c>
      <c r="H122" s="156"/>
      <c r="I122" s="157" t="e">
        <f aca="false">AVERAGE(F122:F124)</f>
        <v>#N/A</v>
      </c>
      <c r="J122" s="158" t="e">
        <f aca="false">F122-I122</f>
        <v>#N/A</v>
      </c>
      <c r="K122" s="159" t="e">
        <f aca="false">(I122-$D$57)/$D$59</f>
        <v>#N/A</v>
      </c>
      <c r="L122" s="160" t="e">
        <f aca="false">10^K122</f>
        <v>#N/A</v>
      </c>
      <c r="M122" s="161" t="e">
        <f aca="false">L122*(452/G122)</f>
        <v>#N/A</v>
      </c>
      <c r="N122" s="162" t="e">
        <f aca="false">M122*E122</f>
        <v>#N/A</v>
      </c>
      <c r="O122" s="163" t="e">
        <f aca="false">N122/1000</f>
        <v>#N/A</v>
      </c>
      <c r="P122" s="164" t="e">
        <f aca="false">((O122*10^-12)*(G122*617.9))*10^-6*10^9*10^3</f>
        <v>#N/A</v>
      </c>
      <c r="Q122" s="27"/>
      <c r="R122" s="151" t="n">
        <f aca="false">$R$76</f>
        <v>0.87</v>
      </c>
      <c r="S122" s="150" t="e">
        <f aca="false">O122*R122</f>
        <v>#N/A</v>
      </c>
      <c r="T122" s="151" t="e">
        <f aca="false">((S122*10^-12)*(G122*617.9))*10^-6*10^9*10^3</f>
        <v>#N/A</v>
      </c>
    </row>
    <row r="123" customFormat="false" ht="15" hidden="false" customHeight="true" outlineLevel="0" collapsed="false">
      <c r="B123" s="14" t="str">
        <f aca="false">IF($B$79="Row",Samples!AE45,IF($B$79="Column",Samples!AI45,""))</f>
        <v>M4</v>
      </c>
      <c r="C123" s="155"/>
      <c r="D123" s="139"/>
      <c r="E123" s="140"/>
      <c r="F123" s="141" t="e">
        <f aca="false">VLOOKUP(B123,LC480_Analysis!C:F,3,0)</f>
        <v>#N/A</v>
      </c>
      <c r="G123" s="142"/>
      <c r="H123" s="152"/>
      <c r="I123" s="157"/>
      <c r="J123" s="165" t="e">
        <f aca="false">F123-I122</f>
        <v>#N/A</v>
      </c>
      <c r="K123" s="159"/>
      <c r="L123" s="160"/>
      <c r="M123" s="161"/>
      <c r="N123" s="162"/>
      <c r="O123" s="163"/>
      <c r="P123" s="164"/>
      <c r="Q123" s="27"/>
      <c r="R123" s="151"/>
      <c r="S123" s="150"/>
      <c r="T123" s="151"/>
    </row>
    <row r="124" customFormat="false" ht="15" hidden="false" customHeight="true" outlineLevel="0" collapsed="false">
      <c r="B124" s="14" t="str">
        <f aca="false">IF($B$79="Row",Samples!AE46,IF($B$79="Column",Samples!AI46,""))</f>
        <v>N3</v>
      </c>
      <c r="C124" s="155"/>
      <c r="D124" s="139"/>
      <c r="E124" s="140"/>
      <c r="F124" s="141" t="e">
        <f aca="false">VLOOKUP(B124,LC480_Analysis!C:F,3,0)</f>
        <v>#N/A</v>
      </c>
      <c r="G124" s="142"/>
      <c r="H124" s="153"/>
      <c r="I124" s="157"/>
      <c r="J124" s="166" t="e">
        <f aca="false">F124-I122</f>
        <v>#N/A</v>
      </c>
      <c r="K124" s="159"/>
      <c r="L124" s="160"/>
      <c r="M124" s="161"/>
      <c r="N124" s="162"/>
      <c r="O124" s="163"/>
      <c r="P124" s="164"/>
      <c r="Q124" s="27"/>
      <c r="R124" s="151"/>
      <c r="S124" s="150"/>
      <c r="T124" s="151"/>
    </row>
    <row r="125" customFormat="false" ht="15" hidden="false" customHeight="true" outlineLevel="0" collapsed="false">
      <c r="B125" s="14" t="str">
        <f aca="false">IF($B$79="Row",Samples!AE47,IF($B$79="Column",Samples!AI47,""))</f>
        <v>O3</v>
      </c>
      <c r="C125" s="155" t="e">
        <f aca="false">VLOOKUP(D125,Samples!B:C,2,0)</f>
        <v>#N/A</v>
      </c>
      <c r="D125" s="139" t="e">
        <f aca="false">INDEX(Samples!B:J,MATCH(Analysis!B125,Samples!F:F,0),1)</f>
        <v>#N/A</v>
      </c>
      <c r="E125" s="140" t="n">
        <f aca="false">$E$78</f>
        <v>8000</v>
      </c>
      <c r="F125" s="141" t="e">
        <f aca="false">VLOOKUP(B125,LC480_Analysis!C:F,3,0)</f>
        <v>#N/A</v>
      </c>
      <c r="G125" s="142" t="n">
        <f aca="false">$G$78</f>
        <v>600</v>
      </c>
      <c r="H125" s="156"/>
      <c r="I125" s="157" t="e">
        <f aca="false">AVERAGE(F125:F127)</f>
        <v>#N/A</v>
      </c>
      <c r="J125" s="158" t="e">
        <f aca="false">F125-I125</f>
        <v>#N/A</v>
      </c>
      <c r="K125" s="159" t="e">
        <f aca="false">(I125-$D$57)/$D$59</f>
        <v>#N/A</v>
      </c>
      <c r="L125" s="160" t="e">
        <f aca="false">10^K125</f>
        <v>#N/A</v>
      </c>
      <c r="M125" s="161" t="e">
        <f aca="false">L125*(452/G125)</f>
        <v>#N/A</v>
      </c>
      <c r="N125" s="162" t="e">
        <f aca="false">M125*E125</f>
        <v>#N/A</v>
      </c>
      <c r="O125" s="163" t="e">
        <f aca="false">N125/1000</f>
        <v>#N/A</v>
      </c>
      <c r="P125" s="164" t="e">
        <f aca="false">((O125*10^-12)*(G125*617.9))*10^-6*10^9*10^3</f>
        <v>#N/A</v>
      </c>
      <c r="Q125" s="27"/>
      <c r="R125" s="151" t="n">
        <f aca="false">$R$76</f>
        <v>0.87</v>
      </c>
      <c r="S125" s="150" t="e">
        <f aca="false">O125*R125</f>
        <v>#N/A</v>
      </c>
      <c r="T125" s="151" t="e">
        <f aca="false">((S125*10^-12)*(G125*617.9))*10^-6*10^9*10^3</f>
        <v>#N/A</v>
      </c>
    </row>
    <row r="126" customFormat="false" ht="15" hidden="false" customHeight="true" outlineLevel="0" collapsed="false">
      <c r="B126" s="14" t="str">
        <f aca="false">IF($B$79="Row",Samples!AE48,IF($B$79="Column",Samples!AI48,""))</f>
        <v>O4</v>
      </c>
      <c r="C126" s="155"/>
      <c r="D126" s="139"/>
      <c r="E126" s="140"/>
      <c r="F126" s="141" t="e">
        <f aca="false">VLOOKUP(B126,LC480_Analysis!C:F,3,0)</f>
        <v>#N/A</v>
      </c>
      <c r="G126" s="142"/>
      <c r="H126" s="152"/>
      <c r="I126" s="157"/>
      <c r="J126" s="165" t="e">
        <f aca="false">F126-I125</f>
        <v>#N/A</v>
      </c>
      <c r="K126" s="159"/>
      <c r="L126" s="160"/>
      <c r="M126" s="161"/>
      <c r="N126" s="162"/>
      <c r="O126" s="163"/>
      <c r="P126" s="164"/>
      <c r="Q126" s="27"/>
      <c r="R126" s="151"/>
      <c r="S126" s="150"/>
      <c r="T126" s="151"/>
    </row>
    <row r="127" customFormat="false" ht="15" hidden="false" customHeight="true" outlineLevel="0" collapsed="false">
      <c r="B127" s="14" t="str">
        <f aca="false">IF($B$79="Row",Samples!AE49,IF($B$79="Column",Samples!AI49,""))</f>
        <v>P3</v>
      </c>
      <c r="C127" s="155"/>
      <c r="D127" s="139"/>
      <c r="E127" s="140"/>
      <c r="F127" s="141" t="e">
        <f aca="false">VLOOKUP(B127,LC480_Analysis!C:F,3,0)</f>
        <v>#N/A</v>
      </c>
      <c r="G127" s="142"/>
      <c r="H127" s="153"/>
      <c r="I127" s="157"/>
      <c r="J127" s="166" t="e">
        <f aca="false">F127-I125</f>
        <v>#N/A</v>
      </c>
      <c r="K127" s="159"/>
      <c r="L127" s="160"/>
      <c r="M127" s="161"/>
      <c r="N127" s="162"/>
      <c r="O127" s="163"/>
      <c r="P127" s="164"/>
      <c r="Q127" s="27"/>
      <c r="R127" s="151"/>
      <c r="S127" s="150"/>
      <c r="T127" s="151"/>
    </row>
    <row r="128" customFormat="false" ht="15" hidden="false" customHeight="true" outlineLevel="0" collapsed="false">
      <c r="B128" s="14" t="str">
        <f aca="false">IF($B$79="Row",Samples!AE50,IF($B$79="Column",Samples!AI50,""))</f>
        <v>A5</v>
      </c>
      <c r="C128" s="155" t="e">
        <f aca="false">VLOOKUP(D128,Samples!B:C,2,0)</f>
        <v>#N/A</v>
      </c>
      <c r="D128" s="139" t="e">
        <f aca="false">INDEX(Samples!B:J,MATCH(Analysis!B128,Samples!F:F,0),1)</f>
        <v>#N/A</v>
      </c>
      <c r="E128" s="140" t="n">
        <f aca="false">$E$78</f>
        <v>8000</v>
      </c>
      <c r="F128" s="141" t="e">
        <f aca="false">VLOOKUP(B128,LC480_Analysis!C:F,3,0)</f>
        <v>#N/A</v>
      </c>
      <c r="G128" s="142" t="n">
        <f aca="false">$G$78</f>
        <v>600</v>
      </c>
      <c r="H128" s="156"/>
      <c r="I128" s="157" t="e">
        <f aca="false">AVERAGE(F128:F130)</f>
        <v>#N/A</v>
      </c>
      <c r="J128" s="158" t="e">
        <f aca="false">F128-I128</f>
        <v>#N/A</v>
      </c>
      <c r="K128" s="159" t="e">
        <f aca="false">(I128-$D$57)/$D$59</f>
        <v>#N/A</v>
      </c>
      <c r="L128" s="160" t="e">
        <f aca="false">10^K128</f>
        <v>#N/A</v>
      </c>
      <c r="M128" s="161" t="e">
        <f aca="false">L128*(452/G128)</f>
        <v>#N/A</v>
      </c>
      <c r="N128" s="162" t="e">
        <f aca="false">M128*E128</f>
        <v>#N/A</v>
      </c>
      <c r="O128" s="163" t="e">
        <f aca="false">N128/1000</f>
        <v>#N/A</v>
      </c>
      <c r="P128" s="164" t="e">
        <f aca="false">((O128*10^-12)*(G128*617.9))*10^-6*10^9*10^3</f>
        <v>#N/A</v>
      </c>
      <c r="Q128" s="27"/>
      <c r="R128" s="151" t="n">
        <f aca="false">$R$76</f>
        <v>0.87</v>
      </c>
      <c r="S128" s="150" t="e">
        <f aca="false">O128*R128</f>
        <v>#N/A</v>
      </c>
      <c r="T128" s="151" t="e">
        <f aca="false">((S128*10^-12)*(G128*617.9))*10^-6*10^9*10^3</f>
        <v>#N/A</v>
      </c>
    </row>
    <row r="129" customFormat="false" ht="15" hidden="false" customHeight="true" outlineLevel="0" collapsed="false">
      <c r="B129" s="14" t="str">
        <f aca="false">IF($B$79="Row",Samples!AE51,IF($B$79="Column",Samples!AI51,""))</f>
        <v>A6</v>
      </c>
      <c r="C129" s="155"/>
      <c r="D129" s="139"/>
      <c r="E129" s="140"/>
      <c r="F129" s="141" t="e">
        <f aca="false">VLOOKUP(B129,LC480_Analysis!C:F,3,0)</f>
        <v>#N/A</v>
      </c>
      <c r="G129" s="142"/>
      <c r="H129" s="152"/>
      <c r="I129" s="157"/>
      <c r="J129" s="165" t="e">
        <f aca="false">F129-I128</f>
        <v>#N/A</v>
      </c>
      <c r="K129" s="159"/>
      <c r="L129" s="160"/>
      <c r="M129" s="161"/>
      <c r="N129" s="162"/>
      <c r="O129" s="163"/>
      <c r="P129" s="164"/>
      <c r="Q129" s="27"/>
      <c r="R129" s="151"/>
      <c r="S129" s="150"/>
      <c r="T129" s="151"/>
    </row>
    <row r="130" customFormat="false" ht="15" hidden="false" customHeight="true" outlineLevel="0" collapsed="false">
      <c r="B130" s="14" t="str">
        <f aca="false">IF($B$79="Row",Samples!AE52,IF($B$79="Column",Samples!AI52,""))</f>
        <v>B5</v>
      </c>
      <c r="C130" s="155"/>
      <c r="D130" s="139"/>
      <c r="E130" s="140"/>
      <c r="F130" s="141" t="e">
        <f aca="false">VLOOKUP(B130,LC480_Analysis!C:F,3,0)</f>
        <v>#N/A</v>
      </c>
      <c r="G130" s="142"/>
      <c r="H130" s="153"/>
      <c r="I130" s="157"/>
      <c r="J130" s="166" t="e">
        <f aca="false">F130-I128</f>
        <v>#N/A</v>
      </c>
      <c r="K130" s="159"/>
      <c r="L130" s="160"/>
      <c r="M130" s="161"/>
      <c r="N130" s="162"/>
      <c r="O130" s="163"/>
      <c r="P130" s="164"/>
      <c r="Q130" s="27"/>
      <c r="R130" s="151"/>
      <c r="S130" s="150"/>
      <c r="T130" s="151"/>
    </row>
    <row r="131" customFormat="false" ht="15" hidden="false" customHeight="true" outlineLevel="0" collapsed="false">
      <c r="B131" s="14" t="str">
        <f aca="false">IF($B$79="Row",Samples!AE53,IF($B$79="Column",Samples!AI53,""))</f>
        <v>C5</v>
      </c>
      <c r="C131" s="155" t="e">
        <f aca="false">VLOOKUP(D131,Samples!B:C,2,0)</f>
        <v>#N/A</v>
      </c>
      <c r="D131" s="139" t="e">
        <f aca="false">INDEX(Samples!B:J,MATCH(Analysis!B131,Samples!F:F,0),1)</f>
        <v>#N/A</v>
      </c>
      <c r="E131" s="140" t="n">
        <f aca="false">$E$78</f>
        <v>8000</v>
      </c>
      <c r="F131" s="141" t="e">
        <f aca="false">VLOOKUP(B131,LC480_Analysis!C:F,3,0)</f>
        <v>#N/A</v>
      </c>
      <c r="G131" s="142" t="n">
        <f aca="false">$G$78</f>
        <v>600</v>
      </c>
      <c r="H131" s="156"/>
      <c r="I131" s="157" t="e">
        <f aca="false">AVERAGE(F131:F133)</f>
        <v>#N/A</v>
      </c>
      <c r="J131" s="158" t="e">
        <f aca="false">F131-I131</f>
        <v>#N/A</v>
      </c>
      <c r="K131" s="159" t="e">
        <f aca="false">(I131-$D$57)/$D$59</f>
        <v>#N/A</v>
      </c>
      <c r="L131" s="160" t="e">
        <f aca="false">10^K131</f>
        <v>#N/A</v>
      </c>
      <c r="M131" s="161" t="e">
        <f aca="false">L131*(452/G131)</f>
        <v>#N/A</v>
      </c>
      <c r="N131" s="162" t="e">
        <f aca="false">M131*E131</f>
        <v>#N/A</v>
      </c>
      <c r="O131" s="163" t="e">
        <f aca="false">N131/1000</f>
        <v>#N/A</v>
      </c>
      <c r="P131" s="164" t="e">
        <f aca="false">((O131*10^-12)*(G131*617.9))*10^-6*10^9*10^3</f>
        <v>#N/A</v>
      </c>
      <c r="Q131" s="27"/>
      <c r="R131" s="151" t="n">
        <f aca="false">$R$76</f>
        <v>0.87</v>
      </c>
      <c r="S131" s="150" t="e">
        <f aca="false">O131*R131</f>
        <v>#N/A</v>
      </c>
      <c r="T131" s="151" t="e">
        <f aca="false">((S131*10^-12)*(G131*617.9))*10^-6*10^9*10^3</f>
        <v>#N/A</v>
      </c>
    </row>
    <row r="132" customFormat="false" ht="15" hidden="false" customHeight="true" outlineLevel="0" collapsed="false">
      <c r="B132" s="14" t="str">
        <f aca="false">IF($B$79="Row",Samples!AE54,IF($B$79="Column",Samples!AI54,""))</f>
        <v>C6</v>
      </c>
      <c r="C132" s="155"/>
      <c r="D132" s="139"/>
      <c r="E132" s="140"/>
      <c r="F132" s="141" t="e">
        <f aca="false">VLOOKUP(B132,LC480_Analysis!C:F,3,0)</f>
        <v>#N/A</v>
      </c>
      <c r="G132" s="142"/>
      <c r="H132" s="152"/>
      <c r="I132" s="157"/>
      <c r="J132" s="165" t="e">
        <f aca="false">F132-I131</f>
        <v>#N/A</v>
      </c>
      <c r="K132" s="159"/>
      <c r="L132" s="160"/>
      <c r="M132" s="161"/>
      <c r="N132" s="162"/>
      <c r="O132" s="163"/>
      <c r="P132" s="164"/>
      <c r="Q132" s="27"/>
      <c r="R132" s="151"/>
      <c r="S132" s="150"/>
      <c r="T132" s="151"/>
    </row>
    <row r="133" customFormat="false" ht="15" hidden="false" customHeight="true" outlineLevel="0" collapsed="false">
      <c r="B133" s="14" t="str">
        <f aca="false">IF($B$79="Row",Samples!AE55,IF($B$79="Column",Samples!AI55,""))</f>
        <v>D5</v>
      </c>
      <c r="C133" s="155"/>
      <c r="D133" s="139"/>
      <c r="E133" s="140"/>
      <c r="F133" s="141" t="e">
        <f aca="false">VLOOKUP(B133,LC480_Analysis!C:F,3,0)</f>
        <v>#N/A</v>
      </c>
      <c r="G133" s="142"/>
      <c r="H133" s="153"/>
      <c r="I133" s="157"/>
      <c r="J133" s="166" t="e">
        <f aca="false">F133-I131</f>
        <v>#N/A</v>
      </c>
      <c r="K133" s="159"/>
      <c r="L133" s="160"/>
      <c r="M133" s="161"/>
      <c r="N133" s="162"/>
      <c r="O133" s="163"/>
      <c r="P133" s="164"/>
      <c r="Q133" s="27"/>
      <c r="R133" s="151"/>
      <c r="S133" s="150"/>
      <c r="T133" s="151"/>
    </row>
    <row r="134" customFormat="false" ht="15" hidden="false" customHeight="true" outlineLevel="0" collapsed="false">
      <c r="B134" s="14" t="str">
        <f aca="false">IF($B$79="Row",Samples!AE56,IF($B$79="Column",Samples!AI56,""))</f>
        <v>E5</v>
      </c>
      <c r="C134" s="155" t="e">
        <f aca="false">VLOOKUP(D134,Samples!B:C,2,0)</f>
        <v>#N/A</v>
      </c>
      <c r="D134" s="139" t="e">
        <f aca="false">INDEX(Samples!B:J,MATCH(Analysis!B134,Samples!F:F,0),1)</f>
        <v>#N/A</v>
      </c>
      <c r="E134" s="140" t="n">
        <f aca="false">$E$78</f>
        <v>8000</v>
      </c>
      <c r="F134" s="141" t="e">
        <f aca="false">VLOOKUP(B134,LC480_Analysis!C:F,3,0)</f>
        <v>#N/A</v>
      </c>
      <c r="G134" s="142" t="n">
        <f aca="false">$G$78</f>
        <v>600</v>
      </c>
      <c r="H134" s="156"/>
      <c r="I134" s="157" t="e">
        <f aca="false">AVERAGE(F134:F136)</f>
        <v>#N/A</v>
      </c>
      <c r="J134" s="158" t="e">
        <f aca="false">F134-I134</f>
        <v>#N/A</v>
      </c>
      <c r="K134" s="159" t="e">
        <f aca="false">(I134-$D$57)/$D$59</f>
        <v>#N/A</v>
      </c>
      <c r="L134" s="160" t="e">
        <f aca="false">10^K134</f>
        <v>#N/A</v>
      </c>
      <c r="M134" s="161" t="e">
        <f aca="false">L134*(452/G134)</f>
        <v>#N/A</v>
      </c>
      <c r="N134" s="162" t="e">
        <f aca="false">M134*E134</f>
        <v>#N/A</v>
      </c>
      <c r="O134" s="163" t="e">
        <f aca="false">N134/1000</f>
        <v>#N/A</v>
      </c>
      <c r="P134" s="164" t="e">
        <f aca="false">((O134*10^-12)*(G134*617.9))*10^-6*10^9*10^3</f>
        <v>#N/A</v>
      </c>
      <c r="Q134" s="27"/>
      <c r="R134" s="151" t="n">
        <f aca="false">$R$76</f>
        <v>0.87</v>
      </c>
      <c r="S134" s="150" t="e">
        <f aca="false">O134*R134</f>
        <v>#N/A</v>
      </c>
      <c r="T134" s="151" t="e">
        <f aca="false">((S134*10^-12)*(G134*617.9))*10^-6*10^9*10^3</f>
        <v>#N/A</v>
      </c>
    </row>
    <row r="135" customFormat="false" ht="15" hidden="false" customHeight="true" outlineLevel="0" collapsed="false">
      <c r="B135" s="14" t="str">
        <f aca="false">IF($B$79="Row",Samples!AE57,IF($B$79="Column",Samples!AI57,""))</f>
        <v>E6</v>
      </c>
      <c r="C135" s="155"/>
      <c r="D135" s="139"/>
      <c r="E135" s="140"/>
      <c r="F135" s="141" t="e">
        <f aca="false">VLOOKUP(B135,LC480_Analysis!C:F,3,0)</f>
        <v>#N/A</v>
      </c>
      <c r="G135" s="142"/>
      <c r="H135" s="152"/>
      <c r="I135" s="157"/>
      <c r="J135" s="165" t="e">
        <f aca="false">F135-I134</f>
        <v>#N/A</v>
      </c>
      <c r="K135" s="159"/>
      <c r="L135" s="160"/>
      <c r="M135" s="161"/>
      <c r="N135" s="162"/>
      <c r="O135" s="163"/>
      <c r="P135" s="164"/>
      <c r="Q135" s="27"/>
      <c r="R135" s="151"/>
      <c r="S135" s="150"/>
      <c r="T135" s="151"/>
    </row>
    <row r="136" customFormat="false" ht="15" hidden="false" customHeight="true" outlineLevel="0" collapsed="false">
      <c r="B136" s="14" t="str">
        <f aca="false">IF($B$79="Row",Samples!AE58,IF($B$79="Column",Samples!AI58,""))</f>
        <v>F5</v>
      </c>
      <c r="C136" s="155"/>
      <c r="D136" s="139"/>
      <c r="E136" s="140"/>
      <c r="F136" s="141" t="e">
        <f aca="false">VLOOKUP(B136,LC480_Analysis!C:F,3,0)</f>
        <v>#N/A</v>
      </c>
      <c r="G136" s="142"/>
      <c r="H136" s="153"/>
      <c r="I136" s="157"/>
      <c r="J136" s="166" t="e">
        <f aca="false">F136-I134</f>
        <v>#N/A</v>
      </c>
      <c r="K136" s="159"/>
      <c r="L136" s="160"/>
      <c r="M136" s="161"/>
      <c r="N136" s="162"/>
      <c r="O136" s="163"/>
      <c r="P136" s="164"/>
      <c r="Q136" s="27"/>
      <c r="R136" s="151"/>
      <c r="S136" s="150"/>
      <c r="T136" s="151"/>
    </row>
    <row r="137" customFormat="false" ht="15" hidden="false" customHeight="true" outlineLevel="0" collapsed="false">
      <c r="B137" s="14" t="str">
        <f aca="false">IF($B$79="Row",Samples!AE59,IF($B$79="Column",Samples!AI59,""))</f>
        <v>G5</v>
      </c>
      <c r="C137" s="155" t="e">
        <f aca="false">VLOOKUP(D137,Samples!B:C,2,0)</f>
        <v>#N/A</v>
      </c>
      <c r="D137" s="139" t="e">
        <f aca="false">INDEX(Samples!B:J,MATCH(Analysis!B137,Samples!F:F,0),1)</f>
        <v>#N/A</v>
      </c>
      <c r="E137" s="140" t="n">
        <f aca="false">$E$78</f>
        <v>8000</v>
      </c>
      <c r="F137" s="141" t="e">
        <f aca="false">VLOOKUP(B137,LC480_Analysis!C:F,3,0)</f>
        <v>#N/A</v>
      </c>
      <c r="G137" s="142" t="n">
        <f aca="false">$G$78</f>
        <v>600</v>
      </c>
      <c r="H137" s="156"/>
      <c r="I137" s="157" t="e">
        <f aca="false">AVERAGE(F137:F139)</f>
        <v>#N/A</v>
      </c>
      <c r="J137" s="158" t="e">
        <f aca="false">F137-I137</f>
        <v>#N/A</v>
      </c>
      <c r="K137" s="159" t="e">
        <f aca="false">(I137-$D$57)/$D$59</f>
        <v>#N/A</v>
      </c>
      <c r="L137" s="160" t="e">
        <f aca="false">10^K137</f>
        <v>#N/A</v>
      </c>
      <c r="M137" s="161" t="e">
        <f aca="false">L137*(452/G137)</f>
        <v>#N/A</v>
      </c>
      <c r="N137" s="162" t="e">
        <f aca="false">M137*E137</f>
        <v>#N/A</v>
      </c>
      <c r="O137" s="163" t="e">
        <f aca="false">N137/1000</f>
        <v>#N/A</v>
      </c>
      <c r="P137" s="164" t="e">
        <f aca="false">((O137*10^-12)*(G137*617.9))*10^-6*10^9*10^3</f>
        <v>#N/A</v>
      </c>
      <c r="Q137" s="27"/>
      <c r="R137" s="151" t="n">
        <f aca="false">$R$76</f>
        <v>0.87</v>
      </c>
      <c r="S137" s="150" t="e">
        <f aca="false">O137*R137</f>
        <v>#N/A</v>
      </c>
      <c r="T137" s="151" t="e">
        <f aca="false">((S137*10^-12)*(G137*617.9))*10^-6*10^9*10^3</f>
        <v>#N/A</v>
      </c>
    </row>
    <row r="138" customFormat="false" ht="15" hidden="false" customHeight="true" outlineLevel="0" collapsed="false">
      <c r="B138" s="14" t="str">
        <f aca="false">IF($B$79="Row",Samples!AE60,IF($B$79="Column",Samples!AI60,""))</f>
        <v>G6</v>
      </c>
      <c r="C138" s="155"/>
      <c r="D138" s="139"/>
      <c r="E138" s="140"/>
      <c r="F138" s="141" t="e">
        <f aca="false">VLOOKUP(B138,LC480_Analysis!C:F,3,0)</f>
        <v>#N/A</v>
      </c>
      <c r="G138" s="142"/>
      <c r="H138" s="152"/>
      <c r="I138" s="157"/>
      <c r="J138" s="165" t="e">
        <f aca="false">F138-I137</f>
        <v>#N/A</v>
      </c>
      <c r="K138" s="159"/>
      <c r="L138" s="160"/>
      <c r="M138" s="161"/>
      <c r="N138" s="162"/>
      <c r="O138" s="163"/>
      <c r="P138" s="164"/>
      <c r="Q138" s="27"/>
      <c r="R138" s="151"/>
      <c r="S138" s="150"/>
      <c r="T138" s="151"/>
    </row>
    <row r="139" customFormat="false" ht="15" hidden="false" customHeight="true" outlineLevel="0" collapsed="false">
      <c r="B139" s="14" t="str">
        <f aca="false">IF($B$79="Row",Samples!AE61,IF($B$79="Column",Samples!AI61,""))</f>
        <v>H5</v>
      </c>
      <c r="C139" s="155"/>
      <c r="D139" s="139"/>
      <c r="E139" s="140"/>
      <c r="F139" s="141" t="e">
        <f aca="false">VLOOKUP(B139,LC480_Analysis!C:F,3,0)</f>
        <v>#N/A</v>
      </c>
      <c r="G139" s="142"/>
      <c r="H139" s="153"/>
      <c r="I139" s="157"/>
      <c r="J139" s="166" t="e">
        <f aca="false">F139-I137</f>
        <v>#N/A</v>
      </c>
      <c r="K139" s="159"/>
      <c r="L139" s="160"/>
      <c r="M139" s="161"/>
      <c r="N139" s="162"/>
      <c r="O139" s="163"/>
      <c r="P139" s="164"/>
      <c r="Q139" s="27"/>
      <c r="R139" s="151"/>
      <c r="S139" s="150"/>
      <c r="T139" s="151"/>
    </row>
    <row r="140" customFormat="false" ht="15" hidden="false" customHeight="true" outlineLevel="0" collapsed="false">
      <c r="B140" s="14" t="str">
        <f aca="false">IF($B$79="Row",Samples!AE62,IF($B$79="Column",Samples!AI62,""))</f>
        <v>I5</v>
      </c>
      <c r="C140" s="155" t="e">
        <f aca="false">VLOOKUP(D140,Samples!B:C,2,0)</f>
        <v>#N/A</v>
      </c>
      <c r="D140" s="139" t="e">
        <f aca="false">INDEX(Samples!B:J,MATCH(Analysis!B140,Samples!F:F,0),1)</f>
        <v>#N/A</v>
      </c>
      <c r="E140" s="140" t="n">
        <f aca="false">$E$78</f>
        <v>8000</v>
      </c>
      <c r="F140" s="141" t="e">
        <f aca="false">VLOOKUP(B140,LC480_Analysis!C:F,3,0)</f>
        <v>#N/A</v>
      </c>
      <c r="G140" s="142" t="n">
        <f aca="false">$G$78</f>
        <v>600</v>
      </c>
      <c r="H140" s="156"/>
      <c r="I140" s="157" t="e">
        <f aca="false">AVERAGE(F140:F142)</f>
        <v>#N/A</v>
      </c>
      <c r="J140" s="158" t="e">
        <f aca="false">F140-I140</f>
        <v>#N/A</v>
      </c>
      <c r="K140" s="159" t="e">
        <f aca="false">(I140-$D$57)/$D$59</f>
        <v>#N/A</v>
      </c>
      <c r="L140" s="160" t="e">
        <f aca="false">10^K140</f>
        <v>#N/A</v>
      </c>
      <c r="M140" s="161" t="e">
        <f aca="false">L140*(452/G140)</f>
        <v>#N/A</v>
      </c>
      <c r="N140" s="162" t="e">
        <f aca="false">M140*E140</f>
        <v>#N/A</v>
      </c>
      <c r="O140" s="163" t="e">
        <f aca="false">N140/1000</f>
        <v>#N/A</v>
      </c>
      <c r="P140" s="164" t="e">
        <f aca="false">((O140*10^-12)*(G140*617.9))*10^-6*10^9*10^3</f>
        <v>#N/A</v>
      </c>
      <c r="Q140" s="27"/>
      <c r="R140" s="151" t="n">
        <f aca="false">$R$76</f>
        <v>0.87</v>
      </c>
      <c r="S140" s="150" t="e">
        <f aca="false">O140*R140</f>
        <v>#N/A</v>
      </c>
      <c r="T140" s="151" t="e">
        <f aca="false">((S140*10^-12)*(G140*617.9))*10^-6*10^9*10^3</f>
        <v>#N/A</v>
      </c>
    </row>
    <row r="141" customFormat="false" ht="15" hidden="false" customHeight="true" outlineLevel="0" collapsed="false">
      <c r="B141" s="14" t="str">
        <f aca="false">IF($B$79="Row",Samples!AE63,IF($B$79="Column",Samples!AI63,""))</f>
        <v>I6</v>
      </c>
      <c r="C141" s="155"/>
      <c r="D141" s="139"/>
      <c r="E141" s="140"/>
      <c r="F141" s="141" t="e">
        <f aca="false">VLOOKUP(B141,LC480_Analysis!C:F,3,0)</f>
        <v>#N/A</v>
      </c>
      <c r="G141" s="142"/>
      <c r="H141" s="152"/>
      <c r="I141" s="157"/>
      <c r="J141" s="165" t="e">
        <f aca="false">F141-I140</f>
        <v>#N/A</v>
      </c>
      <c r="K141" s="159"/>
      <c r="L141" s="160"/>
      <c r="M141" s="161"/>
      <c r="N141" s="162"/>
      <c r="O141" s="163"/>
      <c r="P141" s="164"/>
      <c r="Q141" s="27"/>
      <c r="R141" s="151"/>
      <c r="S141" s="150"/>
      <c r="T141" s="151"/>
    </row>
    <row r="142" customFormat="false" ht="15" hidden="false" customHeight="true" outlineLevel="0" collapsed="false">
      <c r="B142" s="14" t="str">
        <f aca="false">IF($B$79="Row",Samples!AE64,IF($B$79="Column",Samples!AI64,""))</f>
        <v>J5</v>
      </c>
      <c r="C142" s="155"/>
      <c r="D142" s="139"/>
      <c r="E142" s="140"/>
      <c r="F142" s="141" t="e">
        <f aca="false">VLOOKUP(B142,LC480_Analysis!C:F,3,0)</f>
        <v>#N/A</v>
      </c>
      <c r="G142" s="142"/>
      <c r="H142" s="153"/>
      <c r="I142" s="157"/>
      <c r="J142" s="166" t="e">
        <f aca="false">F142-I140</f>
        <v>#N/A</v>
      </c>
      <c r="K142" s="159"/>
      <c r="L142" s="160"/>
      <c r="M142" s="161"/>
      <c r="N142" s="162"/>
      <c r="O142" s="163"/>
      <c r="P142" s="164"/>
      <c r="Q142" s="27"/>
      <c r="R142" s="151"/>
      <c r="S142" s="150"/>
      <c r="T142" s="151"/>
    </row>
    <row r="143" customFormat="false" ht="15" hidden="false" customHeight="true" outlineLevel="0" collapsed="false">
      <c r="B143" s="14" t="str">
        <f aca="false">IF($B$79="Row",Samples!AE65,IF($B$79="Column",Samples!AI65,""))</f>
        <v>K5</v>
      </c>
      <c r="C143" s="155" t="e">
        <f aca="false">VLOOKUP(D143,Samples!B:C,2,0)</f>
        <v>#N/A</v>
      </c>
      <c r="D143" s="139" t="e">
        <f aca="false">INDEX(Samples!B:J,MATCH(Analysis!B143,Samples!F:F,0),1)</f>
        <v>#N/A</v>
      </c>
      <c r="E143" s="140" t="n">
        <f aca="false">$E$78</f>
        <v>8000</v>
      </c>
      <c r="F143" s="141" t="e">
        <f aca="false">VLOOKUP(B143,LC480_Analysis!C:F,3,0)</f>
        <v>#N/A</v>
      </c>
      <c r="G143" s="142" t="n">
        <f aca="false">$G$78</f>
        <v>600</v>
      </c>
      <c r="H143" s="156"/>
      <c r="I143" s="157" t="e">
        <f aca="false">AVERAGE(F143:F145)</f>
        <v>#N/A</v>
      </c>
      <c r="J143" s="158" t="e">
        <f aca="false">F143-I143</f>
        <v>#N/A</v>
      </c>
      <c r="K143" s="159" t="e">
        <f aca="false">(I143-$D$57)/$D$59</f>
        <v>#N/A</v>
      </c>
      <c r="L143" s="160" t="e">
        <f aca="false">10^K143</f>
        <v>#N/A</v>
      </c>
      <c r="M143" s="161" t="e">
        <f aca="false">L143*(452/G143)</f>
        <v>#N/A</v>
      </c>
      <c r="N143" s="162" t="e">
        <f aca="false">M143*E143</f>
        <v>#N/A</v>
      </c>
      <c r="O143" s="163" t="e">
        <f aca="false">N143/1000</f>
        <v>#N/A</v>
      </c>
      <c r="P143" s="164" t="e">
        <f aca="false">((O143*10^-12)*(G143*617.9))*10^-6*10^9*10^3</f>
        <v>#N/A</v>
      </c>
      <c r="Q143" s="27"/>
      <c r="R143" s="151" t="n">
        <f aca="false">$R$76</f>
        <v>0.87</v>
      </c>
      <c r="S143" s="150" t="e">
        <f aca="false">O143*R143</f>
        <v>#N/A</v>
      </c>
      <c r="T143" s="151" t="e">
        <f aca="false">((S143*10^-12)*(G143*617.9))*10^-6*10^9*10^3</f>
        <v>#N/A</v>
      </c>
    </row>
    <row r="144" customFormat="false" ht="15" hidden="false" customHeight="true" outlineLevel="0" collapsed="false">
      <c r="B144" s="14" t="str">
        <f aca="false">IF($B$79="Row",Samples!AE66,IF($B$79="Column",Samples!AI66,""))</f>
        <v>K6</v>
      </c>
      <c r="C144" s="155"/>
      <c r="D144" s="139"/>
      <c r="E144" s="140"/>
      <c r="F144" s="141" t="e">
        <f aca="false">VLOOKUP(B144,LC480_Analysis!C:F,3,0)</f>
        <v>#N/A</v>
      </c>
      <c r="G144" s="142"/>
      <c r="H144" s="152"/>
      <c r="I144" s="157"/>
      <c r="J144" s="165" t="e">
        <f aca="false">F144-I143</f>
        <v>#N/A</v>
      </c>
      <c r="K144" s="159"/>
      <c r="L144" s="160"/>
      <c r="M144" s="161"/>
      <c r="N144" s="162"/>
      <c r="O144" s="163"/>
      <c r="P144" s="164"/>
      <c r="Q144" s="27"/>
      <c r="R144" s="151"/>
      <c r="S144" s="150"/>
      <c r="T144" s="151"/>
    </row>
    <row r="145" customFormat="false" ht="15" hidden="false" customHeight="true" outlineLevel="0" collapsed="false">
      <c r="B145" s="14" t="str">
        <f aca="false">IF($B$79="Row",Samples!AE67,IF($B$79="Column",Samples!AI67,""))</f>
        <v>L5</v>
      </c>
      <c r="C145" s="155"/>
      <c r="D145" s="139"/>
      <c r="E145" s="140"/>
      <c r="F145" s="141" t="e">
        <f aca="false">VLOOKUP(B145,LC480_Analysis!C:F,3,0)</f>
        <v>#N/A</v>
      </c>
      <c r="G145" s="142"/>
      <c r="H145" s="153"/>
      <c r="I145" s="157"/>
      <c r="J145" s="166" t="e">
        <f aca="false">F145-I143</f>
        <v>#N/A</v>
      </c>
      <c r="K145" s="159"/>
      <c r="L145" s="160"/>
      <c r="M145" s="161"/>
      <c r="N145" s="162"/>
      <c r="O145" s="163"/>
      <c r="P145" s="164"/>
      <c r="Q145" s="27"/>
      <c r="R145" s="151"/>
      <c r="S145" s="150"/>
      <c r="T145" s="151"/>
    </row>
    <row r="146" customFormat="false" ht="15" hidden="false" customHeight="true" outlineLevel="0" collapsed="false">
      <c r="B146" s="14" t="str">
        <f aca="false">IF($B$79="Row",Samples!AE68,IF($B$79="Column",Samples!AI68,""))</f>
        <v>M5</v>
      </c>
      <c r="C146" s="155" t="e">
        <f aca="false">VLOOKUP(D146,Samples!B:C,2,0)</f>
        <v>#N/A</v>
      </c>
      <c r="D146" s="139" t="e">
        <f aca="false">INDEX(Samples!B:J,MATCH(Analysis!B146,Samples!F:F,0),1)</f>
        <v>#N/A</v>
      </c>
      <c r="E146" s="140" t="n">
        <f aca="false">$E$78</f>
        <v>8000</v>
      </c>
      <c r="F146" s="141" t="e">
        <f aca="false">VLOOKUP(B146,LC480_Analysis!C:F,3,0)</f>
        <v>#N/A</v>
      </c>
      <c r="G146" s="142" t="n">
        <f aca="false">$G$78</f>
        <v>600</v>
      </c>
      <c r="H146" s="156"/>
      <c r="I146" s="157" t="e">
        <f aca="false">AVERAGE(F146:F148)</f>
        <v>#N/A</v>
      </c>
      <c r="J146" s="158" t="e">
        <f aca="false">F146-I146</f>
        <v>#N/A</v>
      </c>
      <c r="K146" s="159" t="e">
        <f aca="false">(I146-$D$57)/$D$59</f>
        <v>#N/A</v>
      </c>
      <c r="L146" s="160" t="e">
        <f aca="false">10^K146</f>
        <v>#N/A</v>
      </c>
      <c r="M146" s="161" t="e">
        <f aca="false">L146*(452/G146)</f>
        <v>#N/A</v>
      </c>
      <c r="N146" s="162" t="e">
        <f aca="false">M146*E146</f>
        <v>#N/A</v>
      </c>
      <c r="O146" s="163" t="e">
        <f aca="false">N146/1000</f>
        <v>#N/A</v>
      </c>
      <c r="P146" s="164" t="e">
        <f aca="false">((O146*10^-12)*(G146*617.9))*10^-6*10^9*10^3</f>
        <v>#N/A</v>
      </c>
      <c r="Q146" s="27"/>
      <c r="R146" s="151" t="n">
        <f aca="false">$R$76</f>
        <v>0.87</v>
      </c>
      <c r="S146" s="150" t="e">
        <f aca="false">O146*R146</f>
        <v>#N/A</v>
      </c>
      <c r="T146" s="151" t="e">
        <f aca="false">((S146*10^-12)*(G146*617.9))*10^-6*10^9*10^3</f>
        <v>#N/A</v>
      </c>
    </row>
    <row r="147" customFormat="false" ht="15" hidden="false" customHeight="true" outlineLevel="0" collapsed="false">
      <c r="B147" s="14" t="str">
        <f aca="false">IF($B$79="Row",Samples!AE69,IF($B$79="Column",Samples!AI69,""))</f>
        <v>M6</v>
      </c>
      <c r="C147" s="155"/>
      <c r="D147" s="139"/>
      <c r="E147" s="140"/>
      <c r="F147" s="141" t="e">
        <f aca="false">VLOOKUP(B147,LC480_Analysis!C:F,3,0)</f>
        <v>#N/A</v>
      </c>
      <c r="G147" s="142"/>
      <c r="H147" s="152"/>
      <c r="I147" s="157"/>
      <c r="J147" s="165" t="e">
        <f aca="false">F147-I146</f>
        <v>#N/A</v>
      </c>
      <c r="K147" s="159"/>
      <c r="L147" s="160"/>
      <c r="M147" s="161"/>
      <c r="N147" s="162"/>
      <c r="O147" s="163"/>
      <c r="P147" s="164"/>
      <c r="Q147" s="27"/>
      <c r="R147" s="151"/>
      <c r="S147" s="150"/>
      <c r="T147" s="151"/>
    </row>
    <row r="148" customFormat="false" ht="15" hidden="false" customHeight="true" outlineLevel="0" collapsed="false">
      <c r="B148" s="14" t="str">
        <f aca="false">IF($B$79="Row",Samples!AE70,IF($B$79="Column",Samples!AI70,""))</f>
        <v>N5</v>
      </c>
      <c r="C148" s="155"/>
      <c r="D148" s="139"/>
      <c r="E148" s="140"/>
      <c r="F148" s="141" t="e">
        <f aca="false">VLOOKUP(B148,LC480_Analysis!C:F,3,0)</f>
        <v>#N/A</v>
      </c>
      <c r="G148" s="142"/>
      <c r="H148" s="153"/>
      <c r="I148" s="157"/>
      <c r="J148" s="166" t="e">
        <f aca="false">F148-I146</f>
        <v>#N/A</v>
      </c>
      <c r="K148" s="159"/>
      <c r="L148" s="160"/>
      <c r="M148" s="161"/>
      <c r="N148" s="162"/>
      <c r="O148" s="163"/>
      <c r="P148" s="164"/>
      <c r="Q148" s="27"/>
      <c r="R148" s="151"/>
      <c r="S148" s="150"/>
      <c r="T148" s="151"/>
    </row>
    <row r="149" customFormat="false" ht="15" hidden="false" customHeight="true" outlineLevel="0" collapsed="false">
      <c r="B149" s="14" t="str">
        <f aca="false">IF($B$79="Row",Samples!AE71,IF($B$79="Column",Samples!AI71,""))</f>
        <v>O5</v>
      </c>
      <c r="C149" s="155" t="e">
        <f aca="false">VLOOKUP(D149,Samples!B:C,2,0)</f>
        <v>#N/A</v>
      </c>
      <c r="D149" s="139" t="e">
        <f aca="false">INDEX(Samples!B:J,MATCH(Analysis!B149,Samples!F:F,0),1)</f>
        <v>#N/A</v>
      </c>
      <c r="E149" s="140" t="n">
        <f aca="false">$E$78</f>
        <v>8000</v>
      </c>
      <c r="F149" s="141" t="e">
        <f aca="false">VLOOKUP(B149,LC480_Analysis!C:F,3,0)</f>
        <v>#N/A</v>
      </c>
      <c r="G149" s="142" t="n">
        <f aca="false">$G$78</f>
        <v>600</v>
      </c>
      <c r="H149" s="156"/>
      <c r="I149" s="157" t="e">
        <f aca="false">AVERAGE(F149:F151)</f>
        <v>#N/A</v>
      </c>
      <c r="J149" s="158" t="e">
        <f aca="false">F149-I149</f>
        <v>#N/A</v>
      </c>
      <c r="K149" s="159" t="e">
        <f aca="false">(I149-$D$57)/$D$59</f>
        <v>#N/A</v>
      </c>
      <c r="L149" s="160" t="e">
        <f aca="false">10^K149</f>
        <v>#N/A</v>
      </c>
      <c r="M149" s="161" t="e">
        <f aca="false">L149*(452/G149)</f>
        <v>#N/A</v>
      </c>
      <c r="N149" s="162" t="e">
        <f aca="false">M149*E149</f>
        <v>#N/A</v>
      </c>
      <c r="O149" s="163" t="e">
        <f aca="false">N149/1000</f>
        <v>#N/A</v>
      </c>
      <c r="P149" s="164" t="e">
        <f aca="false">((O149*10^-12)*(G149*617.9))*10^-6*10^9*10^3</f>
        <v>#N/A</v>
      </c>
      <c r="Q149" s="27"/>
      <c r="R149" s="151" t="n">
        <f aca="false">$R$76</f>
        <v>0.87</v>
      </c>
      <c r="S149" s="150" t="e">
        <f aca="false">O149*R149</f>
        <v>#N/A</v>
      </c>
      <c r="T149" s="151" t="e">
        <f aca="false">((S149*10^-12)*(G149*617.9))*10^-6*10^9*10^3</f>
        <v>#N/A</v>
      </c>
    </row>
    <row r="150" customFormat="false" ht="15" hidden="false" customHeight="true" outlineLevel="0" collapsed="false">
      <c r="B150" s="14" t="str">
        <f aca="false">IF($B$79="Row",Samples!AE72,IF($B$79="Column",Samples!AI72,""))</f>
        <v>O6</v>
      </c>
      <c r="C150" s="155"/>
      <c r="D150" s="139"/>
      <c r="E150" s="140"/>
      <c r="F150" s="141" t="e">
        <f aca="false">VLOOKUP(B150,LC480_Analysis!C:F,3,0)</f>
        <v>#N/A</v>
      </c>
      <c r="G150" s="142"/>
      <c r="H150" s="152"/>
      <c r="I150" s="157"/>
      <c r="J150" s="165" t="e">
        <f aca="false">F150-I149</f>
        <v>#N/A</v>
      </c>
      <c r="K150" s="159"/>
      <c r="L150" s="160"/>
      <c r="M150" s="161"/>
      <c r="N150" s="162"/>
      <c r="O150" s="163"/>
      <c r="P150" s="164"/>
      <c r="Q150" s="27"/>
      <c r="R150" s="151"/>
      <c r="S150" s="150"/>
      <c r="T150" s="151"/>
    </row>
    <row r="151" customFormat="false" ht="15" hidden="false" customHeight="true" outlineLevel="0" collapsed="false">
      <c r="B151" s="14" t="str">
        <f aca="false">IF($B$79="Row",Samples!AE73,IF($B$79="Column",Samples!AI73,""))</f>
        <v>P5</v>
      </c>
      <c r="C151" s="155"/>
      <c r="D151" s="139"/>
      <c r="E151" s="140"/>
      <c r="F151" s="141" t="e">
        <f aca="false">VLOOKUP(B151,LC480_Analysis!C:F,3,0)</f>
        <v>#N/A</v>
      </c>
      <c r="G151" s="142"/>
      <c r="H151" s="153"/>
      <c r="I151" s="157"/>
      <c r="J151" s="166" t="e">
        <f aca="false">F151-I149</f>
        <v>#N/A</v>
      </c>
      <c r="K151" s="159"/>
      <c r="L151" s="160"/>
      <c r="M151" s="161"/>
      <c r="N151" s="162"/>
      <c r="O151" s="163"/>
      <c r="P151" s="164"/>
      <c r="Q151" s="27"/>
      <c r="R151" s="151"/>
      <c r="S151" s="150"/>
      <c r="T151" s="151"/>
    </row>
    <row r="152" customFormat="false" ht="15" hidden="false" customHeight="true" outlineLevel="0" collapsed="false">
      <c r="B152" s="14" t="str">
        <f aca="false">IF($B$79="Row",Samples!AE74,IF($B$79="Column",Samples!AI74,""))</f>
        <v>A7</v>
      </c>
      <c r="C152" s="155" t="e">
        <f aca="false">VLOOKUP(D152,Samples!B:C,2,0)</f>
        <v>#N/A</v>
      </c>
      <c r="D152" s="139" t="e">
        <f aca="false">INDEX(Samples!B:J,MATCH(Analysis!B152,Samples!F:F,0),1)</f>
        <v>#N/A</v>
      </c>
      <c r="E152" s="140" t="n">
        <f aca="false">$E$78</f>
        <v>8000</v>
      </c>
      <c r="F152" s="141" t="e">
        <f aca="false">VLOOKUP(B152,LC480_Analysis!C:F,3,0)</f>
        <v>#N/A</v>
      </c>
      <c r="G152" s="142" t="n">
        <f aca="false">$G$78</f>
        <v>600</v>
      </c>
      <c r="H152" s="156"/>
      <c r="I152" s="157" t="e">
        <f aca="false">AVERAGE(F152:F154)</f>
        <v>#N/A</v>
      </c>
      <c r="J152" s="158" t="e">
        <f aca="false">F152-I152</f>
        <v>#N/A</v>
      </c>
      <c r="K152" s="159" t="e">
        <f aca="false">(I152-$D$57)/$D$59</f>
        <v>#N/A</v>
      </c>
      <c r="L152" s="160" t="e">
        <f aca="false">10^K152</f>
        <v>#N/A</v>
      </c>
      <c r="M152" s="161" t="e">
        <f aca="false">L152*(452/G152)</f>
        <v>#N/A</v>
      </c>
      <c r="N152" s="162" t="e">
        <f aca="false">M152*E152</f>
        <v>#N/A</v>
      </c>
      <c r="O152" s="163" t="e">
        <f aca="false">N152/1000</f>
        <v>#N/A</v>
      </c>
      <c r="P152" s="164" t="e">
        <f aca="false">((O152*10^-12)*(G152*617.9))*10^-6*10^9*10^3</f>
        <v>#N/A</v>
      </c>
      <c r="Q152" s="27"/>
      <c r="R152" s="151" t="n">
        <f aca="false">$R$76</f>
        <v>0.87</v>
      </c>
      <c r="S152" s="150" t="e">
        <f aca="false">O152*R152</f>
        <v>#N/A</v>
      </c>
      <c r="T152" s="151" t="e">
        <f aca="false">((S152*10^-12)*(G152*617.9))*10^-6*10^9*10^3</f>
        <v>#N/A</v>
      </c>
    </row>
    <row r="153" customFormat="false" ht="15" hidden="false" customHeight="true" outlineLevel="0" collapsed="false">
      <c r="B153" s="14" t="str">
        <f aca="false">IF($B$79="Row",Samples!AE75,IF($B$79="Column",Samples!AI75,""))</f>
        <v>A8</v>
      </c>
      <c r="C153" s="155"/>
      <c r="D153" s="139"/>
      <c r="E153" s="140"/>
      <c r="F153" s="141" t="e">
        <f aca="false">VLOOKUP(B153,LC480_Analysis!C:F,3,0)</f>
        <v>#N/A</v>
      </c>
      <c r="G153" s="142"/>
      <c r="H153" s="152"/>
      <c r="I153" s="157"/>
      <c r="J153" s="165" t="e">
        <f aca="false">F153-I152</f>
        <v>#N/A</v>
      </c>
      <c r="K153" s="159"/>
      <c r="L153" s="160"/>
      <c r="M153" s="161"/>
      <c r="N153" s="162"/>
      <c r="O153" s="163"/>
      <c r="P153" s="164"/>
      <c r="Q153" s="27"/>
      <c r="R153" s="151"/>
      <c r="S153" s="150"/>
      <c r="T153" s="151"/>
    </row>
    <row r="154" customFormat="false" ht="15" hidden="false" customHeight="true" outlineLevel="0" collapsed="false">
      <c r="B154" s="14" t="str">
        <f aca="false">IF($B$79="Row",Samples!AE76,IF($B$79="Column",Samples!AI76,""))</f>
        <v>B7</v>
      </c>
      <c r="C154" s="155"/>
      <c r="D154" s="139"/>
      <c r="E154" s="140"/>
      <c r="F154" s="141" t="e">
        <f aca="false">VLOOKUP(B154,LC480_Analysis!C:F,3,0)</f>
        <v>#N/A</v>
      </c>
      <c r="G154" s="142"/>
      <c r="H154" s="153"/>
      <c r="I154" s="157"/>
      <c r="J154" s="166" t="e">
        <f aca="false">F154-I152</f>
        <v>#N/A</v>
      </c>
      <c r="K154" s="159"/>
      <c r="L154" s="160"/>
      <c r="M154" s="161"/>
      <c r="N154" s="162"/>
      <c r="O154" s="163"/>
      <c r="P154" s="164"/>
      <c r="Q154" s="27"/>
      <c r="R154" s="151"/>
      <c r="S154" s="150"/>
      <c r="T154" s="151"/>
    </row>
    <row r="155" customFormat="false" ht="15" hidden="false" customHeight="true" outlineLevel="0" collapsed="false">
      <c r="B155" s="14" t="str">
        <f aca="false">IF($B$79="Row",Samples!AE77,IF($B$79="Column",Samples!AI77,""))</f>
        <v>C7</v>
      </c>
      <c r="C155" s="155" t="e">
        <f aca="false">VLOOKUP(D155,Samples!B:C,2,0)</f>
        <v>#N/A</v>
      </c>
      <c r="D155" s="139" t="e">
        <f aca="false">INDEX(Samples!B:J,MATCH(Analysis!B155,Samples!F:F,0),1)</f>
        <v>#N/A</v>
      </c>
      <c r="E155" s="140" t="n">
        <f aca="false">$E$78</f>
        <v>8000</v>
      </c>
      <c r="F155" s="141" t="e">
        <f aca="false">VLOOKUP(B155,LC480_Analysis!C:F,3,0)</f>
        <v>#N/A</v>
      </c>
      <c r="G155" s="142" t="n">
        <f aca="false">$G$78</f>
        <v>600</v>
      </c>
      <c r="H155" s="156"/>
      <c r="I155" s="157" t="e">
        <f aca="false">AVERAGE(F155:F157)</f>
        <v>#N/A</v>
      </c>
      <c r="J155" s="158" t="e">
        <f aca="false">F155-I155</f>
        <v>#N/A</v>
      </c>
      <c r="K155" s="159" t="e">
        <f aca="false">(I155-$D$57)/$D$59</f>
        <v>#N/A</v>
      </c>
      <c r="L155" s="160" t="e">
        <f aca="false">10^K155</f>
        <v>#N/A</v>
      </c>
      <c r="M155" s="161" t="e">
        <f aca="false">L155*(452/G155)</f>
        <v>#N/A</v>
      </c>
      <c r="N155" s="162" t="e">
        <f aca="false">M155*E155</f>
        <v>#N/A</v>
      </c>
      <c r="O155" s="163" t="e">
        <f aca="false">N155/1000</f>
        <v>#N/A</v>
      </c>
      <c r="P155" s="164" t="e">
        <f aca="false">((O155*10^-12)*(G155*617.9))*10^-6*10^9*10^3</f>
        <v>#N/A</v>
      </c>
      <c r="Q155" s="27"/>
      <c r="R155" s="151" t="n">
        <f aca="false">$R$76</f>
        <v>0.87</v>
      </c>
      <c r="S155" s="150" t="e">
        <f aca="false">O155*R155</f>
        <v>#N/A</v>
      </c>
      <c r="T155" s="151" t="e">
        <f aca="false">((S155*10^-12)*(G155*617.9))*10^-6*10^9*10^3</f>
        <v>#N/A</v>
      </c>
    </row>
    <row r="156" customFormat="false" ht="15" hidden="false" customHeight="true" outlineLevel="0" collapsed="false">
      <c r="B156" s="14" t="str">
        <f aca="false">IF($B$79="Row",Samples!AE78,IF($B$79="Column",Samples!AI78,""))</f>
        <v>C8</v>
      </c>
      <c r="C156" s="155"/>
      <c r="D156" s="139"/>
      <c r="E156" s="140"/>
      <c r="F156" s="141" t="e">
        <f aca="false">VLOOKUP(B156,LC480_Analysis!C:F,3,0)</f>
        <v>#N/A</v>
      </c>
      <c r="G156" s="142"/>
      <c r="H156" s="152"/>
      <c r="I156" s="157"/>
      <c r="J156" s="165" t="e">
        <f aca="false">F156-I155</f>
        <v>#N/A</v>
      </c>
      <c r="K156" s="159"/>
      <c r="L156" s="160"/>
      <c r="M156" s="161"/>
      <c r="N156" s="162"/>
      <c r="O156" s="163"/>
      <c r="P156" s="164"/>
      <c r="Q156" s="27"/>
      <c r="R156" s="151"/>
      <c r="S156" s="150"/>
      <c r="T156" s="151"/>
    </row>
    <row r="157" customFormat="false" ht="15" hidden="false" customHeight="true" outlineLevel="0" collapsed="false">
      <c r="B157" s="14" t="str">
        <f aca="false">IF($B$79="Row",Samples!AE79,IF($B$79="Column",Samples!AI79,""))</f>
        <v>D7</v>
      </c>
      <c r="C157" s="155"/>
      <c r="D157" s="139"/>
      <c r="E157" s="140"/>
      <c r="F157" s="141" t="e">
        <f aca="false">VLOOKUP(B157,LC480_Analysis!C:F,3,0)</f>
        <v>#N/A</v>
      </c>
      <c r="G157" s="142"/>
      <c r="H157" s="153"/>
      <c r="I157" s="157"/>
      <c r="J157" s="166" t="e">
        <f aca="false">F157-I155</f>
        <v>#N/A</v>
      </c>
      <c r="K157" s="159"/>
      <c r="L157" s="160"/>
      <c r="M157" s="161"/>
      <c r="N157" s="162"/>
      <c r="O157" s="163"/>
      <c r="P157" s="164"/>
      <c r="Q157" s="27"/>
      <c r="R157" s="151"/>
      <c r="S157" s="150"/>
      <c r="T157" s="151"/>
    </row>
    <row r="158" customFormat="false" ht="15" hidden="false" customHeight="true" outlineLevel="0" collapsed="false">
      <c r="B158" s="14" t="str">
        <f aca="false">IF($B$79="Row",Samples!AE80,IF($B$79="Column",Samples!AI80,""))</f>
        <v>E7</v>
      </c>
      <c r="C158" s="155" t="e">
        <f aca="false">VLOOKUP(D158,Samples!B:C,2,0)</f>
        <v>#N/A</v>
      </c>
      <c r="D158" s="139" t="e">
        <f aca="false">INDEX(Samples!B:J,MATCH(Analysis!B158,Samples!F:F,0),1)</f>
        <v>#N/A</v>
      </c>
      <c r="E158" s="140" t="n">
        <f aca="false">$E$78</f>
        <v>8000</v>
      </c>
      <c r="F158" s="141" t="e">
        <f aca="false">VLOOKUP(B158,LC480_Analysis!C:F,3,0)</f>
        <v>#N/A</v>
      </c>
      <c r="G158" s="142" t="n">
        <f aca="false">$G$78</f>
        <v>600</v>
      </c>
      <c r="H158" s="156"/>
      <c r="I158" s="157" t="e">
        <f aca="false">AVERAGE(F158:F160)</f>
        <v>#N/A</v>
      </c>
      <c r="J158" s="158" t="e">
        <f aca="false">F158-I158</f>
        <v>#N/A</v>
      </c>
      <c r="K158" s="159" t="e">
        <f aca="false">(I158-$D$57)/$D$59</f>
        <v>#N/A</v>
      </c>
      <c r="L158" s="160" t="e">
        <f aca="false">10^K158</f>
        <v>#N/A</v>
      </c>
      <c r="M158" s="161" t="e">
        <f aca="false">L158*(452/G158)</f>
        <v>#N/A</v>
      </c>
      <c r="N158" s="162" t="e">
        <f aca="false">M158*E158</f>
        <v>#N/A</v>
      </c>
      <c r="O158" s="163" t="e">
        <f aca="false">N158/1000</f>
        <v>#N/A</v>
      </c>
      <c r="P158" s="164" t="e">
        <f aca="false">((O158*10^-12)*(G158*617.9))*10^-6*10^9*10^3</f>
        <v>#N/A</v>
      </c>
      <c r="Q158" s="27"/>
      <c r="R158" s="151" t="n">
        <f aca="false">$R$76</f>
        <v>0.87</v>
      </c>
      <c r="S158" s="150" t="e">
        <f aca="false">O158*R158</f>
        <v>#N/A</v>
      </c>
      <c r="T158" s="151" t="e">
        <f aca="false">((S158*10^-12)*(G158*617.9))*10^-6*10^9*10^3</f>
        <v>#N/A</v>
      </c>
    </row>
    <row r="159" customFormat="false" ht="15" hidden="false" customHeight="true" outlineLevel="0" collapsed="false">
      <c r="B159" s="14" t="str">
        <f aca="false">IF($B$79="Row",Samples!AE81,IF($B$79="Column",Samples!AI81,""))</f>
        <v>E8</v>
      </c>
      <c r="C159" s="155"/>
      <c r="D159" s="139"/>
      <c r="E159" s="140"/>
      <c r="F159" s="141" t="e">
        <f aca="false">VLOOKUP(B159,LC480_Analysis!C:F,3,0)</f>
        <v>#N/A</v>
      </c>
      <c r="G159" s="142"/>
      <c r="H159" s="152"/>
      <c r="I159" s="157"/>
      <c r="J159" s="165" t="e">
        <f aca="false">F159-I158</f>
        <v>#N/A</v>
      </c>
      <c r="K159" s="159"/>
      <c r="L159" s="160"/>
      <c r="M159" s="161"/>
      <c r="N159" s="162"/>
      <c r="O159" s="163"/>
      <c r="P159" s="164"/>
      <c r="Q159" s="27"/>
      <c r="R159" s="151"/>
      <c r="S159" s="150"/>
      <c r="T159" s="151"/>
    </row>
    <row r="160" customFormat="false" ht="15" hidden="false" customHeight="true" outlineLevel="0" collapsed="false">
      <c r="B160" s="14" t="str">
        <f aca="false">IF($B$79="Row",Samples!AE82,IF($B$79="Column",Samples!AI82,""))</f>
        <v>F7</v>
      </c>
      <c r="C160" s="155"/>
      <c r="D160" s="139"/>
      <c r="E160" s="140"/>
      <c r="F160" s="141" t="e">
        <f aca="false">VLOOKUP(B160,LC480_Analysis!C:F,3,0)</f>
        <v>#N/A</v>
      </c>
      <c r="G160" s="142"/>
      <c r="H160" s="153"/>
      <c r="I160" s="157"/>
      <c r="J160" s="166" t="e">
        <f aca="false">F160-I158</f>
        <v>#N/A</v>
      </c>
      <c r="K160" s="159"/>
      <c r="L160" s="160"/>
      <c r="M160" s="161"/>
      <c r="N160" s="162"/>
      <c r="O160" s="163"/>
      <c r="P160" s="164"/>
      <c r="Q160" s="27"/>
      <c r="R160" s="151"/>
      <c r="S160" s="150"/>
      <c r="T160" s="151"/>
    </row>
    <row r="161" customFormat="false" ht="15" hidden="false" customHeight="true" outlineLevel="0" collapsed="false">
      <c r="B161" s="14" t="str">
        <f aca="false">IF($B$79="Row",Samples!AE83,IF($B$79="Column",Samples!AI83,""))</f>
        <v>G7</v>
      </c>
      <c r="C161" s="155" t="e">
        <f aca="false">VLOOKUP(D161,Samples!B:C,2,0)</f>
        <v>#N/A</v>
      </c>
      <c r="D161" s="139" t="e">
        <f aca="false">INDEX(Samples!B:J,MATCH(Analysis!B161,Samples!F:F,0),1)</f>
        <v>#N/A</v>
      </c>
      <c r="E161" s="140" t="n">
        <f aca="false">$E$78</f>
        <v>8000</v>
      </c>
      <c r="F161" s="141" t="e">
        <f aca="false">VLOOKUP(B161,LC480_Analysis!C:F,3,0)</f>
        <v>#N/A</v>
      </c>
      <c r="G161" s="142" t="n">
        <f aca="false">$G$78</f>
        <v>600</v>
      </c>
      <c r="H161" s="156"/>
      <c r="I161" s="157" t="e">
        <f aca="false">AVERAGE(F161:F163)</f>
        <v>#N/A</v>
      </c>
      <c r="J161" s="158" t="e">
        <f aca="false">F161-I161</f>
        <v>#N/A</v>
      </c>
      <c r="K161" s="159" t="e">
        <f aca="false">(I161-$D$57)/$D$59</f>
        <v>#N/A</v>
      </c>
      <c r="L161" s="160" t="e">
        <f aca="false">10^K161</f>
        <v>#N/A</v>
      </c>
      <c r="M161" s="161" t="e">
        <f aca="false">L161*(452/G161)</f>
        <v>#N/A</v>
      </c>
      <c r="N161" s="162" t="e">
        <f aca="false">M161*E161</f>
        <v>#N/A</v>
      </c>
      <c r="O161" s="163" t="e">
        <f aca="false">N161/1000</f>
        <v>#N/A</v>
      </c>
      <c r="P161" s="164" t="e">
        <f aca="false">((O161*10^-12)*(G161*617.9))*10^-6*10^9*10^3</f>
        <v>#N/A</v>
      </c>
      <c r="Q161" s="27"/>
      <c r="R161" s="151" t="n">
        <f aca="false">$R$76</f>
        <v>0.87</v>
      </c>
      <c r="S161" s="150" t="e">
        <f aca="false">O161*R161</f>
        <v>#N/A</v>
      </c>
      <c r="T161" s="151" t="e">
        <f aca="false">((S161*10^-12)*(G161*617.9))*10^-6*10^9*10^3</f>
        <v>#N/A</v>
      </c>
    </row>
    <row r="162" customFormat="false" ht="15" hidden="false" customHeight="true" outlineLevel="0" collapsed="false">
      <c r="B162" s="14" t="str">
        <f aca="false">IF($B$79="Row",Samples!AE84,IF($B$79="Column",Samples!AI84,""))</f>
        <v>G8</v>
      </c>
      <c r="C162" s="155"/>
      <c r="D162" s="139"/>
      <c r="E162" s="140"/>
      <c r="F162" s="141" t="e">
        <f aca="false">VLOOKUP(B162,LC480_Analysis!C:F,3,0)</f>
        <v>#N/A</v>
      </c>
      <c r="G162" s="142"/>
      <c r="H162" s="152"/>
      <c r="I162" s="157"/>
      <c r="J162" s="165" t="e">
        <f aca="false">F162-I161</f>
        <v>#N/A</v>
      </c>
      <c r="K162" s="159"/>
      <c r="L162" s="160"/>
      <c r="M162" s="161"/>
      <c r="N162" s="162"/>
      <c r="O162" s="163"/>
      <c r="P162" s="164"/>
      <c r="Q162" s="27"/>
      <c r="R162" s="151"/>
      <c r="S162" s="150"/>
      <c r="T162" s="151"/>
    </row>
    <row r="163" customFormat="false" ht="15" hidden="false" customHeight="true" outlineLevel="0" collapsed="false">
      <c r="B163" s="14" t="str">
        <f aca="false">IF($B$79="Row",Samples!AE85,IF($B$79="Column",Samples!AI85,""))</f>
        <v>H7</v>
      </c>
      <c r="C163" s="155"/>
      <c r="D163" s="139"/>
      <c r="E163" s="140"/>
      <c r="F163" s="141" t="e">
        <f aca="false">VLOOKUP(B163,LC480_Analysis!C:F,3,0)</f>
        <v>#N/A</v>
      </c>
      <c r="G163" s="142"/>
      <c r="H163" s="153"/>
      <c r="I163" s="157"/>
      <c r="J163" s="166" t="e">
        <f aca="false">F163-I161</f>
        <v>#N/A</v>
      </c>
      <c r="K163" s="159"/>
      <c r="L163" s="160"/>
      <c r="M163" s="161"/>
      <c r="N163" s="162"/>
      <c r="O163" s="163"/>
      <c r="P163" s="164"/>
      <c r="Q163" s="27"/>
      <c r="R163" s="151"/>
      <c r="S163" s="150"/>
      <c r="T163" s="151"/>
    </row>
    <row r="164" customFormat="false" ht="15" hidden="false" customHeight="true" outlineLevel="0" collapsed="false">
      <c r="B164" s="14" t="str">
        <f aca="false">IF($B$79="Row",Samples!AE86,IF($B$79="Column",Samples!AI86,""))</f>
        <v>I7</v>
      </c>
      <c r="C164" s="155" t="e">
        <f aca="false">VLOOKUP(D164,Samples!B:C,2,0)</f>
        <v>#N/A</v>
      </c>
      <c r="D164" s="139" t="e">
        <f aca="false">INDEX(Samples!B:J,MATCH(Analysis!B164,Samples!F:F,0),1)</f>
        <v>#N/A</v>
      </c>
      <c r="E164" s="140" t="n">
        <f aca="false">$E$78</f>
        <v>8000</v>
      </c>
      <c r="F164" s="141" t="e">
        <f aca="false">VLOOKUP(B164,LC480_Analysis!C:F,3,0)</f>
        <v>#N/A</v>
      </c>
      <c r="G164" s="142" t="n">
        <f aca="false">$G$78</f>
        <v>600</v>
      </c>
      <c r="H164" s="156"/>
      <c r="I164" s="157" t="e">
        <f aca="false">AVERAGE(F164:F166)</f>
        <v>#N/A</v>
      </c>
      <c r="J164" s="158" t="e">
        <f aca="false">F164-I164</f>
        <v>#N/A</v>
      </c>
      <c r="K164" s="159" t="e">
        <f aca="false">(I164-$D$57)/$D$59</f>
        <v>#N/A</v>
      </c>
      <c r="L164" s="160" t="e">
        <f aca="false">10^K164</f>
        <v>#N/A</v>
      </c>
      <c r="M164" s="161" t="e">
        <f aca="false">L164*(452/G164)</f>
        <v>#N/A</v>
      </c>
      <c r="N164" s="162" t="e">
        <f aca="false">M164*E164</f>
        <v>#N/A</v>
      </c>
      <c r="O164" s="163" t="e">
        <f aca="false">N164/1000</f>
        <v>#N/A</v>
      </c>
      <c r="P164" s="164" t="e">
        <f aca="false">((O164*10^-12)*(G164*617.9))*10^-6*10^9*10^3</f>
        <v>#N/A</v>
      </c>
      <c r="Q164" s="27"/>
      <c r="R164" s="151" t="n">
        <f aca="false">$R$76</f>
        <v>0.87</v>
      </c>
      <c r="S164" s="150" t="e">
        <f aca="false">O164*R164</f>
        <v>#N/A</v>
      </c>
      <c r="T164" s="151" t="e">
        <f aca="false">((S164*10^-12)*(G164*617.9))*10^-6*10^9*10^3</f>
        <v>#N/A</v>
      </c>
    </row>
    <row r="165" customFormat="false" ht="15" hidden="false" customHeight="true" outlineLevel="0" collapsed="false">
      <c r="B165" s="14" t="str">
        <f aca="false">IF($B$79="Row",Samples!AE87,IF($B$79="Column",Samples!AI87,""))</f>
        <v>I8</v>
      </c>
      <c r="C165" s="155"/>
      <c r="D165" s="139"/>
      <c r="E165" s="140"/>
      <c r="F165" s="141" t="e">
        <f aca="false">VLOOKUP(B165,LC480_Analysis!C:F,3,0)</f>
        <v>#N/A</v>
      </c>
      <c r="G165" s="142"/>
      <c r="H165" s="152"/>
      <c r="I165" s="157"/>
      <c r="J165" s="165" t="e">
        <f aca="false">F165-I164</f>
        <v>#N/A</v>
      </c>
      <c r="K165" s="159"/>
      <c r="L165" s="160"/>
      <c r="M165" s="161"/>
      <c r="N165" s="162"/>
      <c r="O165" s="163"/>
      <c r="P165" s="164"/>
      <c r="Q165" s="27"/>
      <c r="R165" s="151"/>
      <c r="S165" s="150"/>
      <c r="T165" s="151"/>
    </row>
    <row r="166" customFormat="false" ht="15" hidden="false" customHeight="true" outlineLevel="0" collapsed="false">
      <c r="B166" s="14" t="str">
        <f aca="false">IF($B$79="Row",Samples!AE88,IF($B$79="Column",Samples!AI88,""))</f>
        <v>J7</v>
      </c>
      <c r="C166" s="155"/>
      <c r="D166" s="139"/>
      <c r="E166" s="140"/>
      <c r="F166" s="141" t="e">
        <f aca="false">VLOOKUP(B166,LC480_Analysis!C:F,3,0)</f>
        <v>#N/A</v>
      </c>
      <c r="G166" s="142"/>
      <c r="H166" s="153"/>
      <c r="I166" s="157"/>
      <c r="J166" s="166" t="e">
        <f aca="false">F166-I164</f>
        <v>#N/A</v>
      </c>
      <c r="K166" s="159"/>
      <c r="L166" s="160"/>
      <c r="M166" s="161"/>
      <c r="N166" s="162"/>
      <c r="O166" s="163"/>
      <c r="P166" s="164"/>
      <c r="Q166" s="27"/>
      <c r="R166" s="151"/>
      <c r="S166" s="150"/>
      <c r="T166" s="151"/>
    </row>
    <row r="167" customFormat="false" ht="15" hidden="false" customHeight="true" outlineLevel="0" collapsed="false">
      <c r="B167" s="14" t="str">
        <f aca="false">IF($B$79="Row",Samples!AE89,IF($B$79="Column",Samples!AI89,""))</f>
        <v>K7</v>
      </c>
      <c r="C167" s="155" t="e">
        <f aca="false">VLOOKUP(D167,Samples!B:C,2,0)</f>
        <v>#N/A</v>
      </c>
      <c r="D167" s="139" t="e">
        <f aca="false">INDEX(Samples!B:J,MATCH(Analysis!B167,Samples!F:F,0),1)</f>
        <v>#N/A</v>
      </c>
      <c r="E167" s="140" t="n">
        <f aca="false">$E$78</f>
        <v>8000</v>
      </c>
      <c r="F167" s="141" t="e">
        <f aca="false">VLOOKUP(B167,LC480_Analysis!C:F,3,0)</f>
        <v>#N/A</v>
      </c>
      <c r="G167" s="142" t="n">
        <f aca="false">$G$78</f>
        <v>600</v>
      </c>
      <c r="H167" s="156"/>
      <c r="I167" s="157" t="e">
        <f aca="false">AVERAGE(F167:F169)</f>
        <v>#N/A</v>
      </c>
      <c r="J167" s="158" t="e">
        <f aca="false">F167-I167</f>
        <v>#N/A</v>
      </c>
      <c r="K167" s="159" t="e">
        <f aca="false">(I167-$D$57)/$D$59</f>
        <v>#N/A</v>
      </c>
      <c r="L167" s="160" t="e">
        <f aca="false">10^K167</f>
        <v>#N/A</v>
      </c>
      <c r="M167" s="161" t="e">
        <f aca="false">L167*(452/G167)</f>
        <v>#N/A</v>
      </c>
      <c r="N167" s="162" t="e">
        <f aca="false">M167*E167</f>
        <v>#N/A</v>
      </c>
      <c r="O167" s="163" t="e">
        <f aca="false">N167/1000</f>
        <v>#N/A</v>
      </c>
      <c r="P167" s="164" t="e">
        <f aca="false">((O167*10^-12)*(G167*617.9))*10^-6*10^9*10^3</f>
        <v>#N/A</v>
      </c>
      <c r="Q167" s="27"/>
      <c r="R167" s="151" t="n">
        <f aca="false">$R$76</f>
        <v>0.87</v>
      </c>
      <c r="S167" s="150" t="e">
        <f aca="false">O167*R167</f>
        <v>#N/A</v>
      </c>
      <c r="T167" s="151" t="e">
        <f aca="false">((S167*10^-12)*(G167*617.9))*10^-6*10^9*10^3</f>
        <v>#N/A</v>
      </c>
    </row>
    <row r="168" customFormat="false" ht="15" hidden="false" customHeight="true" outlineLevel="0" collapsed="false">
      <c r="B168" s="14" t="str">
        <f aca="false">IF($B$79="Row",Samples!AE90,IF($B$79="Column",Samples!AI90,""))</f>
        <v>K8</v>
      </c>
      <c r="C168" s="155"/>
      <c r="D168" s="139"/>
      <c r="E168" s="140"/>
      <c r="F168" s="141" t="e">
        <f aca="false">VLOOKUP(B168,LC480_Analysis!C:F,3,0)</f>
        <v>#N/A</v>
      </c>
      <c r="G168" s="142"/>
      <c r="H168" s="152"/>
      <c r="I168" s="157"/>
      <c r="J168" s="165" t="e">
        <f aca="false">F168-I167</f>
        <v>#N/A</v>
      </c>
      <c r="K168" s="159"/>
      <c r="L168" s="160"/>
      <c r="M168" s="161"/>
      <c r="N168" s="162"/>
      <c r="O168" s="163"/>
      <c r="P168" s="164"/>
      <c r="Q168" s="27"/>
      <c r="R168" s="151"/>
      <c r="S168" s="150"/>
      <c r="T168" s="151"/>
    </row>
    <row r="169" customFormat="false" ht="15" hidden="false" customHeight="true" outlineLevel="0" collapsed="false">
      <c r="B169" s="14" t="str">
        <f aca="false">IF($B$79="Row",Samples!AE91,IF($B$79="Column",Samples!AI91,""))</f>
        <v>L7</v>
      </c>
      <c r="C169" s="155"/>
      <c r="D169" s="139"/>
      <c r="E169" s="140"/>
      <c r="F169" s="141" t="e">
        <f aca="false">VLOOKUP(B169,LC480_Analysis!C:F,3,0)</f>
        <v>#N/A</v>
      </c>
      <c r="G169" s="142"/>
      <c r="H169" s="153"/>
      <c r="I169" s="157"/>
      <c r="J169" s="166" t="e">
        <f aca="false">F169-I167</f>
        <v>#N/A</v>
      </c>
      <c r="K169" s="159"/>
      <c r="L169" s="160"/>
      <c r="M169" s="161"/>
      <c r="N169" s="162"/>
      <c r="O169" s="163"/>
      <c r="P169" s="164"/>
      <c r="Q169" s="27"/>
      <c r="R169" s="151"/>
      <c r="S169" s="150"/>
      <c r="T169" s="151"/>
    </row>
    <row r="170" customFormat="false" ht="15" hidden="false" customHeight="true" outlineLevel="0" collapsed="false">
      <c r="B170" s="14" t="str">
        <f aca="false">IF($B$79="Row",Samples!AE92,IF($B$79="Column",Samples!AI92,""))</f>
        <v>M7</v>
      </c>
      <c r="C170" s="155" t="e">
        <f aca="false">VLOOKUP(D170,Samples!B:C,2,0)</f>
        <v>#N/A</v>
      </c>
      <c r="D170" s="139" t="e">
        <f aca="false">INDEX(Samples!B:J,MATCH(Analysis!B170,Samples!F:F,0),1)</f>
        <v>#N/A</v>
      </c>
      <c r="E170" s="140" t="n">
        <f aca="false">$E$78</f>
        <v>8000</v>
      </c>
      <c r="F170" s="141" t="e">
        <f aca="false">VLOOKUP(B170,LC480_Analysis!C:F,3,0)</f>
        <v>#N/A</v>
      </c>
      <c r="G170" s="142" t="n">
        <f aca="false">$G$78</f>
        <v>600</v>
      </c>
      <c r="H170" s="156"/>
      <c r="I170" s="157" t="e">
        <f aca="false">AVERAGE(F170:F172)</f>
        <v>#N/A</v>
      </c>
      <c r="J170" s="158" t="e">
        <f aca="false">F170-I170</f>
        <v>#N/A</v>
      </c>
      <c r="K170" s="159" t="e">
        <f aca="false">(I170-$D$57)/$D$59</f>
        <v>#N/A</v>
      </c>
      <c r="L170" s="160" t="e">
        <f aca="false">10^K170</f>
        <v>#N/A</v>
      </c>
      <c r="M170" s="161" t="e">
        <f aca="false">L170*(452/G170)</f>
        <v>#N/A</v>
      </c>
      <c r="N170" s="162" t="e">
        <f aca="false">M170*E170</f>
        <v>#N/A</v>
      </c>
      <c r="O170" s="163" t="e">
        <f aca="false">N170/1000</f>
        <v>#N/A</v>
      </c>
      <c r="P170" s="164" t="e">
        <f aca="false">((O170*10^-12)*(G170*617.9))*10^-6*10^9*10^3</f>
        <v>#N/A</v>
      </c>
      <c r="Q170" s="27"/>
      <c r="R170" s="151" t="n">
        <f aca="false">$R$76</f>
        <v>0.87</v>
      </c>
      <c r="S170" s="150" t="e">
        <f aca="false">O170*R170</f>
        <v>#N/A</v>
      </c>
      <c r="T170" s="151" t="e">
        <f aca="false">((S170*10^-12)*(G170*617.9))*10^-6*10^9*10^3</f>
        <v>#N/A</v>
      </c>
    </row>
    <row r="171" customFormat="false" ht="15" hidden="false" customHeight="true" outlineLevel="0" collapsed="false">
      <c r="B171" s="14" t="str">
        <f aca="false">IF($B$79="Row",Samples!AE93,IF($B$79="Column",Samples!AI93,""))</f>
        <v>M8</v>
      </c>
      <c r="C171" s="155"/>
      <c r="D171" s="139"/>
      <c r="E171" s="140"/>
      <c r="F171" s="141" t="e">
        <f aca="false">VLOOKUP(B171,LC480_Analysis!C:F,3,0)</f>
        <v>#N/A</v>
      </c>
      <c r="G171" s="142"/>
      <c r="H171" s="152"/>
      <c r="I171" s="157"/>
      <c r="J171" s="165" t="e">
        <f aca="false">F171-I170</f>
        <v>#N/A</v>
      </c>
      <c r="K171" s="159"/>
      <c r="L171" s="160"/>
      <c r="M171" s="161"/>
      <c r="N171" s="162"/>
      <c r="O171" s="163"/>
      <c r="P171" s="164"/>
      <c r="Q171" s="27"/>
      <c r="R171" s="151"/>
      <c r="S171" s="150"/>
      <c r="T171" s="151"/>
    </row>
    <row r="172" customFormat="false" ht="15" hidden="false" customHeight="true" outlineLevel="0" collapsed="false">
      <c r="B172" s="14" t="str">
        <f aca="false">IF($B$79="Row",Samples!AE94,IF($B$79="Column",Samples!AI94,""))</f>
        <v>N7</v>
      </c>
      <c r="C172" s="155"/>
      <c r="D172" s="139"/>
      <c r="E172" s="140"/>
      <c r="F172" s="141" t="e">
        <f aca="false">VLOOKUP(B172,LC480_Analysis!C:F,3,0)</f>
        <v>#N/A</v>
      </c>
      <c r="G172" s="142"/>
      <c r="H172" s="153"/>
      <c r="I172" s="157"/>
      <c r="J172" s="166" t="e">
        <f aca="false">F172-I170</f>
        <v>#N/A</v>
      </c>
      <c r="K172" s="159"/>
      <c r="L172" s="160"/>
      <c r="M172" s="161"/>
      <c r="N172" s="162"/>
      <c r="O172" s="163"/>
      <c r="P172" s="164"/>
      <c r="Q172" s="27"/>
      <c r="R172" s="151"/>
      <c r="S172" s="150"/>
      <c r="T172" s="151"/>
    </row>
    <row r="173" customFormat="false" ht="15" hidden="false" customHeight="true" outlineLevel="0" collapsed="false">
      <c r="B173" s="14" t="str">
        <f aca="false">IF($B$79="Row",Samples!AE95,IF($B$79="Column",Samples!AI95,""))</f>
        <v>O7</v>
      </c>
      <c r="C173" s="155" t="e">
        <f aca="false">VLOOKUP(D173,Samples!B:C,2,0)</f>
        <v>#N/A</v>
      </c>
      <c r="D173" s="139" t="e">
        <f aca="false">INDEX(Samples!B:J,MATCH(Analysis!B173,Samples!F:F,0),1)</f>
        <v>#N/A</v>
      </c>
      <c r="E173" s="140" t="n">
        <f aca="false">$E$78</f>
        <v>8000</v>
      </c>
      <c r="F173" s="141" t="e">
        <f aca="false">VLOOKUP(B173,LC480_Analysis!C:F,3,0)</f>
        <v>#N/A</v>
      </c>
      <c r="G173" s="142" t="n">
        <f aca="false">$G$78</f>
        <v>600</v>
      </c>
      <c r="H173" s="156"/>
      <c r="I173" s="157" t="e">
        <f aca="false">AVERAGE(F173:F175)</f>
        <v>#N/A</v>
      </c>
      <c r="J173" s="158" t="e">
        <f aca="false">F173-I173</f>
        <v>#N/A</v>
      </c>
      <c r="K173" s="159" t="e">
        <f aca="false">(I173-$D$57)/$D$59</f>
        <v>#N/A</v>
      </c>
      <c r="L173" s="160" t="e">
        <f aca="false">10^K173</f>
        <v>#N/A</v>
      </c>
      <c r="M173" s="161" t="e">
        <f aca="false">L173*(452/G173)</f>
        <v>#N/A</v>
      </c>
      <c r="N173" s="162" t="e">
        <f aca="false">M173*E173</f>
        <v>#N/A</v>
      </c>
      <c r="O173" s="163" t="e">
        <f aca="false">N173/1000</f>
        <v>#N/A</v>
      </c>
      <c r="P173" s="164" t="e">
        <f aca="false">((O173*10^-12)*(G173*617.9))*10^-6*10^9*10^3</f>
        <v>#N/A</v>
      </c>
      <c r="Q173" s="27"/>
      <c r="R173" s="151" t="n">
        <f aca="false">$R$76</f>
        <v>0.87</v>
      </c>
      <c r="S173" s="150" t="e">
        <f aca="false">O173*R173</f>
        <v>#N/A</v>
      </c>
      <c r="T173" s="151" t="e">
        <f aca="false">((S173*10^-12)*(G173*617.9))*10^-6*10^9*10^3</f>
        <v>#N/A</v>
      </c>
    </row>
    <row r="174" customFormat="false" ht="15" hidden="false" customHeight="true" outlineLevel="0" collapsed="false">
      <c r="B174" s="14" t="str">
        <f aca="false">IF($B$79="Row",Samples!AE96,IF($B$79="Column",Samples!AI96,""))</f>
        <v>O8</v>
      </c>
      <c r="C174" s="155"/>
      <c r="D174" s="139"/>
      <c r="E174" s="140"/>
      <c r="F174" s="141" t="e">
        <f aca="false">VLOOKUP(B174,LC480_Analysis!C:F,3,0)</f>
        <v>#N/A</v>
      </c>
      <c r="G174" s="142"/>
      <c r="H174" s="152"/>
      <c r="I174" s="157"/>
      <c r="J174" s="165" t="e">
        <f aca="false">F174-I173</f>
        <v>#N/A</v>
      </c>
      <c r="K174" s="159"/>
      <c r="L174" s="160"/>
      <c r="M174" s="161"/>
      <c r="N174" s="162"/>
      <c r="O174" s="163"/>
      <c r="P174" s="164"/>
      <c r="Q174" s="27"/>
      <c r="R174" s="151"/>
      <c r="S174" s="150"/>
      <c r="T174" s="151"/>
    </row>
    <row r="175" customFormat="false" ht="15" hidden="false" customHeight="true" outlineLevel="0" collapsed="false">
      <c r="B175" s="14" t="str">
        <f aca="false">IF($B$79="Row",Samples!AE97,IF($B$79="Column",Samples!AI97,""))</f>
        <v>P7</v>
      </c>
      <c r="C175" s="155"/>
      <c r="D175" s="139"/>
      <c r="E175" s="140"/>
      <c r="F175" s="141" t="e">
        <f aca="false">VLOOKUP(B175,LC480_Analysis!C:F,3,0)</f>
        <v>#N/A</v>
      </c>
      <c r="G175" s="142"/>
      <c r="H175" s="153"/>
      <c r="I175" s="157"/>
      <c r="J175" s="166" t="e">
        <f aca="false">F175-I173</f>
        <v>#N/A</v>
      </c>
      <c r="K175" s="159"/>
      <c r="L175" s="160"/>
      <c r="M175" s="161"/>
      <c r="N175" s="162"/>
      <c r="O175" s="163"/>
      <c r="P175" s="164"/>
      <c r="Q175" s="27"/>
      <c r="R175" s="151"/>
      <c r="S175" s="150"/>
      <c r="T175" s="151"/>
    </row>
    <row r="176" customFormat="false" ht="15" hidden="false" customHeight="true" outlineLevel="0" collapsed="false">
      <c r="B176" s="14" t="str">
        <f aca="false">IF($B$79="Row",Samples!AE98,IF($B$79="Column",Samples!AI98,""))</f>
        <v>A9</v>
      </c>
      <c r="C176" s="155" t="e">
        <f aca="false">VLOOKUP(D176,Samples!B:C,2,0)</f>
        <v>#N/A</v>
      </c>
      <c r="D176" s="139" t="e">
        <f aca="false">INDEX(Samples!B:J,MATCH(Analysis!B176,Samples!F:F,0),1)</f>
        <v>#N/A</v>
      </c>
      <c r="E176" s="140" t="n">
        <f aca="false">$E$78</f>
        <v>8000</v>
      </c>
      <c r="F176" s="141" t="e">
        <f aca="false">VLOOKUP(B176,LC480_Analysis!C:F,3,0)</f>
        <v>#N/A</v>
      </c>
      <c r="G176" s="142" t="n">
        <f aca="false">$G$78</f>
        <v>600</v>
      </c>
      <c r="H176" s="156"/>
      <c r="I176" s="157" t="e">
        <f aca="false">AVERAGE(F176:F178)</f>
        <v>#N/A</v>
      </c>
      <c r="J176" s="158" t="e">
        <f aca="false">F176-I176</f>
        <v>#N/A</v>
      </c>
      <c r="K176" s="159" t="e">
        <f aca="false">(I176-$D$57)/$D$59</f>
        <v>#N/A</v>
      </c>
      <c r="L176" s="160" t="e">
        <f aca="false">10^K176</f>
        <v>#N/A</v>
      </c>
      <c r="M176" s="161" t="e">
        <f aca="false">L176*(452/G176)</f>
        <v>#N/A</v>
      </c>
      <c r="N176" s="162" t="e">
        <f aca="false">M176*E176</f>
        <v>#N/A</v>
      </c>
      <c r="O176" s="163" t="e">
        <f aca="false">N176/1000</f>
        <v>#N/A</v>
      </c>
      <c r="P176" s="164" t="e">
        <f aca="false">((O176*10^-12)*(G176*617.9))*10^-6*10^9*10^3</f>
        <v>#N/A</v>
      </c>
      <c r="Q176" s="27"/>
      <c r="R176" s="151" t="n">
        <f aca="false">$R$76</f>
        <v>0.87</v>
      </c>
      <c r="S176" s="150" t="e">
        <f aca="false">O176*R176</f>
        <v>#N/A</v>
      </c>
      <c r="T176" s="151" t="e">
        <f aca="false">((S176*10^-12)*(G176*617.9))*10^-6*10^9*10^3</f>
        <v>#N/A</v>
      </c>
    </row>
    <row r="177" customFormat="false" ht="15" hidden="false" customHeight="true" outlineLevel="0" collapsed="false">
      <c r="B177" s="14" t="str">
        <f aca="false">IF($B$79="Row",Samples!AE99,IF($B$79="Column",Samples!AI99,""))</f>
        <v>A10</v>
      </c>
      <c r="C177" s="155"/>
      <c r="D177" s="139"/>
      <c r="E177" s="140"/>
      <c r="F177" s="141" t="e">
        <f aca="false">VLOOKUP(B177,LC480_Analysis!C:F,3,0)</f>
        <v>#N/A</v>
      </c>
      <c r="G177" s="142"/>
      <c r="H177" s="152"/>
      <c r="I177" s="157"/>
      <c r="J177" s="165" t="e">
        <f aca="false">F177-I176</f>
        <v>#N/A</v>
      </c>
      <c r="K177" s="159"/>
      <c r="L177" s="160"/>
      <c r="M177" s="161"/>
      <c r="N177" s="162"/>
      <c r="O177" s="163"/>
      <c r="P177" s="164"/>
      <c r="Q177" s="27"/>
      <c r="R177" s="151"/>
      <c r="S177" s="150"/>
      <c r="T177" s="151"/>
    </row>
    <row r="178" customFormat="false" ht="15" hidden="false" customHeight="true" outlineLevel="0" collapsed="false">
      <c r="B178" s="14" t="str">
        <f aca="false">IF($B$79="Row",Samples!AE100,IF($B$79="Column",Samples!AI100,""))</f>
        <v>B9</v>
      </c>
      <c r="C178" s="155"/>
      <c r="D178" s="139"/>
      <c r="E178" s="140"/>
      <c r="F178" s="141" t="e">
        <f aca="false">VLOOKUP(B178,LC480_Analysis!C:F,3,0)</f>
        <v>#N/A</v>
      </c>
      <c r="G178" s="142"/>
      <c r="H178" s="153"/>
      <c r="I178" s="157"/>
      <c r="J178" s="166" t="e">
        <f aca="false">F178-I176</f>
        <v>#N/A</v>
      </c>
      <c r="K178" s="159"/>
      <c r="L178" s="160"/>
      <c r="M178" s="161"/>
      <c r="N178" s="162"/>
      <c r="O178" s="163"/>
      <c r="P178" s="164"/>
      <c r="Q178" s="27"/>
      <c r="R178" s="151"/>
      <c r="S178" s="150"/>
      <c r="T178" s="151"/>
    </row>
    <row r="179" customFormat="false" ht="15" hidden="false" customHeight="true" outlineLevel="0" collapsed="false">
      <c r="B179" s="14" t="str">
        <f aca="false">IF($B$79="Row",Samples!AE101,IF($B$79="Column",Samples!AI101,""))</f>
        <v>C9</v>
      </c>
      <c r="C179" s="155" t="e">
        <f aca="false">VLOOKUP(D179,Samples!B:C,2,0)</f>
        <v>#N/A</v>
      </c>
      <c r="D179" s="139" t="e">
        <f aca="false">INDEX(Samples!B:J,MATCH(Analysis!B179,Samples!F:F,0),1)</f>
        <v>#N/A</v>
      </c>
      <c r="E179" s="140" t="n">
        <f aca="false">$E$78</f>
        <v>8000</v>
      </c>
      <c r="F179" s="141" t="e">
        <f aca="false">VLOOKUP(B179,LC480_Analysis!C:F,3,0)</f>
        <v>#N/A</v>
      </c>
      <c r="G179" s="142" t="n">
        <f aca="false">$G$78</f>
        <v>600</v>
      </c>
      <c r="H179" s="156"/>
      <c r="I179" s="157" t="e">
        <f aca="false">AVERAGE(F179:F181)</f>
        <v>#N/A</v>
      </c>
      <c r="J179" s="158" t="e">
        <f aca="false">F179-I179</f>
        <v>#N/A</v>
      </c>
      <c r="K179" s="159" t="e">
        <f aca="false">(I179-$D$57)/$D$59</f>
        <v>#N/A</v>
      </c>
      <c r="L179" s="160" t="e">
        <f aca="false">10^K179</f>
        <v>#N/A</v>
      </c>
      <c r="M179" s="161" t="e">
        <f aca="false">L179*(452/G179)</f>
        <v>#N/A</v>
      </c>
      <c r="N179" s="162" t="e">
        <f aca="false">M179*E179</f>
        <v>#N/A</v>
      </c>
      <c r="O179" s="163" t="e">
        <f aca="false">N179/1000</f>
        <v>#N/A</v>
      </c>
      <c r="P179" s="164" t="e">
        <f aca="false">((O179*10^-12)*(G179*617.9))*10^-6*10^9*10^3</f>
        <v>#N/A</v>
      </c>
      <c r="Q179" s="27"/>
      <c r="R179" s="151" t="n">
        <f aca="false">$R$76</f>
        <v>0.87</v>
      </c>
      <c r="S179" s="150" t="e">
        <f aca="false">O179*R179</f>
        <v>#N/A</v>
      </c>
      <c r="T179" s="151" t="e">
        <f aca="false">((S179*10^-12)*(G179*617.9))*10^-6*10^9*10^3</f>
        <v>#N/A</v>
      </c>
    </row>
    <row r="180" customFormat="false" ht="15" hidden="false" customHeight="true" outlineLevel="0" collapsed="false">
      <c r="B180" s="14" t="str">
        <f aca="false">IF($B$79="Row",Samples!AE102,IF($B$79="Column",Samples!AI102,""))</f>
        <v>C10</v>
      </c>
      <c r="C180" s="155"/>
      <c r="D180" s="139"/>
      <c r="E180" s="140"/>
      <c r="F180" s="141" t="e">
        <f aca="false">VLOOKUP(B180,LC480_Analysis!C:F,3,0)</f>
        <v>#N/A</v>
      </c>
      <c r="G180" s="142"/>
      <c r="H180" s="152"/>
      <c r="I180" s="157"/>
      <c r="J180" s="165" t="e">
        <f aca="false">F180-I179</f>
        <v>#N/A</v>
      </c>
      <c r="K180" s="159"/>
      <c r="L180" s="160"/>
      <c r="M180" s="161"/>
      <c r="N180" s="162"/>
      <c r="O180" s="163"/>
      <c r="P180" s="164"/>
      <c r="Q180" s="27"/>
      <c r="R180" s="151"/>
      <c r="S180" s="150"/>
      <c r="T180" s="151"/>
    </row>
    <row r="181" customFormat="false" ht="15" hidden="false" customHeight="true" outlineLevel="0" collapsed="false">
      <c r="B181" s="14" t="str">
        <f aca="false">IF($B$79="Row",Samples!AE103,IF($B$79="Column",Samples!AI103,""))</f>
        <v>D9</v>
      </c>
      <c r="C181" s="155"/>
      <c r="D181" s="139"/>
      <c r="E181" s="140"/>
      <c r="F181" s="141" t="e">
        <f aca="false">VLOOKUP(B181,LC480_Analysis!C:F,3,0)</f>
        <v>#N/A</v>
      </c>
      <c r="G181" s="142"/>
      <c r="H181" s="153"/>
      <c r="I181" s="157"/>
      <c r="J181" s="166" t="e">
        <f aca="false">F181-I179</f>
        <v>#N/A</v>
      </c>
      <c r="K181" s="159"/>
      <c r="L181" s="160"/>
      <c r="M181" s="161"/>
      <c r="N181" s="162"/>
      <c r="O181" s="163"/>
      <c r="P181" s="164"/>
      <c r="Q181" s="27"/>
      <c r="R181" s="151"/>
      <c r="S181" s="150"/>
      <c r="T181" s="151"/>
    </row>
    <row r="182" customFormat="false" ht="15" hidden="false" customHeight="true" outlineLevel="0" collapsed="false">
      <c r="B182" s="14" t="str">
        <f aca="false">IF($B$79="Row",Samples!AE104,IF($B$79="Column",Samples!AI104,""))</f>
        <v>E9</v>
      </c>
      <c r="C182" s="155" t="e">
        <f aca="false">VLOOKUP(D182,Samples!B:C,2,0)</f>
        <v>#N/A</v>
      </c>
      <c r="D182" s="139" t="e">
        <f aca="false">INDEX(Samples!B:J,MATCH(Analysis!B182,Samples!F:F,0),1)</f>
        <v>#N/A</v>
      </c>
      <c r="E182" s="140" t="n">
        <f aca="false">$E$78</f>
        <v>8000</v>
      </c>
      <c r="F182" s="141" t="e">
        <f aca="false">VLOOKUP(B182,LC480_Analysis!C:F,3,0)</f>
        <v>#N/A</v>
      </c>
      <c r="G182" s="142" t="n">
        <f aca="false">$G$78</f>
        <v>600</v>
      </c>
      <c r="H182" s="156"/>
      <c r="I182" s="157" t="e">
        <f aca="false">AVERAGE(F182:F184)</f>
        <v>#N/A</v>
      </c>
      <c r="J182" s="158" t="e">
        <f aca="false">F182-I182</f>
        <v>#N/A</v>
      </c>
      <c r="K182" s="159" t="e">
        <f aca="false">(I182-$D$57)/$D$59</f>
        <v>#N/A</v>
      </c>
      <c r="L182" s="160" t="e">
        <f aca="false">10^K182</f>
        <v>#N/A</v>
      </c>
      <c r="M182" s="161" t="e">
        <f aca="false">L182*(452/G182)</f>
        <v>#N/A</v>
      </c>
      <c r="N182" s="162" t="e">
        <f aca="false">M182*E182</f>
        <v>#N/A</v>
      </c>
      <c r="O182" s="163" t="e">
        <f aca="false">N182/1000</f>
        <v>#N/A</v>
      </c>
      <c r="P182" s="164" t="e">
        <f aca="false">((O182*10^-12)*(G182*617.9))*10^-6*10^9*10^3</f>
        <v>#N/A</v>
      </c>
      <c r="Q182" s="27"/>
      <c r="R182" s="151" t="n">
        <f aca="false">$R$76</f>
        <v>0.87</v>
      </c>
      <c r="S182" s="150" t="e">
        <f aca="false">O182*R182</f>
        <v>#N/A</v>
      </c>
      <c r="T182" s="151" t="e">
        <f aca="false">((S182*10^-12)*(G182*617.9))*10^-6*10^9*10^3</f>
        <v>#N/A</v>
      </c>
    </row>
    <row r="183" customFormat="false" ht="15" hidden="false" customHeight="true" outlineLevel="0" collapsed="false">
      <c r="B183" s="14" t="str">
        <f aca="false">IF($B$79="Row",Samples!AE105,IF($B$79="Column",Samples!AI105,""))</f>
        <v>E10</v>
      </c>
      <c r="C183" s="155"/>
      <c r="D183" s="139"/>
      <c r="E183" s="140"/>
      <c r="F183" s="141" t="e">
        <f aca="false">VLOOKUP(B183,LC480_Analysis!C:F,3,0)</f>
        <v>#N/A</v>
      </c>
      <c r="G183" s="142"/>
      <c r="H183" s="152"/>
      <c r="I183" s="157"/>
      <c r="J183" s="165" t="e">
        <f aca="false">F183-I182</f>
        <v>#N/A</v>
      </c>
      <c r="K183" s="159"/>
      <c r="L183" s="160"/>
      <c r="M183" s="161"/>
      <c r="N183" s="162"/>
      <c r="O183" s="163"/>
      <c r="P183" s="164"/>
      <c r="Q183" s="27"/>
      <c r="R183" s="151"/>
      <c r="S183" s="150"/>
      <c r="T183" s="151"/>
    </row>
    <row r="184" customFormat="false" ht="15" hidden="false" customHeight="true" outlineLevel="0" collapsed="false">
      <c r="B184" s="14" t="str">
        <f aca="false">IF($B$79="Row",Samples!AE106,IF($B$79="Column",Samples!AI106,""))</f>
        <v>F9</v>
      </c>
      <c r="C184" s="155"/>
      <c r="D184" s="139"/>
      <c r="E184" s="140"/>
      <c r="F184" s="141" t="e">
        <f aca="false">VLOOKUP(B184,LC480_Analysis!C:F,3,0)</f>
        <v>#N/A</v>
      </c>
      <c r="G184" s="142"/>
      <c r="H184" s="153"/>
      <c r="I184" s="157"/>
      <c r="J184" s="166" t="e">
        <f aca="false">F184-I182</f>
        <v>#N/A</v>
      </c>
      <c r="K184" s="159"/>
      <c r="L184" s="160"/>
      <c r="M184" s="161"/>
      <c r="N184" s="162"/>
      <c r="O184" s="163"/>
      <c r="P184" s="164"/>
      <c r="Q184" s="27"/>
      <c r="R184" s="151"/>
      <c r="S184" s="150"/>
      <c r="T184" s="151"/>
    </row>
    <row r="185" customFormat="false" ht="15" hidden="false" customHeight="true" outlineLevel="0" collapsed="false">
      <c r="B185" s="14" t="str">
        <f aca="false">IF($B$79="Row",Samples!AE107,IF($B$79="Column",Samples!AI107,""))</f>
        <v>G9</v>
      </c>
      <c r="C185" s="155" t="e">
        <f aca="false">VLOOKUP(D185,Samples!B:C,2,0)</f>
        <v>#N/A</v>
      </c>
      <c r="D185" s="139" t="e">
        <f aca="false">INDEX(Samples!B:J,MATCH(Analysis!B185,Samples!F:F,0),1)</f>
        <v>#N/A</v>
      </c>
      <c r="E185" s="140" t="n">
        <f aca="false">$E$78</f>
        <v>8000</v>
      </c>
      <c r="F185" s="141" t="e">
        <f aca="false">VLOOKUP(B185,LC480_Analysis!C:F,3,0)</f>
        <v>#N/A</v>
      </c>
      <c r="G185" s="142" t="n">
        <f aca="false">$G$78</f>
        <v>600</v>
      </c>
      <c r="H185" s="156"/>
      <c r="I185" s="157" t="e">
        <f aca="false">AVERAGE(F185:F187)</f>
        <v>#N/A</v>
      </c>
      <c r="J185" s="158" t="e">
        <f aca="false">F185-I185</f>
        <v>#N/A</v>
      </c>
      <c r="K185" s="159" t="e">
        <f aca="false">(I185-$D$57)/$D$59</f>
        <v>#N/A</v>
      </c>
      <c r="L185" s="160" t="e">
        <f aca="false">10^K185</f>
        <v>#N/A</v>
      </c>
      <c r="M185" s="161" t="e">
        <f aca="false">L185*(452/G185)</f>
        <v>#N/A</v>
      </c>
      <c r="N185" s="162" t="e">
        <f aca="false">M185*E185</f>
        <v>#N/A</v>
      </c>
      <c r="O185" s="163" t="e">
        <f aca="false">N185/1000</f>
        <v>#N/A</v>
      </c>
      <c r="P185" s="164" t="e">
        <f aca="false">((O185*10^-12)*(G185*617.9))*10^-6*10^9*10^3</f>
        <v>#N/A</v>
      </c>
      <c r="Q185" s="27"/>
      <c r="R185" s="151" t="n">
        <f aca="false">$R$76</f>
        <v>0.87</v>
      </c>
      <c r="S185" s="150" t="e">
        <f aca="false">O185*R185</f>
        <v>#N/A</v>
      </c>
      <c r="T185" s="151" t="e">
        <f aca="false">((S185*10^-12)*(G185*617.9))*10^-6*10^9*10^3</f>
        <v>#N/A</v>
      </c>
    </row>
    <row r="186" customFormat="false" ht="15" hidden="false" customHeight="true" outlineLevel="0" collapsed="false">
      <c r="B186" s="14" t="str">
        <f aca="false">IF($B$79="Row",Samples!AE108,IF($B$79="Column",Samples!AI108,""))</f>
        <v>G10</v>
      </c>
      <c r="C186" s="155"/>
      <c r="D186" s="139"/>
      <c r="E186" s="140"/>
      <c r="F186" s="141" t="e">
        <f aca="false">VLOOKUP(B186,LC480_Analysis!C:F,3,0)</f>
        <v>#N/A</v>
      </c>
      <c r="G186" s="142"/>
      <c r="H186" s="152"/>
      <c r="I186" s="157"/>
      <c r="J186" s="165" t="e">
        <f aca="false">F186-I185</f>
        <v>#N/A</v>
      </c>
      <c r="K186" s="159"/>
      <c r="L186" s="160"/>
      <c r="M186" s="161"/>
      <c r="N186" s="162"/>
      <c r="O186" s="163"/>
      <c r="P186" s="164"/>
      <c r="Q186" s="27"/>
      <c r="R186" s="151"/>
      <c r="S186" s="150"/>
      <c r="T186" s="151"/>
    </row>
    <row r="187" customFormat="false" ht="15" hidden="false" customHeight="true" outlineLevel="0" collapsed="false">
      <c r="B187" s="14" t="str">
        <f aca="false">IF($B$79="Row",Samples!AE109,IF($B$79="Column",Samples!AI109,""))</f>
        <v>H9</v>
      </c>
      <c r="C187" s="155"/>
      <c r="D187" s="139"/>
      <c r="E187" s="140"/>
      <c r="F187" s="141" t="e">
        <f aca="false">VLOOKUP(B187,LC480_Analysis!C:F,3,0)</f>
        <v>#N/A</v>
      </c>
      <c r="G187" s="142"/>
      <c r="H187" s="153"/>
      <c r="I187" s="157"/>
      <c r="J187" s="166" t="e">
        <f aca="false">F187-I185</f>
        <v>#N/A</v>
      </c>
      <c r="K187" s="159"/>
      <c r="L187" s="160"/>
      <c r="M187" s="161"/>
      <c r="N187" s="162"/>
      <c r="O187" s="163"/>
      <c r="P187" s="164"/>
      <c r="Q187" s="27"/>
      <c r="R187" s="151"/>
      <c r="S187" s="150"/>
      <c r="T187" s="151"/>
    </row>
    <row r="188" customFormat="false" ht="15" hidden="false" customHeight="true" outlineLevel="0" collapsed="false">
      <c r="B188" s="14" t="str">
        <f aca="false">IF($B$79="Row",Samples!AE110,IF($B$79="Column",Samples!AI110,""))</f>
        <v>I9</v>
      </c>
      <c r="C188" s="155" t="e">
        <f aca="false">VLOOKUP(D188,Samples!B:C,2,0)</f>
        <v>#N/A</v>
      </c>
      <c r="D188" s="139" t="e">
        <f aca="false">INDEX(Samples!B:J,MATCH(Analysis!B188,Samples!F:F,0),1)</f>
        <v>#N/A</v>
      </c>
      <c r="E188" s="140" t="n">
        <f aca="false">$E$78</f>
        <v>8000</v>
      </c>
      <c r="F188" s="141" t="e">
        <f aca="false">VLOOKUP(B188,LC480_Analysis!C:F,3,0)</f>
        <v>#N/A</v>
      </c>
      <c r="G188" s="142" t="n">
        <f aca="false">$G$78</f>
        <v>600</v>
      </c>
      <c r="H188" s="156"/>
      <c r="I188" s="157" t="e">
        <f aca="false">AVERAGE(F188:F190)</f>
        <v>#N/A</v>
      </c>
      <c r="J188" s="158" t="e">
        <f aca="false">F188-I188</f>
        <v>#N/A</v>
      </c>
      <c r="K188" s="159" t="e">
        <f aca="false">(I188-$D$57)/$D$59</f>
        <v>#N/A</v>
      </c>
      <c r="L188" s="160" t="e">
        <f aca="false">10^K188</f>
        <v>#N/A</v>
      </c>
      <c r="M188" s="161" t="e">
        <f aca="false">L188*(452/G188)</f>
        <v>#N/A</v>
      </c>
      <c r="N188" s="162" t="e">
        <f aca="false">M188*E188</f>
        <v>#N/A</v>
      </c>
      <c r="O188" s="163" t="e">
        <f aca="false">N188/1000</f>
        <v>#N/A</v>
      </c>
      <c r="P188" s="164" t="e">
        <f aca="false">((O188*10^-12)*(G188*617.9))*10^-6*10^9*10^3</f>
        <v>#N/A</v>
      </c>
      <c r="Q188" s="27"/>
      <c r="R188" s="151" t="n">
        <f aca="false">$R$76</f>
        <v>0.87</v>
      </c>
      <c r="S188" s="150" t="e">
        <f aca="false">O188*R188</f>
        <v>#N/A</v>
      </c>
      <c r="T188" s="151" t="e">
        <f aca="false">((S188*10^-12)*(G188*617.9))*10^-6*10^9*10^3</f>
        <v>#N/A</v>
      </c>
    </row>
    <row r="189" customFormat="false" ht="15" hidden="false" customHeight="true" outlineLevel="0" collapsed="false">
      <c r="B189" s="14" t="str">
        <f aca="false">IF($B$79="Row",Samples!AE111,IF($B$79="Column",Samples!AI111,""))</f>
        <v>I10</v>
      </c>
      <c r="C189" s="155"/>
      <c r="D189" s="139"/>
      <c r="E189" s="140"/>
      <c r="F189" s="141" t="e">
        <f aca="false">VLOOKUP(B189,LC480_Analysis!C:F,3,0)</f>
        <v>#N/A</v>
      </c>
      <c r="G189" s="142"/>
      <c r="H189" s="152"/>
      <c r="I189" s="157"/>
      <c r="J189" s="165" t="e">
        <f aca="false">F189-I188</f>
        <v>#N/A</v>
      </c>
      <c r="K189" s="159"/>
      <c r="L189" s="160"/>
      <c r="M189" s="161"/>
      <c r="N189" s="162"/>
      <c r="O189" s="163"/>
      <c r="P189" s="164"/>
      <c r="Q189" s="27"/>
      <c r="R189" s="151"/>
      <c r="S189" s="150"/>
      <c r="T189" s="151"/>
    </row>
    <row r="190" customFormat="false" ht="15" hidden="false" customHeight="true" outlineLevel="0" collapsed="false">
      <c r="B190" s="14" t="str">
        <f aca="false">IF($B$79="Row",Samples!AE112,IF($B$79="Column",Samples!AI112,""))</f>
        <v>J9</v>
      </c>
      <c r="C190" s="155"/>
      <c r="D190" s="139"/>
      <c r="E190" s="140"/>
      <c r="F190" s="141" t="e">
        <f aca="false">VLOOKUP(B190,LC480_Analysis!C:F,3,0)</f>
        <v>#N/A</v>
      </c>
      <c r="G190" s="142"/>
      <c r="H190" s="153"/>
      <c r="I190" s="157"/>
      <c r="J190" s="166" t="e">
        <f aca="false">F190-I188</f>
        <v>#N/A</v>
      </c>
      <c r="K190" s="159"/>
      <c r="L190" s="160"/>
      <c r="M190" s="161"/>
      <c r="N190" s="162"/>
      <c r="O190" s="163"/>
      <c r="P190" s="164"/>
      <c r="Q190" s="27"/>
      <c r="R190" s="151"/>
      <c r="S190" s="150"/>
      <c r="T190" s="151"/>
    </row>
    <row r="191" customFormat="false" ht="15" hidden="false" customHeight="true" outlineLevel="0" collapsed="false">
      <c r="B191" s="14" t="str">
        <f aca="false">IF($B$79="Row",Samples!AE113,IF($B$79="Column",Samples!AI113,""))</f>
        <v>K9</v>
      </c>
      <c r="C191" s="155" t="e">
        <f aca="false">VLOOKUP(D191,Samples!B:C,2,0)</f>
        <v>#N/A</v>
      </c>
      <c r="D191" s="139" t="e">
        <f aca="false">INDEX(Samples!B:J,MATCH(Analysis!B191,Samples!F:F,0),1)</f>
        <v>#N/A</v>
      </c>
      <c r="E191" s="140" t="n">
        <f aca="false">$E$78</f>
        <v>8000</v>
      </c>
      <c r="F191" s="141" t="e">
        <f aca="false">VLOOKUP(B191,LC480_Analysis!C:F,3,0)</f>
        <v>#N/A</v>
      </c>
      <c r="G191" s="142" t="n">
        <f aca="false">$G$78</f>
        <v>600</v>
      </c>
      <c r="H191" s="156"/>
      <c r="I191" s="157" t="e">
        <f aca="false">AVERAGE(F191:F193)</f>
        <v>#N/A</v>
      </c>
      <c r="J191" s="158" t="e">
        <f aca="false">F191-I191</f>
        <v>#N/A</v>
      </c>
      <c r="K191" s="159" t="e">
        <f aca="false">(I191-$D$57)/$D$59</f>
        <v>#N/A</v>
      </c>
      <c r="L191" s="160" t="e">
        <f aca="false">10^K191</f>
        <v>#N/A</v>
      </c>
      <c r="M191" s="161" t="e">
        <f aca="false">L191*(452/G191)</f>
        <v>#N/A</v>
      </c>
      <c r="N191" s="162" t="e">
        <f aca="false">M191*E191</f>
        <v>#N/A</v>
      </c>
      <c r="O191" s="163" t="e">
        <f aca="false">N191/1000</f>
        <v>#N/A</v>
      </c>
      <c r="P191" s="164" t="e">
        <f aca="false">((O191*10^-12)*(G191*617.9))*10^-6*10^9*10^3</f>
        <v>#N/A</v>
      </c>
      <c r="Q191" s="27"/>
      <c r="R191" s="151" t="n">
        <f aca="false">$R$76</f>
        <v>0.87</v>
      </c>
      <c r="S191" s="150" t="e">
        <f aca="false">O191*R191</f>
        <v>#N/A</v>
      </c>
      <c r="T191" s="151" t="e">
        <f aca="false">((S191*10^-12)*(G191*617.9))*10^-6*10^9*10^3</f>
        <v>#N/A</v>
      </c>
    </row>
    <row r="192" customFormat="false" ht="15" hidden="false" customHeight="true" outlineLevel="0" collapsed="false">
      <c r="B192" s="14" t="str">
        <f aca="false">IF($B$79="Row",Samples!AE114,IF($B$79="Column",Samples!AI114,""))</f>
        <v>K10</v>
      </c>
      <c r="C192" s="155"/>
      <c r="D192" s="139"/>
      <c r="E192" s="140"/>
      <c r="F192" s="141" t="e">
        <f aca="false">VLOOKUP(B192,LC480_Analysis!C:F,3,0)</f>
        <v>#N/A</v>
      </c>
      <c r="G192" s="142"/>
      <c r="H192" s="152"/>
      <c r="I192" s="157"/>
      <c r="J192" s="165" t="e">
        <f aca="false">F192-I191</f>
        <v>#N/A</v>
      </c>
      <c r="K192" s="159"/>
      <c r="L192" s="160"/>
      <c r="M192" s="161"/>
      <c r="N192" s="162"/>
      <c r="O192" s="163"/>
      <c r="P192" s="164"/>
      <c r="Q192" s="27"/>
      <c r="R192" s="151"/>
      <c r="S192" s="150"/>
      <c r="T192" s="151"/>
    </row>
    <row r="193" customFormat="false" ht="15" hidden="false" customHeight="true" outlineLevel="0" collapsed="false">
      <c r="B193" s="14" t="str">
        <f aca="false">IF($B$79="Row",Samples!AE115,IF($B$79="Column",Samples!AI115,""))</f>
        <v>L9</v>
      </c>
      <c r="C193" s="155"/>
      <c r="D193" s="139"/>
      <c r="E193" s="140"/>
      <c r="F193" s="141" t="e">
        <f aca="false">VLOOKUP(B193,LC480_Analysis!C:F,3,0)</f>
        <v>#N/A</v>
      </c>
      <c r="G193" s="142"/>
      <c r="H193" s="153"/>
      <c r="I193" s="157"/>
      <c r="J193" s="166" t="e">
        <f aca="false">F193-I191</f>
        <v>#N/A</v>
      </c>
      <c r="K193" s="159"/>
      <c r="L193" s="160"/>
      <c r="M193" s="161"/>
      <c r="N193" s="162"/>
      <c r="O193" s="163"/>
      <c r="P193" s="164"/>
      <c r="Q193" s="27"/>
      <c r="R193" s="151"/>
      <c r="S193" s="150"/>
      <c r="T193" s="151"/>
    </row>
    <row r="194" customFormat="false" ht="15" hidden="false" customHeight="true" outlineLevel="0" collapsed="false">
      <c r="B194" s="14" t="str">
        <f aca="false">IF($B$79="Row",Samples!AE116,IF($B$79="Column",Samples!AI116,""))</f>
        <v>M9</v>
      </c>
      <c r="C194" s="155" t="e">
        <f aca="false">VLOOKUP(D194,Samples!B:C,2,0)</f>
        <v>#N/A</v>
      </c>
      <c r="D194" s="139" t="e">
        <f aca="false">INDEX(Samples!B:J,MATCH(Analysis!B194,Samples!F:F,0),1)</f>
        <v>#N/A</v>
      </c>
      <c r="E194" s="140" t="n">
        <f aca="false">$E$78</f>
        <v>8000</v>
      </c>
      <c r="F194" s="141" t="e">
        <f aca="false">VLOOKUP(B194,LC480_Analysis!C:F,3,0)</f>
        <v>#N/A</v>
      </c>
      <c r="G194" s="142" t="n">
        <f aca="false">$G$78</f>
        <v>600</v>
      </c>
      <c r="H194" s="156"/>
      <c r="I194" s="157" t="e">
        <f aca="false">AVERAGE(F194:F196)</f>
        <v>#N/A</v>
      </c>
      <c r="J194" s="158" t="e">
        <f aca="false">F194-I194</f>
        <v>#N/A</v>
      </c>
      <c r="K194" s="159" t="e">
        <f aca="false">(I194-$D$57)/$D$59</f>
        <v>#N/A</v>
      </c>
      <c r="L194" s="160" t="e">
        <f aca="false">10^K194</f>
        <v>#N/A</v>
      </c>
      <c r="M194" s="161" t="e">
        <f aca="false">L194*(452/G194)</f>
        <v>#N/A</v>
      </c>
      <c r="N194" s="162" t="e">
        <f aca="false">M194*E194</f>
        <v>#N/A</v>
      </c>
      <c r="O194" s="163" t="e">
        <f aca="false">N194/1000</f>
        <v>#N/A</v>
      </c>
      <c r="P194" s="164" t="e">
        <f aca="false">((O194*10^-12)*(G194*617.9))*10^-6*10^9*10^3</f>
        <v>#N/A</v>
      </c>
      <c r="Q194" s="27"/>
      <c r="R194" s="151" t="n">
        <f aca="false">$R$76</f>
        <v>0.87</v>
      </c>
      <c r="S194" s="150" t="e">
        <f aca="false">O194*R194</f>
        <v>#N/A</v>
      </c>
      <c r="T194" s="151" t="e">
        <f aca="false">((S194*10^-12)*(G194*617.9))*10^-6*10^9*10^3</f>
        <v>#N/A</v>
      </c>
    </row>
    <row r="195" customFormat="false" ht="15" hidden="false" customHeight="true" outlineLevel="0" collapsed="false">
      <c r="B195" s="14" t="str">
        <f aca="false">IF($B$79="Row",Samples!AE117,IF($B$79="Column",Samples!AI117,""))</f>
        <v>M10</v>
      </c>
      <c r="C195" s="155"/>
      <c r="D195" s="139"/>
      <c r="E195" s="140"/>
      <c r="F195" s="141" t="e">
        <f aca="false">VLOOKUP(B195,LC480_Analysis!C:F,3,0)</f>
        <v>#N/A</v>
      </c>
      <c r="G195" s="142"/>
      <c r="H195" s="152"/>
      <c r="I195" s="157"/>
      <c r="J195" s="165" t="e">
        <f aca="false">F195-I194</f>
        <v>#N/A</v>
      </c>
      <c r="K195" s="159"/>
      <c r="L195" s="160"/>
      <c r="M195" s="161"/>
      <c r="N195" s="162"/>
      <c r="O195" s="163"/>
      <c r="P195" s="164"/>
      <c r="Q195" s="27"/>
      <c r="R195" s="151"/>
      <c r="S195" s="150"/>
      <c r="T195" s="151"/>
    </row>
    <row r="196" customFormat="false" ht="15" hidden="false" customHeight="true" outlineLevel="0" collapsed="false">
      <c r="B196" s="14" t="str">
        <f aca="false">IF($B$79="Row",Samples!AE118,IF($B$79="Column",Samples!AI118,""))</f>
        <v>N9</v>
      </c>
      <c r="C196" s="155"/>
      <c r="D196" s="139"/>
      <c r="E196" s="140"/>
      <c r="F196" s="141" t="e">
        <f aca="false">VLOOKUP(B196,LC480_Analysis!C:F,3,0)</f>
        <v>#N/A</v>
      </c>
      <c r="G196" s="142"/>
      <c r="H196" s="153"/>
      <c r="I196" s="157"/>
      <c r="J196" s="166" t="e">
        <f aca="false">F196-I194</f>
        <v>#N/A</v>
      </c>
      <c r="K196" s="159"/>
      <c r="L196" s="160"/>
      <c r="M196" s="161"/>
      <c r="N196" s="162"/>
      <c r="O196" s="163"/>
      <c r="P196" s="164"/>
      <c r="Q196" s="27"/>
      <c r="R196" s="151"/>
      <c r="S196" s="150"/>
      <c r="T196" s="151"/>
    </row>
    <row r="197" customFormat="false" ht="15" hidden="false" customHeight="true" outlineLevel="0" collapsed="false">
      <c r="B197" s="14" t="str">
        <f aca="false">IF($B$79="Row",Samples!AE119,IF($B$79="Column",Samples!AI119,""))</f>
        <v>O9</v>
      </c>
      <c r="C197" s="155" t="e">
        <f aca="false">VLOOKUP(D197,Samples!B:C,2,0)</f>
        <v>#N/A</v>
      </c>
      <c r="D197" s="139" t="e">
        <f aca="false">INDEX(Samples!B:J,MATCH(Analysis!B197,Samples!F:F,0),1)</f>
        <v>#N/A</v>
      </c>
      <c r="E197" s="140" t="n">
        <f aca="false">$E$78</f>
        <v>8000</v>
      </c>
      <c r="F197" s="141" t="e">
        <f aca="false">VLOOKUP(B197,LC480_Analysis!C:F,3,0)</f>
        <v>#N/A</v>
      </c>
      <c r="G197" s="142" t="n">
        <f aca="false">$G$78</f>
        <v>600</v>
      </c>
      <c r="H197" s="156"/>
      <c r="I197" s="157" t="e">
        <f aca="false">AVERAGE(F197:F199)</f>
        <v>#N/A</v>
      </c>
      <c r="J197" s="158" t="e">
        <f aca="false">F197-I197</f>
        <v>#N/A</v>
      </c>
      <c r="K197" s="159" t="e">
        <f aca="false">(I197-$D$57)/$D$59</f>
        <v>#N/A</v>
      </c>
      <c r="L197" s="160" t="e">
        <f aca="false">10^K197</f>
        <v>#N/A</v>
      </c>
      <c r="M197" s="161" t="e">
        <f aca="false">L197*(452/G197)</f>
        <v>#N/A</v>
      </c>
      <c r="N197" s="162" t="e">
        <f aca="false">M197*E197</f>
        <v>#N/A</v>
      </c>
      <c r="O197" s="163" t="e">
        <f aca="false">N197/1000</f>
        <v>#N/A</v>
      </c>
      <c r="P197" s="164" t="e">
        <f aca="false">((O197*10^-12)*(G197*617.9))*10^-6*10^9*10^3</f>
        <v>#N/A</v>
      </c>
      <c r="Q197" s="27"/>
      <c r="R197" s="151" t="n">
        <f aca="false">$R$76</f>
        <v>0.87</v>
      </c>
      <c r="S197" s="150" t="e">
        <f aca="false">O197*R197</f>
        <v>#N/A</v>
      </c>
      <c r="T197" s="151" t="e">
        <f aca="false">((S197*10^-12)*(G197*617.9))*10^-6*10^9*10^3</f>
        <v>#N/A</v>
      </c>
    </row>
    <row r="198" customFormat="false" ht="15" hidden="false" customHeight="true" outlineLevel="0" collapsed="false">
      <c r="B198" s="14" t="str">
        <f aca="false">IF($B$79="Row",Samples!AE120,IF($B$79="Column",Samples!AI120,""))</f>
        <v>O10</v>
      </c>
      <c r="C198" s="155"/>
      <c r="D198" s="139"/>
      <c r="E198" s="140"/>
      <c r="F198" s="141" t="e">
        <f aca="false">VLOOKUP(B198,LC480_Analysis!C:F,3,0)</f>
        <v>#N/A</v>
      </c>
      <c r="G198" s="142"/>
      <c r="H198" s="152"/>
      <c r="I198" s="157"/>
      <c r="J198" s="165" t="e">
        <f aca="false">F198-I197</f>
        <v>#N/A</v>
      </c>
      <c r="K198" s="159"/>
      <c r="L198" s="160"/>
      <c r="M198" s="161"/>
      <c r="N198" s="162"/>
      <c r="O198" s="163"/>
      <c r="P198" s="164"/>
      <c r="Q198" s="27"/>
      <c r="R198" s="151"/>
      <c r="S198" s="150"/>
      <c r="T198" s="151"/>
    </row>
    <row r="199" customFormat="false" ht="15" hidden="false" customHeight="true" outlineLevel="0" collapsed="false">
      <c r="B199" s="14" t="str">
        <f aca="false">IF($B$79="Row",Samples!AE121,IF($B$79="Column",Samples!AI121,""))</f>
        <v>P9</v>
      </c>
      <c r="C199" s="155"/>
      <c r="D199" s="139"/>
      <c r="E199" s="140"/>
      <c r="F199" s="141" t="e">
        <f aca="false">VLOOKUP(B199,LC480_Analysis!C:F,3,0)</f>
        <v>#N/A</v>
      </c>
      <c r="G199" s="142"/>
      <c r="H199" s="153"/>
      <c r="I199" s="157"/>
      <c r="J199" s="166" t="e">
        <f aca="false">F199-I197</f>
        <v>#N/A</v>
      </c>
      <c r="K199" s="159"/>
      <c r="L199" s="160"/>
      <c r="M199" s="161"/>
      <c r="N199" s="162"/>
      <c r="O199" s="163"/>
      <c r="P199" s="164"/>
      <c r="Q199" s="27"/>
      <c r="R199" s="151"/>
      <c r="S199" s="150"/>
      <c r="T199" s="151"/>
    </row>
    <row r="200" customFormat="false" ht="15" hidden="false" customHeight="true" outlineLevel="0" collapsed="false">
      <c r="B200" s="14" t="str">
        <f aca="false">IF($B$79="Row",Samples!AE122,IF($B$79="Column",Samples!AI122,""))</f>
        <v>A11</v>
      </c>
      <c r="C200" s="155" t="e">
        <f aca="false">VLOOKUP(D200,Samples!B:C,2,0)</f>
        <v>#N/A</v>
      </c>
      <c r="D200" s="139" t="e">
        <f aca="false">INDEX(Samples!B:J,MATCH(Analysis!B200,Samples!F:F,0),1)</f>
        <v>#N/A</v>
      </c>
      <c r="E200" s="140" t="n">
        <f aca="false">$E$78</f>
        <v>8000</v>
      </c>
      <c r="F200" s="141" t="e">
        <f aca="false">VLOOKUP(B200,LC480_Analysis!C:F,3,0)</f>
        <v>#N/A</v>
      </c>
      <c r="G200" s="142" t="n">
        <f aca="false">$G$78</f>
        <v>600</v>
      </c>
      <c r="H200" s="156"/>
      <c r="I200" s="157" t="e">
        <f aca="false">AVERAGE(F200:F202)</f>
        <v>#N/A</v>
      </c>
      <c r="J200" s="158" t="e">
        <f aca="false">F200-I200</f>
        <v>#N/A</v>
      </c>
      <c r="K200" s="159" t="e">
        <f aca="false">(I200-$D$57)/$D$59</f>
        <v>#N/A</v>
      </c>
      <c r="L200" s="160" t="e">
        <f aca="false">10^K200</f>
        <v>#N/A</v>
      </c>
      <c r="M200" s="161" t="e">
        <f aca="false">L200*(452/G200)</f>
        <v>#N/A</v>
      </c>
      <c r="N200" s="162" t="e">
        <f aca="false">M200*E200</f>
        <v>#N/A</v>
      </c>
      <c r="O200" s="163" t="e">
        <f aca="false">N200/1000</f>
        <v>#N/A</v>
      </c>
      <c r="P200" s="164" t="e">
        <f aca="false">((O200*10^-12)*(G200*617.9))*10^-6*10^9*10^3</f>
        <v>#N/A</v>
      </c>
      <c r="Q200" s="27"/>
      <c r="R200" s="151" t="n">
        <f aca="false">$R$76</f>
        <v>0.87</v>
      </c>
      <c r="S200" s="150" t="e">
        <f aca="false">O200*R200</f>
        <v>#N/A</v>
      </c>
      <c r="T200" s="151" t="e">
        <f aca="false">((S200*10^-12)*(G200*617.9))*10^-6*10^9*10^3</f>
        <v>#N/A</v>
      </c>
    </row>
    <row r="201" customFormat="false" ht="15" hidden="false" customHeight="true" outlineLevel="0" collapsed="false">
      <c r="B201" s="14" t="str">
        <f aca="false">IF($B$79="Row",Samples!AE123,IF($B$79="Column",Samples!AI123,""))</f>
        <v>A12</v>
      </c>
      <c r="C201" s="155"/>
      <c r="D201" s="139"/>
      <c r="E201" s="140"/>
      <c r="F201" s="141" t="e">
        <f aca="false">VLOOKUP(B201,LC480_Analysis!C:F,3,0)</f>
        <v>#N/A</v>
      </c>
      <c r="G201" s="142"/>
      <c r="H201" s="152"/>
      <c r="I201" s="157"/>
      <c r="J201" s="165" t="e">
        <f aca="false">F201-I200</f>
        <v>#N/A</v>
      </c>
      <c r="K201" s="159"/>
      <c r="L201" s="160"/>
      <c r="M201" s="161"/>
      <c r="N201" s="162"/>
      <c r="O201" s="163"/>
      <c r="P201" s="164"/>
      <c r="Q201" s="27"/>
      <c r="R201" s="151"/>
      <c r="S201" s="150"/>
      <c r="T201" s="151"/>
    </row>
    <row r="202" customFormat="false" ht="15" hidden="false" customHeight="true" outlineLevel="0" collapsed="false">
      <c r="B202" s="14" t="str">
        <f aca="false">IF($B$79="Row",Samples!AE124,IF($B$79="Column",Samples!AI124,""))</f>
        <v>B11</v>
      </c>
      <c r="C202" s="155"/>
      <c r="D202" s="139"/>
      <c r="E202" s="140"/>
      <c r="F202" s="141" t="e">
        <f aca="false">VLOOKUP(B202,LC480_Analysis!C:F,3,0)</f>
        <v>#N/A</v>
      </c>
      <c r="G202" s="142"/>
      <c r="H202" s="153"/>
      <c r="I202" s="157"/>
      <c r="J202" s="166" t="e">
        <f aca="false">F202-I200</f>
        <v>#N/A</v>
      </c>
      <c r="K202" s="159"/>
      <c r="L202" s="160"/>
      <c r="M202" s="161"/>
      <c r="N202" s="162"/>
      <c r="O202" s="163"/>
      <c r="P202" s="164"/>
      <c r="Q202" s="27"/>
      <c r="R202" s="151"/>
      <c r="S202" s="150"/>
      <c r="T202" s="151"/>
    </row>
    <row r="203" customFormat="false" ht="15" hidden="false" customHeight="true" outlineLevel="0" collapsed="false">
      <c r="B203" s="14" t="str">
        <f aca="false">IF($B$79="Row",Samples!AE125,IF($B$79="Column",Samples!AI125,""))</f>
        <v>C11</v>
      </c>
      <c r="C203" s="155" t="e">
        <f aca="false">VLOOKUP(D203,Samples!B:C,2,0)</f>
        <v>#N/A</v>
      </c>
      <c r="D203" s="139" t="e">
        <f aca="false">INDEX(Samples!B:J,MATCH(Analysis!B203,Samples!F:F,0),1)</f>
        <v>#N/A</v>
      </c>
      <c r="E203" s="140" t="n">
        <f aca="false">$E$78</f>
        <v>8000</v>
      </c>
      <c r="F203" s="141" t="e">
        <f aca="false">VLOOKUP(B203,LC480_Analysis!C:F,3,0)</f>
        <v>#N/A</v>
      </c>
      <c r="G203" s="142" t="n">
        <f aca="false">$G$78</f>
        <v>600</v>
      </c>
      <c r="H203" s="156"/>
      <c r="I203" s="157" t="e">
        <f aca="false">AVERAGE(F203:F205)</f>
        <v>#N/A</v>
      </c>
      <c r="J203" s="158" t="e">
        <f aca="false">F203-I203</f>
        <v>#N/A</v>
      </c>
      <c r="K203" s="159" t="e">
        <f aca="false">(I203-$D$57)/$D$59</f>
        <v>#N/A</v>
      </c>
      <c r="L203" s="160" t="e">
        <f aca="false">10^K203</f>
        <v>#N/A</v>
      </c>
      <c r="M203" s="161" t="e">
        <f aca="false">L203*(452/G203)</f>
        <v>#N/A</v>
      </c>
      <c r="N203" s="162" t="e">
        <f aca="false">M203*E203</f>
        <v>#N/A</v>
      </c>
      <c r="O203" s="163" t="e">
        <f aca="false">N203/1000</f>
        <v>#N/A</v>
      </c>
      <c r="P203" s="164" t="e">
        <f aca="false">((O203*10^-12)*(G203*617.9))*10^-6*10^9*10^3</f>
        <v>#N/A</v>
      </c>
      <c r="Q203" s="27"/>
      <c r="R203" s="151" t="n">
        <f aca="false">$R$76</f>
        <v>0.87</v>
      </c>
      <c r="S203" s="150" t="e">
        <f aca="false">O203*R203</f>
        <v>#N/A</v>
      </c>
      <c r="T203" s="151" t="e">
        <f aca="false">((S203*10^-12)*(G203*617.9))*10^-6*10^9*10^3</f>
        <v>#N/A</v>
      </c>
    </row>
    <row r="204" customFormat="false" ht="15" hidden="false" customHeight="true" outlineLevel="0" collapsed="false">
      <c r="B204" s="14" t="str">
        <f aca="false">IF($B$79="Row",Samples!AE126,IF($B$79="Column",Samples!AI126,""))</f>
        <v>C12</v>
      </c>
      <c r="C204" s="155"/>
      <c r="D204" s="139"/>
      <c r="E204" s="140"/>
      <c r="F204" s="141" t="e">
        <f aca="false">VLOOKUP(B204,LC480_Analysis!C:F,3,0)</f>
        <v>#N/A</v>
      </c>
      <c r="G204" s="142"/>
      <c r="H204" s="152"/>
      <c r="I204" s="157"/>
      <c r="J204" s="165" t="e">
        <f aca="false">F204-I203</f>
        <v>#N/A</v>
      </c>
      <c r="K204" s="159"/>
      <c r="L204" s="160"/>
      <c r="M204" s="161"/>
      <c r="N204" s="162"/>
      <c r="O204" s="163"/>
      <c r="P204" s="164"/>
      <c r="Q204" s="27"/>
      <c r="R204" s="151"/>
      <c r="S204" s="150"/>
      <c r="T204" s="151"/>
    </row>
    <row r="205" customFormat="false" ht="15" hidden="false" customHeight="true" outlineLevel="0" collapsed="false">
      <c r="B205" s="14" t="str">
        <f aca="false">IF($B$79="Row",Samples!AE127,IF($B$79="Column",Samples!AI127,""))</f>
        <v>D11</v>
      </c>
      <c r="C205" s="155"/>
      <c r="D205" s="139"/>
      <c r="E205" s="140"/>
      <c r="F205" s="141" t="e">
        <f aca="false">VLOOKUP(B205,LC480_Analysis!C:F,3,0)</f>
        <v>#N/A</v>
      </c>
      <c r="G205" s="142"/>
      <c r="H205" s="153"/>
      <c r="I205" s="157"/>
      <c r="J205" s="166" t="e">
        <f aca="false">F205-I203</f>
        <v>#N/A</v>
      </c>
      <c r="K205" s="159"/>
      <c r="L205" s="160"/>
      <c r="M205" s="161"/>
      <c r="N205" s="162"/>
      <c r="O205" s="163"/>
      <c r="P205" s="164"/>
      <c r="Q205" s="27"/>
      <c r="R205" s="151"/>
      <c r="S205" s="150"/>
      <c r="T205" s="151"/>
    </row>
    <row r="206" customFormat="false" ht="15" hidden="false" customHeight="true" outlineLevel="0" collapsed="false">
      <c r="B206" s="14" t="str">
        <f aca="false">IF($B$79="Row",Samples!AE128,IF($B$79="Column",Samples!AI128,""))</f>
        <v>E11</v>
      </c>
      <c r="C206" s="155" t="e">
        <f aca="false">VLOOKUP(D206,Samples!B:C,2,0)</f>
        <v>#N/A</v>
      </c>
      <c r="D206" s="139" t="e">
        <f aca="false">INDEX(Samples!B:J,MATCH(Analysis!B206,Samples!F:F,0),1)</f>
        <v>#N/A</v>
      </c>
      <c r="E206" s="140" t="n">
        <f aca="false">$E$78</f>
        <v>8000</v>
      </c>
      <c r="F206" s="141" t="e">
        <f aca="false">VLOOKUP(B206,LC480_Analysis!C:F,3,0)</f>
        <v>#N/A</v>
      </c>
      <c r="G206" s="142" t="n">
        <f aca="false">$G$78</f>
        <v>600</v>
      </c>
      <c r="H206" s="156"/>
      <c r="I206" s="157" t="e">
        <f aca="false">AVERAGE(F206:F208)</f>
        <v>#N/A</v>
      </c>
      <c r="J206" s="158" t="e">
        <f aca="false">F206-I206</f>
        <v>#N/A</v>
      </c>
      <c r="K206" s="159" t="e">
        <f aca="false">(I206-$D$57)/$D$59</f>
        <v>#N/A</v>
      </c>
      <c r="L206" s="160" t="e">
        <f aca="false">10^K206</f>
        <v>#N/A</v>
      </c>
      <c r="M206" s="161" t="e">
        <f aca="false">L206*(452/G206)</f>
        <v>#N/A</v>
      </c>
      <c r="N206" s="162" t="e">
        <f aca="false">M206*E206</f>
        <v>#N/A</v>
      </c>
      <c r="O206" s="163" t="e">
        <f aca="false">N206/1000</f>
        <v>#N/A</v>
      </c>
      <c r="P206" s="164" t="e">
        <f aca="false">((O206*10^-12)*(G206*617.9))*10^-6*10^9*10^3</f>
        <v>#N/A</v>
      </c>
      <c r="Q206" s="27"/>
      <c r="R206" s="151" t="n">
        <f aca="false">$R$76</f>
        <v>0.87</v>
      </c>
      <c r="S206" s="150" t="e">
        <f aca="false">O206*R206</f>
        <v>#N/A</v>
      </c>
      <c r="T206" s="151" t="e">
        <f aca="false">((S206*10^-12)*(G206*617.9))*10^-6*10^9*10^3</f>
        <v>#N/A</v>
      </c>
    </row>
    <row r="207" customFormat="false" ht="15" hidden="false" customHeight="true" outlineLevel="0" collapsed="false">
      <c r="B207" s="14" t="str">
        <f aca="false">IF($B$79="Row",Samples!AE129,IF($B$79="Column",Samples!AI129,""))</f>
        <v>E12</v>
      </c>
      <c r="C207" s="155"/>
      <c r="D207" s="139"/>
      <c r="E207" s="140"/>
      <c r="F207" s="141" t="e">
        <f aca="false">VLOOKUP(B207,LC480_Analysis!C:F,3,0)</f>
        <v>#N/A</v>
      </c>
      <c r="G207" s="142"/>
      <c r="H207" s="152"/>
      <c r="I207" s="157"/>
      <c r="J207" s="165" t="e">
        <f aca="false">F207-I206</f>
        <v>#N/A</v>
      </c>
      <c r="K207" s="159"/>
      <c r="L207" s="160"/>
      <c r="M207" s="161"/>
      <c r="N207" s="162"/>
      <c r="O207" s="163"/>
      <c r="P207" s="164"/>
      <c r="Q207" s="27"/>
      <c r="R207" s="151"/>
      <c r="S207" s="150"/>
      <c r="T207" s="151"/>
    </row>
    <row r="208" customFormat="false" ht="15" hidden="false" customHeight="true" outlineLevel="0" collapsed="false">
      <c r="B208" s="14" t="str">
        <f aca="false">IF($B$79="Row",Samples!AE130,IF($B$79="Column",Samples!AI130,""))</f>
        <v>F11</v>
      </c>
      <c r="C208" s="155"/>
      <c r="D208" s="139"/>
      <c r="E208" s="140"/>
      <c r="F208" s="141" t="e">
        <f aca="false">VLOOKUP(B208,LC480_Analysis!C:F,3,0)</f>
        <v>#N/A</v>
      </c>
      <c r="G208" s="142"/>
      <c r="H208" s="153"/>
      <c r="I208" s="157"/>
      <c r="J208" s="166" t="e">
        <f aca="false">F208-I206</f>
        <v>#N/A</v>
      </c>
      <c r="K208" s="159"/>
      <c r="L208" s="160"/>
      <c r="M208" s="161"/>
      <c r="N208" s="162"/>
      <c r="O208" s="163"/>
      <c r="P208" s="164"/>
      <c r="Q208" s="27"/>
      <c r="R208" s="151"/>
      <c r="S208" s="150"/>
      <c r="T208" s="151"/>
    </row>
    <row r="209" customFormat="false" ht="15" hidden="false" customHeight="true" outlineLevel="0" collapsed="false">
      <c r="B209" s="14" t="str">
        <f aca="false">IF($B$79="Row",Samples!AE131,IF($B$79="Column",Samples!AI131,""))</f>
        <v>G11</v>
      </c>
      <c r="C209" s="155" t="e">
        <f aca="false">VLOOKUP(D209,Samples!B:C,2,0)</f>
        <v>#N/A</v>
      </c>
      <c r="D209" s="139" t="e">
        <f aca="false">INDEX(Samples!B:J,MATCH(Analysis!B209,Samples!F:F,0),1)</f>
        <v>#N/A</v>
      </c>
      <c r="E209" s="140" t="n">
        <f aca="false">$E$78</f>
        <v>8000</v>
      </c>
      <c r="F209" s="141" t="e">
        <f aca="false">VLOOKUP(B209,LC480_Analysis!C:F,3,0)</f>
        <v>#N/A</v>
      </c>
      <c r="G209" s="142" t="n">
        <f aca="false">$G$78</f>
        <v>600</v>
      </c>
      <c r="H209" s="156"/>
      <c r="I209" s="157" t="e">
        <f aca="false">AVERAGE(F209:F211)</f>
        <v>#N/A</v>
      </c>
      <c r="J209" s="158" t="e">
        <f aca="false">F209-I209</f>
        <v>#N/A</v>
      </c>
      <c r="K209" s="159" t="e">
        <f aca="false">(I209-$D$57)/$D$59</f>
        <v>#N/A</v>
      </c>
      <c r="L209" s="160" t="e">
        <f aca="false">10^K209</f>
        <v>#N/A</v>
      </c>
      <c r="M209" s="161" t="e">
        <f aca="false">L209*(452/G209)</f>
        <v>#N/A</v>
      </c>
      <c r="N209" s="162" t="e">
        <f aca="false">M209*E209</f>
        <v>#N/A</v>
      </c>
      <c r="O209" s="163" t="e">
        <f aca="false">N209/1000</f>
        <v>#N/A</v>
      </c>
      <c r="P209" s="164" t="e">
        <f aca="false">((O209*10^-12)*(G209*617.9))*10^-6*10^9*10^3</f>
        <v>#N/A</v>
      </c>
      <c r="Q209" s="27"/>
      <c r="R209" s="151" t="n">
        <f aca="false">$R$76</f>
        <v>0.87</v>
      </c>
      <c r="S209" s="150" t="e">
        <f aca="false">O209*R209</f>
        <v>#N/A</v>
      </c>
      <c r="T209" s="151" t="e">
        <f aca="false">((S209*10^-12)*(G209*617.9))*10^-6*10^9*10^3</f>
        <v>#N/A</v>
      </c>
    </row>
    <row r="210" customFormat="false" ht="15" hidden="false" customHeight="true" outlineLevel="0" collapsed="false">
      <c r="B210" s="14" t="str">
        <f aca="false">IF($B$79="Row",Samples!AE132,IF($B$79="Column",Samples!AI132,""))</f>
        <v>G12</v>
      </c>
      <c r="C210" s="155"/>
      <c r="D210" s="139"/>
      <c r="E210" s="140"/>
      <c r="F210" s="141" t="e">
        <f aca="false">VLOOKUP(B210,LC480_Analysis!C:F,3,0)</f>
        <v>#N/A</v>
      </c>
      <c r="G210" s="142"/>
      <c r="H210" s="152"/>
      <c r="I210" s="157"/>
      <c r="J210" s="165" t="e">
        <f aca="false">F210-I209</f>
        <v>#N/A</v>
      </c>
      <c r="K210" s="159"/>
      <c r="L210" s="160"/>
      <c r="M210" s="161"/>
      <c r="N210" s="162"/>
      <c r="O210" s="163"/>
      <c r="P210" s="164"/>
      <c r="Q210" s="27"/>
      <c r="R210" s="151"/>
      <c r="S210" s="150"/>
      <c r="T210" s="151"/>
    </row>
    <row r="211" customFormat="false" ht="15" hidden="false" customHeight="true" outlineLevel="0" collapsed="false">
      <c r="B211" s="14" t="str">
        <f aca="false">IF($B$79="Row",Samples!AE133,IF($B$79="Column",Samples!AI133,""))</f>
        <v>H11</v>
      </c>
      <c r="C211" s="155"/>
      <c r="D211" s="139"/>
      <c r="E211" s="140"/>
      <c r="F211" s="141" t="e">
        <f aca="false">VLOOKUP(B211,LC480_Analysis!C:F,3,0)</f>
        <v>#N/A</v>
      </c>
      <c r="G211" s="142"/>
      <c r="H211" s="153"/>
      <c r="I211" s="157"/>
      <c r="J211" s="166" t="e">
        <f aca="false">F211-I209</f>
        <v>#N/A</v>
      </c>
      <c r="K211" s="159"/>
      <c r="L211" s="160"/>
      <c r="M211" s="161"/>
      <c r="N211" s="162"/>
      <c r="O211" s="163"/>
      <c r="P211" s="164"/>
      <c r="Q211" s="27"/>
      <c r="R211" s="151"/>
      <c r="S211" s="150"/>
      <c r="T211" s="151"/>
    </row>
    <row r="212" customFormat="false" ht="15" hidden="false" customHeight="true" outlineLevel="0" collapsed="false">
      <c r="B212" s="14" t="str">
        <f aca="false">IF($B$79="Row",Samples!AE134,IF($B$79="Column",Samples!AI134,""))</f>
        <v>I11</v>
      </c>
      <c r="C212" s="155" t="e">
        <f aca="false">VLOOKUP(D212,Samples!B:C,2,0)</f>
        <v>#N/A</v>
      </c>
      <c r="D212" s="139" t="e">
        <f aca="false">INDEX(Samples!B:J,MATCH(Analysis!B212,Samples!F:F,0),1)</f>
        <v>#N/A</v>
      </c>
      <c r="E212" s="140" t="n">
        <f aca="false">$E$78</f>
        <v>8000</v>
      </c>
      <c r="F212" s="141" t="e">
        <f aca="false">VLOOKUP(B212,LC480_Analysis!C:F,3,0)</f>
        <v>#N/A</v>
      </c>
      <c r="G212" s="142" t="n">
        <f aca="false">$G$78</f>
        <v>600</v>
      </c>
      <c r="H212" s="156"/>
      <c r="I212" s="157" t="e">
        <f aca="false">AVERAGE(F212:F214)</f>
        <v>#N/A</v>
      </c>
      <c r="J212" s="158" t="e">
        <f aca="false">F212-I212</f>
        <v>#N/A</v>
      </c>
      <c r="K212" s="159" t="e">
        <f aca="false">(I212-$D$57)/$D$59</f>
        <v>#N/A</v>
      </c>
      <c r="L212" s="160" t="e">
        <f aca="false">10^K212</f>
        <v>#N/A</v>
      </c>
      <c r="M212" s="161" t="e">
        <f aca="false">L212*(452/G212)</f>
        <v>#N/A</v>
      </c>
      <c r="N212" s="162" t="e">
        <f aca="false">M212*E212</f>
        <v>#N/A</v>
      </c>
      <c r="O212" s="163" t="e">
        <f aca="false">N212/1000</f>
        <v>#N/A</v>
      </c>
      <c r="P212" s="164" t="e">
        <f aca="false">((O212*10^-12)*(G212*617.9))*10^-6*10^9*10^3</f>
        <v>#N/A</v>
      </c>
      <c r="Q212" s="27"/>
      <c r="R212" s="151" t="n">
        <f aca="false">$R$76</f>
        <v>0.87</v>
      </c>
      <c r="S212" s="150" t="e">
        <f aca="false">O212*R212</f>
        <v>#N/A</v>
      </c>
      <c r="T212" s="151" t="e">
        <f aca="false">((S212*10^-12)*(G212*617.9))*10^-6*10^9*10^3</f>
        <v>#N/A</v>
      </c>
    </row>
    <row r="213" customFormat="false" ht="15" hidden="false" customHeight="true" outlineLevel="0" collapsed="false">
      <c r="B213" s="14" t="str">
        <f aca="false">IF($B$79="Row",Samples!AE135,IF($B$79="Column",Samples!AI135,""))</f>
        <v>I12</v>
      </c>
      <c r="C213" s="155"/>
      <c r="D213" s="139"/>
      <c r="E213" s="140"/>
      <c r="F213" s="141" t="e">
        <f aca="false">VLOOKUP(B213,LC480_Analysis!C:F,3,0)</f>
        <v>#N/A</v>
      </c>
      <c r="G213" s="142"/>
      <c r="H213" s="152"/>
      <c r="I213" s="157"/>
      <c r="J213" s="165" t="e">
        <f aca="false">F213-I212</f>
        <v>#N/A</v>
      </c>
      <c r="K213" s="159"/>
      <c r="L213" s="160"/>
      <c r="M213" s="161"/>
      <c r="N213" s="162"/>
      <c r="O213" s="163"/>
      <c r="P213" s="164"/>
      <c r="Q213" s="27"/>
      <c r="R213" s="151"/>
      <c r="S213" s="150"/>
      <c r="T213" s="151"/>
    </row>
    <row r="214" customFormat="false" ht="15" hidden="false" customHeight="true" outlineLevel="0" collapsed="false">
      <c r="B214" s="14" t="str">
        <f aca="false">IF($B$79="Row",Samples!AE136,IF($B$79="Column",Samples!AI136,""))</f>
        <v>J11</v>
      </c>
      <c r="C214" s="155"/>
      <c r="D214" s="139"/>
      <c r="E214" s="140"/>
      <c r="F214" s="141" t="e">
        <f aca="false">VLOOKUP(B214,LC480_Analysis!C:F,3,0)</f>
        <v>#N/A</v>
      </c>
      <c r="G214" s="142"/>
      <c r="H214" s="153"/>
      <c r="I214" s="157"/>
      <c r="J214" s="166" t="e">
        <f aca="false">F214-I212</f>
        <v>#N/A</v>
      </c>
      <c r="K214" s="159"/>
      <c r="L214" s="160"/>
      <c r="M214" s="161"/>
      <c r="N214" s="162"/>
      <c r="O214" s="163"/>
      <c r="P214" s="164"/>
      <c r="Q214" s="27"/>
      <c r="R214" s="151"/>
      <c r="S214" s="150"/>
      <c r="T214" s="151"/>
    </row>
    <row r="215" customFormat="false" ht="15" hidden="false" customHeight="true" outlineLevel="0" collapsed="false">
      <c r="B215" s="14" t="str">
        <f aca="false">IF($B$79="Row",Samples!AE137,IF($B$79="Column",Samples!AI137,""))</f>
        <v>K11</v>
      </c>
      <c r="C215" s="155" t="e">
        <f aca="false">VLOOKUP(D215,Samples!B:C,2,0)</f>
        <v>#N/A</v>
      </c>
      <c r="D215" s="139" t="e">
        <f aca="false">INDEX(Samples!B:J,MATCH(Analysis!B215,Samples!F:F,0),1)</f>
        <v>#N/A</v>
      </c>
      <c r="E215" s="140" t="n">
        <f aca="false">$E$78</f>
        <v>8000</v>
      </c>
      <c r="F215" s="141" t="e">
        <f aca="false">VLOOKUP(B215,LC480_Analysis!C:F,3,0)</f>
        <v>#N/A</v>
      </c>
      <c r="G215" s="142" t="n">
        <f aca="false">$G$78</f>
        <v>600</v>
      </c>
      <c r="H215" s="156"/>
      <c r="I215" s="157" t="e">
        <f aca="false">AVERAGE(F215:F217)</f>
        <v>#N/A</v>
      </c>
      <c r="J215" s="158" t="e">
        <f aca="false">F215-I215</f>
        <v>#N/A</v>
      </c>
      <c r="K215" s="159" t="e">
        <f aca="false">(I215-$D$57)/$D$59</f>
        <v>#N/A</v>
      </c>
      <c r="L215" s="160" t="e">
        <f aca="false">10^K215</f>
        <v>#N/A</v>
      </c>
      <c r="M215" s="161" t="e">
        <f aca="false">L215*(452/G215)</f>
        <v>#N/A</v>
      </c>
      <c r="N215" s="162" t="e">
        <f aca="false">M215*E215</f>
        <v>#N/A</v>
      </c>
      <c r="O215" s="163" t="e">
        <f aca="false">N215/1000</f>
        <v>#N/A</v>
      </c>
      <c r="P215" s="164" t="e">
        <f aca="false">((O215*10^-12)*(G215*617.9))*10^-6*10^9*10^3</f>
        <v>#N/A</v>
      </c>
      <c r="Q215" s="27"/>
      <c r="R215" s="151" t="n">
        <f aca="false">$R$76</f>
        <v>0.87</v>
      </c>
      <c r="S215" s="150" t="e">
        <f aca="false">O215*R215</f>
        <v>#N/A</v>
      </c>
      <c r="T215" s="151" t="e">
        <f aca="false">((S215*10^-12)*(G215*617.9))*10^-6*10^9*10^3</f>
        <v>#N/A</v>
      </c>
    </row>
    <row r="216" customFormat="false" ht="15" hidden="false" customHeight="true" outlineLevel="0" collapsed="false">
      <c r="B216" s="14" t="str">
        <f aca="false">IF($B$79="Row",Samples!AE138,IF($B$79="Column",Samples!AI138,""))</f>
        <v>K12</v>
      </c>
      <c r="C216" s="155"/>
      <c r="D216" s="139"/>
      <c r="E216" s="140"/>
      <c r="F216" s="141" t="e">
        <f aca="false">VLOOKUP(B216,LC480_Analysis!C:F,3,0)</f>
        <v>#N/A</v>
      </c>
      <c r="G216" s="142"/>
      <c r="H216" s="152"/>
      <c r="I216" s="157"/>
      <c r="J216" s="165" t="e">
        <f aca="false">F216-I215</f>
        <v>#N/A</v>
      </c>
      <c r="K216" s="159"/>
      <c r="L216" s="160"/>
      <c r="M216" s="161"/>
      <c r="N216" s="162"/>
      <c r="O216" s="163"/>
      <c r="P216" s="164"/>
      <c r="Q216" s="27"/>
      <c r="R216" s="151"/>
      <c r="S216" s="150"/>
      <c r="T216" s="151"/>
    </row>
    <row r="217" customFormat="false" ht="15" hidden="false" customHeight="true" outlineLevel="0" collapsed="false">
      <c r="B217" s="14" t="str">
        <f aca="false">IF($B$79="Row",Samples!AE139,IF($B$79="Column",Samples!AI139,""))</f>
        <v>L11</v>
      </c>
      <c r="C217" s="155"/>
      <c r="D217" s="139"/>
      <c r="E217" s="140"/>
      <c r="F217" s="141" t="e">
        <f aca="false">VLOOKUP(B217,LC480_Analysis!C:F,3,0)</f>
        <v>#N/A</v>
      </c>
      <c r="G217" s="142"/>
      <c r="H217" s="153"/>
      <c r="I217" s="157"/>
      <c r="J217" s="166" t="e">
        <f aca="false">F217-I215</f>
        <v>#N/A</v>
      </c>
      <c r="K217" s="159"/>
      <c r="L217" s="160"/>
      <c r="M217" s="161"/>
      <c r="N217" s="162"/>
      <c r="O217" s="163"/>
      <c r="P217" s="164"/>
      <c r="Q217" s="27"/>
      <c r="R217" s="151"/>
      <c r="S217" s="150"/>
      <c r="T217" s="151"/>
    </row>
    <row r="218" customFormat="false" ht="15" hidden="false" customHeight="true" outlineLevel="0" collapsed="false">
      <c r="B218" s="14" t="str">
        <f aca="false">IF($B$79="Row",Samples!AE140,IF($B$79="Column",Samples!AI140,""))</f>
        <v>M11</v>
      </c>
      <c r="C218" s="155" t="e">
        <f aca="false">VLOOKUP(D218,Samples!B:C,2,0)</f>
        <v>#N/A</v>
      </c>
      <c r="D218" s="139" t="e">
        <f aca="false">INDEX(Samples!B:J,MATCH(Analysis!B218,Samples!F:F,0),1)</f>
        <v>#N/A</v>
      </c>
      <c r="E218" s="140" t="n">
        <f aca="false">$E$78</f>
        <v>8000</v>
      </c>
      <c r="F218" s="141" t="e">
        <f aca="false">VLOOKUP(B218,LC480_Analysis!C:F,3,0)</f>
        <v>#N/A</v>
      </c>
      <c r="G218" s="142" t="n">
        <f aca="false">$G$78</f>
        <v>600</v>
      </c>
      <c r="H218" s="156"/>
      <c r="I218" s="157" t="e">
        <f aca="false">AVERAGE(F218:F220)</f>
        <v>#N/A</v>
      </c>
      <c r="J218" s="158" t="e">
        <f aca="false">F218-I218</f>
        <v>#N/A</v>
      </c>
      <c r="K218" s="159" t="e">
        <f aca="false">(I218-$D$57)/$D$59</f>
        <v>#N/A</v>
      </c>
      <c r="L218" s="160" t="e">
        <f aca="false">10^K218</f>
        <v>#N/A</v>
      </c>
      <c r="M218" s="161" t="e">
        <f aca="false">L218*(452/G218)</f>
        <v>#N/A</v>
      </c>
      <c r="N218" s="162" t="e">
        <f aca="false">M218*E218</f>
        <v>#N/A</v>
      </c>
      <c r="O218" s="163" t="e">
        <f aca="false">N218/1000</f>
        <v>#N/A</v>
      </c>
      <c r="P218" s="164" t="e">
        <f aca="false">((O218*10^-12)*(G218*617.9))*10^-6*10^9*10^3</f>
        <v>#N/A</v>
      </c>
      <c r="Q218" s="27"/>
      <c r="R218" s="151" t="n">
        <f aca="false">$R$76</f>
        <v>0.87</v>
      </c>
      <c r="S218" s="150" t="e">
        <f aca="false">O218*R218</f>
        <v>#N/A</v>
      </c>
      <c r="T218" s="151" t="e">
        <f aca="false">((S218*10^-12)*(G218*617.9))*10^-6*10^9*10^3</f>
        <v>#N/A</v>
      </c>
    </row>
    <row r="219" customFormat="false" ht="15" hidden="false" customHeight="true" outlineLevel="0" collapsed="false">
      <c r="B219" s="14" t="str">
        <f aca="false">IF($B$79="Row",Samples!AE141,IF($B$79="Column",Samples!AI141,""))</f>
        <v>M12</v>
      </c>
      <c r="C219" s="155"/>
      <c r="D219" s="139"/>
      <c r="E219" s="140"/>
      <c r="F219" s="141" t="e">
        <f aca="false">VLOOKUP(B219,LC480_Analysis!C:F,3,0)</f>
        <v>#N/A</v>
      </c>
      <c r="G219" s="142"/>
      <c r="H219" s="152"/>
      <c r="I219" s="157"/>
      <c r="J219" s="165" t="e">
        <f aca="false">F219-I218</f>
        <v>#N/A</v>
      </c>
      <c r="K219" s="159"/>
      <c r="L219" s="160"/>
      <c r="M219" s="161"/>
      <c r="N219" s="162"/>
      <c r="O219" s="163"/>
      <c r="P219" s="164"/>
      <c r="Q219" s="27"/>
      <c r="R219" s="151"/>
      <c r="S219" s="150"/>
      <c r="T219" s="151"/>
    </row>
    <row r="220" customFormat="false" ht="15" hidden="false" customHeight="true" outlineLevel="0" collapsed="false">
      <c r="B220" s="14" t="str">
        <f aca="false">IF($B$79="Row",Samples!AE142,IF($B$79="Column",Samples!AI142,""))</f>
        <v>N11</v>
      </c>
      <c r="C220" s="155"/>
      <c r="D220" s="139"/>
      <c r="E220" s="140"/>
      <c r="F220" s="141" t="e">
        <f aca="false">VLOOKUP(B220,LC480_Analysis!C:F,3,0)</f>
        <v>#N/A</v>
      </c>
      <c r="G220" s="142"/>
      <c r="H220" s="153"/>
      <c r="I220" s="157"/>
      <c r="J220" s="166" t="e">
        <f aca="false">F220-I218</f>
        <v>#N/A</v>
      </c>
      <c r="K220" s="159"/>
      <c r="L220" s="160"/>
      <c r="M220" s="161"/>
      <c r="N220" s="162"/>
      <c r="O220" s="163"/>
      <c r="P220" s="164"/>
      <c r="Q220" s="27"/>
      <c r="R220" s="151"/>
      <c r="S220" s="150"/>
      <c r="T220" s="151"/>
    </row>
    <row r="221" customFormat="false" ht="15" hidden="false" customHeight="true" outlineLevel="0" collapsed="false">
      <c r="B221" s="14" t="str">
        <f aca="false">IF($B$79="Row",Samples!AE143,IF($B$79="Column",Samples!AI143,""))</f>
        <v>O11</v>
      </c>
      <c r="C221" s="155" t="e">
        <f aca="false">VLOOKUP(D221,Samples!B:C,2,0)</f>
        <v>#N/A</v>
      </c>
      <c r="D221" s="139" t="e">
        <f aca="false">INDEX(Samples!B:J,MATCH(Analysis!B221,Samples!F:F,0),1)</f>
        <v>#N/A</v>
      </c>
      <c r="E221" s="140" t="n">
        <f aca="false">$E$78</f>
        <v>8000</v>
      </c>
      <c r="F221" s="141" t="e">
        <f aca="false">VLOOKUP(B221,LC480_Analysis!C:F,3,0)</f>
        <v>#N/A</v>
      </c>
      <c r="G221" s="142" t="n">
        <f aca="false">$G$78</f>
        <v>600</v>
      </c>
      <c r="H221" s="156"/>
      <c r="I221" s="157" t="e">
        <f aca="false">AVERAGE(F221:F223)</f>
        <v>#N/A</v>
      </c>
      <c r="J221" s="158" t="e">
        <f aca="false">F221-I221</f>
        <v>#N/A</v>
      </c>
      <c r="K221" s="159" t="e">
        <f aca="false">(I221-$D$57)/$D$59</f>
        <v>#N/A</v>
      </c>
      <c r="L221" s="160" t="e">
        <f aca="false">10^K221</f>
        <v>#N/A</v>
      </c>
      <c r="M221" s="161" t="e">
        <f aca="false">L221*(452/G221)</f>
        <v>#N/A</v>
      </c>
      <c r="N221" s="162" t="e">
        <f aca="false">M221*E221</f>
        <v>#N/A</v>
      </c>
      <c r="O221" s="163" t="e">
        <f aca="false">N221/1000</f>
        <v>#N/A</v>
      </c>
      <c r="P221" s="164" t="e">
        <f aca="false">((O221*10^-12)*(G221*617.9))*10^-6*10^9*10^3</f>
        <v>#N/A</v>
      </c>
      <c r="Q221" s="27"/>
      <c r="R221" s="151" t="n">
        <f aca="false">$R$76</f>
        <v>0.87</v>
      </c>
      <c r="S221" s="150" t="e">
        <f aca="false">O221*R221</f>
        <v>#N/A</v>
      </c>
      <c r="T221" s="151" t="e">
        <f aca="false">((S221*10^-12)*(G221*617.9))*10^-6*10^9*10^3</f>
        <v>#N/A</v>
      </c>
    </row>
    <row r="222" customFormat="false" ht="15" hidden="false" customHeight="true" outlineLevel="0" collapsed="false">
      <c r="B222" s="14" t="str">
        <f aca="false">IF($B$79="Row",Samples!AE144,IF($B$79="Column",Samples!AI144,""))</f>
        <v>O12</v>
      </c>
      <c r="C222" s="155"/>
      <c r="D222" s="139"/>
      <c r="E222" s="140"/>
      <c r="F222" s="141" t="e">
        <f aca="false">VLOOKUP(B222,LC480_Analysis!C:F,3,0)</f>
        <v>#N/A</v>
      </c>
      <c r="G222" s="142"/>
      <c r="H222" s="152"/>
      <c r="I222" s="157"/>
      <c r="J222" s="165" t="e">
        <f aca="false">F222-I221</f>
        <v>#N/A</v>
      </c>
      <c r="K222" s="159"/>
      <c r="L222" s="160"/>
      <c r="M222" s="161"/>
      <c r="N222" s="162"/>
      <c r="O222" s="163"/>
      <c r="P222" s="164"/>
      <c r="Q222" s="27"/>
      <c r="R222" s="151"/>
      <c r="S222" s="150"/>
      <c r="T222" s="151"/>
    </row>
    <row r="223" customFormat="false" ht="15" hidden="false" customHeight="true" outlineLevel="0" collapsed="false">
      <c r="B223" s="14" t="str">
        <f aca="false">IF($B$79="Row",Samples!AE145,IF($B$79="Column",Samples!AI145,""))</f>
        <v>P11</v>
      </c>
      <c r="C223" s="155"/>
      <c r="D223" s="139"/>
      <c r="E223" s="140"/>
      <c r="F223" s="141" t="e">
        <f aca="false">VLOOKUP(B223,LC480_Analysis!C:F,3,0)</f>
        <v>#N/A</v>
      </c>
      <c r="G223" s="142"/>
      <c r="H223" s="153"/>
      <c r="I223" s="157"/>
      <c r="J223" s="166" t="e">
        <f aca="false">F223-I221</f>
        <v>#N/A</v>
      </c>
      <c r="K223" s="159"/>
      <c r="L223" s="160"/>
      <c r="M223" s="161"/>
      <c r="N223" s="162"/>
      <c r="O223" s="163"/>
      <c r="P223" s="164"/>
      <c r="Q223" s="27"/>
      <c r="R223" s="151"/>
      <c r="S223" s="150"/>
      <c r="T223" s="151"/>
    </row>
    <row r="224" customFormat="false" ht="15" hidden="false" customHeight="true" outlineLevel="0" collapsed="false">
      <c r="B224" s="14" t="str">
        <f aca="false">IF($B$79="Row",Samples!AE146,IF($B$79="Column",Samples!AI146,""))</f>
        <v>A13</v>
      </c>
      <c r="C224" s="155" t="e">
        <f aca="false">VLOOKUP(D224,Samples!B:C,2,0)</f>
        <v>#N/A</v>
      </c>
      <c r="D224" s="139" t="e">
        <f aca="false">INDEX(Samples!B:J,MATCH(Analysis!B224,Samples!F:F,0),1)</f>
        <v>#N/A</v>
      </c>
      <c r="E224" s="140" t="n">
        <f aca="false">$E$78</f>
        <v>8000</v>
      </c>
      <c r="F224" s="141" t="e">
        <f aca="false">VLOOKUP(B224,LC480_Analysis!C:F,3,0)</f>
        <v>#N/A</v>
      </c>
      <c r="G224" s="142" t="n">
        <f aca="false">$G$78</f>
        <v>600</v>
      </c>
      <c r="H224" s="156"/>
      <c r="I224" s="157" t="e">
        <f aca="false">AVERAGE(F224:F226)</f>
        <v>#N/A</v>
      </c>
      <c r="J224" s="158" t="e">
        <f aca="false">F224-I224</f>
        <v>#N/A</v>
      </c>
      <c r="K224" s="159" t="e">
        <f aca="false">(I224-$D$57)/$D$59</f>
        <v>#N/A</v>
      </c>
      <c r="L224" s="160" t="e">
        <f aca="false">10^K224</f>
        <v>#N/A</v>
      </c>
      <c r="M224" s="161" t="e">
        <f aca="false">L224*(452/G224)</f>
        <v>#N/A</v>
      </c>
      <c r="N224" s="162" t="e">
        <f aca="false">M224*E224</f>
        <v>#N/A</v>
      </c>
      <c r="O224" s="163" t="e">
        <f aca="false">N224/1000</f>
        <v>#N/A</v>
      </c>
      <c r="P224" s="164" t="e">
        <f aca="false">((O224*10^-12)*(G224*617.9))*10^-6*10^9*10^3</f>
        <v>#N/A</v>
      </c>
      <c r="Q224" s="27"/>
      <c r="R224" s="151" t="n">
        <f aca="false">$R$76</f>
        <v>0.87</v>
      </c>
      <c r="S224" s="150" t="e">
        <f aca="false">O224*R224</f>
        <v>#N/A</v>
      </c>
      <c r="T224" s="151" t="e">
        <f aca="false">((S224*10^-12)*(G224*617.9))*10^-6*10^9*10^3</f>
        <v>#N/A</v>
      </c>
    </row>
    <row r="225" customFormat="false" ht="15" hidden="false" customHeight="true" outlineLevel="0" collapsed="false">
      <c r="B225" s="14" t="str">
        <f aca="false">IF($B$79="Row",Samples!AE147,IF($B$79="Column",Samples!AI147,""))</f>
        <v>A14</v>
      </c>
      <c r="C225" s="155"/>
      <c r="D225" s="139"/>
      <c r="E225" s="140"/>
      <c r="F225" s="141" t="e">
        <f aca="false">VLOOKUP(B225,LC480_Analysis!C:F,3,0)</f>
        <v>#N/A</v>
      </c>
      <c r="G225" s="142"/>
      <c r="H225" s="152"/>
      <c r="I225" s="157"/>
      <c r="J225" s="165" t="e">
        <f aca="false">F225-I224</f>
        <v>#N/A</v>
      </c>
      <c r="K225" s="159"/>
      <c r="L225" s="160"/>
      <c r="M225" s="161"/>
      <c r="N225" s="162"/>
      <c r="O225" s="163"/>
      <c r="P225" s="164"/>
      <c r="Q225" s="27"/>
      <c r="R225" s="151"/>
      <c r="S225" s="150"/>
      <c r="T225" s="151"/>
    </row>
    <row r="226" customFormat="false" ht="15" hidden="false" customHeight="true" outlineLevel="0" collapsed="false">
      <c r="B226" s="14" t="str">
        <f aca="false">IF($B$79="Row",Samples!AE148,IF($B$79="Column",Samples!AI148,""))</f>
        <v>B13</v>
      </c>
      <c r="C226" s="155"/>
      <c r="D226" s="139"/>
      <c r="E226" s="140"/>
      <c r="F226" s="141" t="e">
        <f aca="false">VLOOKUP(B226,LC480_Analysis!C:F,3,0)</f>
        <v>#N/A</v>
      </c>
      <c r="G226" s="142"/>
      <c r="H226" s="153"/>
      <c r="I226" s="157"/>
      <c r="J226" s="166" t="e">
        <f aca="false">F226-I224</f>
        <v>#N/A</v>
      </c>
      <c r="K226" s="159"/>
      <c r="L226" s="160"/>
      <c r="M226" s="161"/>
      <c r="N226" s="162"/>
      <c r="O226" s="163"/>
      <c r="P226" s="164"/>
      <c r="Q226" s="27"/>
      <c r="R226" s="151"/>
      <c r="S226" s="150"/>
      <c r="T226" s="151"/>
    </row>
    <row r="227" customFormat="false" ht="15" hidden="false" customHeight="true" outlineLevel="0" collapsed="false">
      <c r="B227" s="14" t="str">
        <f aca="false">IF($B$79="Row",Samples!AE149,IF($B$79="Column",Samples!AI149,""))</f>
        <v>C13</v>
      </c>
      <c r="C227" s="155" t="e">
        <f aca="false">VLOOKUP(D227,Samples!B:C,2,0)</f>
        <v>#N/A</v>
      </c>
      <c r="D227" s="139" t="e">
        <f aca="false">INDEX(Samples!B:J,MATCH(Analysis!B227,Samples!F:F,0),1)</f>
        <v>#N/A</v>
      </c>
      <c r="E227" s="140" t="n">
        <f aca="false">$E$78</f>
        <v>8000</v>
      </c>
      <c r="F227" s="141" t="e">
        <f aca="false">VLOOKUP(B227,LC480_Analysis!C:F,3,0)</f>
        <v>#N/A</v>
      </c>
      <c r="G227" s="142" t="n">
        <f aca="false">$G$78</f>
        <v>600</v>
      </c>
      <c r="H227" s="156"/>
      <c r="I227" s="157" t="e">
        <f aca="false">AVERAGE(F227:F229)</f>
        <v>#N/A</v>
      </c>
      <c r="J227" s="158" t="e">
        <f aca="false">F227-I227</f>
        <v>#N/A</v>
      </c>
      <c r="K227" s="159" t="e">
        <f aca="false">(I227-$D$57)/$D$59</f>
        <v>#N/A</v>
      </c>
      <c r="L227" s="160" t="e">
        <f aca="false">10^K227</f>
        <v>#N/A</v>
      </c>
      <c r="M227" s="161" t="e">
        <f aca="false">L227*(452/G227)</f>
        <v>#N/A</v>
      </c>
      <c r="N227" s="162" t="e">
        <f aca="false">M227*E227</f>
        <v>#N/A</v>
      </c>
      <c r="O227" s="163" t="e">
        <f aca="false">N227/1000</f>
        <v>#N/A</v>
      </c>
      <c r="P227" s="164" t="e">
        <f aca="false">((O227*10^-12)*(G227*617.9))*10^-6*10^9*10^3</f>
        <v>#N/A</v>
      </c>
      <c r="Q227" s="27"/>
      <c r="R227" s="151" t="n">
        <f aca="false">$R$76</f>
        <v>0.87</v>
      </c>
      <c r="S227" s="150" t="e">
        <f aca="false">O227*R227</f>
        <v>#N/A</v>
      </c>
      <c r="T227" s="151" t="e">
        <f aca="false">((S227*10^-12)*(G227*617.9))*10^-6*10^9*10^3</f>
        <v>#N/A</v>
      </c>
    </row>
    <row r="228" customFormat="false" ht="15" hidden="false" customHeight="true" outlineLevel="0" collapsed="false">
      <c r="B228" s="14" t="str">
        <f aca="false">IF($B$79="Row",Samples!AE150,IF($B$79="Column",Samples!AI150,""))</f>
        <v>C14</v>
      </c>
      <c r="C228" s="155"/>
      <c r="D228" s="139"/>
      <c r="E228" s="140"/>
      <c r="F228" s="141" t="e">
        <f aca="false">VLOOKUP(B228,LC480_Analysis!C:F,3,0)</f>
        <v>#N/A</v>
      </c>
      <c r="G228" s="142"/>
      <c r="H228" s="152"/>
      <c r="I228" s="157"/>
      <c r="J228" s="165" t="e">
        <f aca="false">F228-I227</f>
        <v>#N/A</v>
      </c>
      <c r="K228" s="159"/>
      <c r="L228" s="160"/>
      <c r="M228" s="161"/>
      <c r="N228" s="162"/>
      <c r="O228" s="163"/>
      <c r="P228" s="164"/>
      <c r="Q228" s="27"/>
      <c r="R228" s="151"/>
      <c r="S228" s="150"/>
      <c r="T228" s="151"/>
    </row>
    <row r="229" customFormat="false" ht="15" hidden="false" customHeight="true" outlineLevel="0" collapsed="false">
      <c r="B229" s="14" t="str">
        <f aca="false">IF($B$79="Row",Samples!AE151,IF($B$79="Column",Samples!AI151,""))</f>
        <v>D13</v>
      </c>
      <c r="C229" s="155"/>
      <c r="D229" s="139"/>
      <c r="E229" s="140"/>
      <c r="F229" s="141" t="e">
        <f aca="false">VLOOKUP(B229,LC480_Analysis!C:F,3,0)</f>
        <v>#N/A</v>
      </c>
      <c r="G229" s="142"/>
      <c r="H229" s="153"/>
      <c r="I229" s="157"/>
      <c r="J229" s="166" t="e">
        <f aca="false">F229-I227</f>
        <v>#N/A</v>
      </c>
      <c r="K229" s="159"/>
      <c r="L229" s="160"/>
      <c r="M229" s="161"/>
      <c r="N229" s="162"/>
      <c r="O229" s="163"/>
      <c r="P229" s="164"/>
      <c r="Q229" s="27"/>
      <c r="R229" s="151"/>
      <c r="S229" s="150"/>
      <c r="T229" s="151"/>
    </row>
    <row r="230" customFormat="false" ht="15" hidden="false" customHeight="true" outlineLevel="0" collapsed="false">
      <c r="B230" s="14" t="str">
        <f aca="false">IF($B$79="Row",Samples!AE152,IF($B$79="Column",Samples!AI152,""))</f>
        <v>E13</v>
      </c>
      <c r="C230" s="155" t="e">
        <f aca="false">VLOOKUP(D230,Samples!B:C,2,0)</f>
        <v>#N/A</v>
      </c>
      <c r="D230" s="139" t="e">
        <f aca="false">INDEX(Samples!B:J,MATCH(Analysis!B230,Samples!F:F,0),1)</f>
        <v>#N/A</v>
      </c>
      <c r="E230" s="140" t="n">
        <f aca="false">$E$78</f>
        <v>8000</v>
      </c>
      <c r="F230" s="141" t="e">
        <f aca="false">VLOOKUP(B230,LC480_Analysis!C:F,3,0)</f>
        <v>#N/A</v>
      </c>
      <c r="G230" s="142" t="n">
        <f aca="false">$G$78</f>
        <v>600</v>
      </c>
      <c r="H230" s="156"/>
      <c r="I230" s="157" t="e">
        <f aca="false">AVERAGE(F230:F232)</f>
        <v>#N/A</v>
      </c>
      <c r="J230" s="158" t="e">
        <f aca="false">F230-I230</f>
        <v>#N/A</v>
      </c>
      <c r="K230" s="159" t="e">
        <f aca="false">(I230-$D$57)/$D$59</f>
        <v>#N/A</v>
      </c>
      <c r="L230" s="160" t="e">
        <f aca="false">10^K230</f>
        <v>#N/A</v>
      </c>
      <c r="M230" s="161" t="e">
        <f aca="false">L230*(452/G230)</f>
        <v>#N/A</v>
      </c>
      <c r="N230" s="162" t="e">
        <f aca="false">M230*E230</f>
        <v>#N/A</v>
      </c>
      <c r="O230" s="163" t="e">
        <f aca="false">N230/1000</f>
        <v>#N/A</v>
      </c>
      <c r="P230" s="164" t="e">
        <f aca="false">((O230*10^-12)*(G230*617.9))*10^-6*10^9*10^3</f>
        <v>#N/A</v>
      </c>
      <c r="Q230" s="27"/>
      <c r="R230" s="151" t="n">
        <f aca="false">$R$76</f>
        <v>0.87</v>
      </c>
      <c r="S230" s="150" t="e">
        <f aca="false">O230*R230</f>
        <v>#N/A</v>
      </c>
      <c r="T230" s="151" t="e">
        <f aca="false">((S230*10^-12)*(G230*617.9))*10^-6*10^9*10^3</f>
        <v>#N/A</v>
      </c>
    </row>
    <row r="231" customFormat="false" ht="15" hidden="false" customHeight="true" outlineLevel="0" collapsed="false">
      <c r="B231" s="14" t="str">
        <f aca="false">IF($B$79="Row",Samples!AE153,IF($B$79="Column",Samples!AI153,""))</f>
        <v>E14</v>
      </c>
      <c r="C231" s="155"/>
      <c r="D231" s="139"/>
      <c r="E231" s="140"/>
      <c r="F231" s="141" t="e">
        <f aca="false">VLOOKUP(B231,LC480_Analysis!C:F,3,0)</f>
        <v>#N/A</v>
      </c>
      <c r="G231" s="142"/>
      <c r="H231" s="152"/>
      <c r="I231" s="157"/>
      <c r="J231" s="165" t="e">
        <f aca="false">F231-I230</f>
        <v>#N/A</v>
      </c>
      <c r="K231" s="159"/>
      <c r="L231" s="160"/>
      <c r="M231" s="161"/>
      <c r="N231" s="162"/>
      <c r="O231" s="163"/>
      <c r="P231" s="164"/>
      <c r="Q231" s="27"/>
      <c r="R231" s="151"/>
      <c r="S231" s="150"/>
      <c r="T231" s="151"/>
    </row>
    <row r="232" customFormat="false" ht="15" hidden="false" customHeight="true" outlineLevel="0" collapsed="false">
      <c r="B232" s="14" t="str">
        <f aca="false">IF($B$79="Row",Samples!AE154,IF($B$79="Column",Samples!AI154,""))</f>
        <v>F13</v>
      </c>
      <c r="C232" s="155"/>
      <c r="D232" s="139"/>
      <c r="E232" s="140"/>
      <c r="F232" s="141" t="e">
        <f aca="false">VLOOKUP(B232,LC480_Analysis!C:F,3,0)</f>
        <v>#N/A</v>
      </c>
      <c r="G232" s="142"/>
      <c r="H232" s="153"/>
      <c r="I232" s="157"/>
      <c r="J232" s="166" t="e">
        <f aca="false">F232-I230</f>
        <v>#N/A</v>
      </c>
      <c r="K232" s="159"/>
      <c r="L232" s="160"/>
      <c r="M232" s="161"/>
      <c r="N232" s="162"/>
      <c r="O232" s="163"/>
      <c r="P232" s="164"/>
      <c r="Q232" s="27"/>
      <c r="R232" s="151"/>
      <c r="S232" s="150"/>
      <c r="T232" s="151"/>
    </row>
    <row r="233" customFormat="false" ht="15" hidden="false" customHeight="true" outlineLevel="0" collapsed="false">
      <c r="B233" s="14" t="str">
        <f aca="false">IF($B$79="Row",Samples!AE155,IF($B$79="Column",Samples!AI155,""))</f>
        <v>G13</v>
      </c>
      <c r="C233" s="155" t="e">
        <f aca="false">VLOOKUP(D233,Samples!B:C,2,0)</f>
        <v>#N/A</v>
      </c>
      <c r="D233" s="139" t="e">
        <f aca="false">INDEX(Samples!B:J,MATCH(Analysis!B233,Samples!F:F,0),1)</f>
        <v>#N/A</v>
      </c>
      <c r="E233" s="140" t="n">
        <f aca="false">$E$78</f>
        <v>8000</v>
      </c>
      <c r="F233" s="141" t="e">
        <f aca="false">VLOOKUP(B233,LC480_Analysis!C:F,3,0)</f>
        <v>#N/A</v>
      </c>
      <c r="G233" s="142" t="n">
        <f aca="false">$G$78</f>
        <v>600</v>
      </c>
      <c r="H233" s="156"/>
      <c r="I233" s="157" t="e">
        <f aca="false">AVERAGE(F233:F235)</f>
        <v>#N/A</v>
      </c>
      <c r="J233" s="158" t="e">
        <f aca="false">F233-I233</f>
        <v>#N/A</v>
      </c>
      <c r="K233" s="159" t="e">
        <f aca="false">(I233-$D$57)/$D$59</f>
        <v>#N/A</v>
      </c>
      <c r="L233" s="160" t="e">
        <f aca="false">10^K233</f>
        <v>#N/A</v>
      </c>
      <c r="M233" s="161" t="e">
        <f aca="false">L233*(452/G233)</f>
        <v>#N/A</v>
      </c>
      <c r="N233" s="162" t="e">
        <f aca="false">M233*E233</f>
        <v>#N/A</v>
      </c>
      <c r="O233" s="163" t="e">
        <f aca="false">N233/1000</f>
        <v>#N/A</v>
      </c>
      <c r="P233" s="164" t="e">
        <f aca="false">((O233*10^-12)*(G233*617.9))*10^-6*10^9*10^3</f>
        <v>#N/A</v>
      </c>
      <c r="Q233" s="27"/>
      <c r="R233" s="151" t="n">
        <f aca="false">$R$76</f>
        <v>0.87</v>
      </c>
      <c r="S233" s="150" t="e">
        <f aca="false">O233*R233</f>
        <v>#N/A</v>
      </c>
      <c r="T233" s="151" t="e">
        <f aca="false">((S233*10^-12)*(G233*617.9))*10^-6*10^9*10^3</f>
        <v>#N/A</v>
      </c>
    </row>
    <row r="234" customFormat="false" ht="15" hidden="false" customHeight="true" outlineLevel="0" collapsed="false">
      <c r="B234" s="14" t="str">
        <f aca="false">IF($B$79="Row",Samples!AE156,IF($B$79="Column",Samples!AI156,""))</f>
        <v>G14</v>
      </c>
      <c r="C234" s="155"/>
      <c r="D234" s="139"/>
      <c r="E234" s="140"/>
      <c r="F234" s="141" t="e">
        <f aca="false">VLOOKUP(B234,LC480_Analysis!C:F,3,0)</f>
        <v>#N/A</v>
      </c>
      <c r="G234" s="142"/>
      <c r="H234" s="152"/>
      <c r="I234" s="157"/>
      <c r="J234" s="165" t="e">
        <f aca="false">F234-I233</f>
        <v>#N/A</v>
      </c>
      <c r="K234" s="159"/>
      <c r="L234" s="160"/>
      <c r="M234" s="161"/>
      <c r="N234" s="162"/>
      <c r="O234" s="163"/>
      <c r="P234" s="164"/>
      <c r="Q234" s="27"/>
      <c r="R234" s="151"/>
      <c r="S234" s="150"/>
      <c r="T234" s="151"/>
    </row>
    <row r="235" customFormat="false" ht="15" hidden="false" customHeight="true" outlineLevel="0" collapsed="false">
      <c r="B235" s="14" t="str">
        <f aca="false">IF($B$79="Row",Samples!AE157,IF($B$79="Column",Samples!AI157,""))</f>
        <v>H13</v>
      </c>
      <c r="C235" s="155"/>
      <c r="D235" s="139"/>
      <c r="E235" s="140"/>
      <c r="F235" s="141" t="e">
        <f aca="false">VLOOKUP(B235,LC480_Analysis!C:F,3,0)</f>
        <v>#N/A</v>
      </c>
      <c r="G235" s="142"/>
      <c r="H235" s="153"/>
      <c r="I235" s="157"/>
      <c r="J235" s="166" t="e">
        <f aca="false">F235-I233</f>
        <v>#N/A</v>
      </c>
      <c r="K235" s="159"/>
      <c r="L235" s="160"/>
      <c r="M235" s="161"/>
      <c r="N235" s="162"/>
      <c r="O235" s="163"/>
      <c r="P235" s="164"/>
      <c r="Q235" s="27"/>
      <c r="R235" s="151"/>
      <c r="S235" s="150"/>
      <c r="T235" s="151"/>
    </row>
    <row r="236" customFormat="false" ht="15" hidden="false" customHeight="true" outlineLevel="0" collapsed="false">
      <c r="B236" s="14" t="str">
        <f aca="false">IF($B$79="Row",Samples!AE158,IF($B$79="Column",Samples!AI158,""))</f>
        <v>I13</v>
      </c>
      <c r="C236" s="155" t="e">
        <f aca="false">VLOOKUP(D236,Samples!B:C,2,0)</f>
        <v>#N/A</v>
      </c>
      <c r="D236" s="139" t="e">
        <f aca="false">INDEX(Samples!B:J,MATCH(Analysis!B236,Samples!F:F,0),1)</f>
        <v>#N/A</v>
      </c>
      <c r="E236" s="140" t="n">
        <f aca="false">$E$78</f>
        <v>8000</v>
      </c>
      <c r="F236" s="141" t="e">
        <f aca="false">VLOOKUP(B236,LC480_Analysis!C:F,3,0)</f>
        <v>#N/A</v>
      </c>
      <c r="G236" s="142" t="n">
        <f aca="false">$G$78</f>
        <v>600</v>
      </c>
      <c r="H236" s="156"/>
      <c r="I236" s="157" t="e">
        <f aca="false">AVERAGE(F236:F238)</f>
        <v>#N/A</v>
      </c>
      <c r="J236" s="158" t="e">
        <f aca="false">F236-I236</f>
        <v>#N/A</v>
      </c>
      <c r="K236" s="159" t="e">
        <f aca="false">(I236-$D$57)/$D$59</f>
        <v>#N/A</v>
      </c>
      <c r="L236" s="160" t="e">
        <f aca="false">10^K236</f>
        <v>#N/A</v>
      </c>
      <c r="M236" s="161" t="e">
        <f aca="false">L236*(452/G236)</f>
        <v>#N/A</v>
      </c>
      <c r="N236" s="162" t="e">
        <f aca="false">M236*E236</f>
        <v>#N/A</v>
      </c>
      <c r="O236" s="163" t="e">
        <f aca="false">N236/1000</f>
        <v>#N/A</v>
      </c>
      <c r="P236" s="164" t="e">
        <f aca="false">((O236*10^-12)*(G236*617.9))*10^-6*10^9*10^3</f>
        <v>#N/A</v>
      </c>
      <c r="Q236" s="27"/>
      <c r="R236" s="151" t="n">
        <f aca="false">$R$76</f>
        <v>0.87</v>
      </c>
      <c r="S236" s="150" t="e">
        <f aca="false">O236*R236</f>
        <v>#N/A</v>
      </c>
      <c r="T236" s="151" t="e">
        <f aca="false">((S236*10^-12)*(G236*617.9))*10^-6*10^9*10^3</f>
        <v>#N/A</v>
      </c>
    </row>
    <row r="237" customFormat="false" ht="15" hidden="false" customHeight="true" outlineLevel="0" collapsed="false">
      <c r="B237" s="14" t="str">
        <f aca="false">IF($B$79="Row",Samples!AE159,IF($B$79="Column",Samples!AI159,""))</f>
        <v>I14</v>
      </c>
      <c r="C237" s="155"/>
      <c r="D237" s="139"/>
      <c r="E237" s="140"/>
      <c r="F237" s="141" t="e">
        <f aca="false">VLOOKUP(B237,LC480_Analysis!C:F,3,0)</f>
        <v>#N/A</v>
      </c>
      <c r="G237" s="142"/>
      <c r="H237" s="152"/>
      <c r="I237" s="157"/>
      <c r="J237" s="165" t="e">
        <f aca="false">F237-I236</f>
        <v>#N/A</v>
      </c>
      <c r="K237" s="159"/>
      <c r="L237" s="160"/>
      <c r="M237" s="161"/>
      <c r="N237" s="162"/>
      <c r="O237" s="163"/>
      <c r="P237" s="164"/>
      <c r="Q237" s="27"/>
      <c r="R237" s="151"/>
      <c r="S237" s="150"/>
      <c r="T237" s="151"/>
    </row>
    <row r="238" customFormat="false" ht="15" hidden="false" customHeight="true" outlineLevel="0" collapsed="false">
      <c r="B238" s="14" t="str">
        <f aca="false">IF($B$79="Row",Samples!AE160,IF($B$79="Column",Samples!AI160,""))</f>
        <v>J13</v>
      </c>
      <c r="C238" s="155"/>
      <c r="D238" s="139"/>
      <c r="E238" s="140"/>
      <c r="F238" s="141" t="e">
        <f aca="false">VLOOKUP(B238,LC480_Analysis!C:F,3,0)</f>
        <v>#N/A</v>
      </c>
      <c r="G238" s="142"/>
      <c r="H238" s="153"/>
      <c r="I238" s="157"/>
      <c r="J238" s="166" t="e">
        <f aca="false">F238-I236</f>
        <v>#N/A</v>
      </c>
      <c r="K238" s="159"/>
      <c r="L238" s="160"/>
      <c r="M238" s="161"/>
      <c r="N238" s="162"/>
      <c r="O238" s="163"/>
      <c r="P238" s="164"/>
      <c r="Q238" s="27"/>
      <c r="R238" s="151"/>
      <c r="S238" s="150"/>
      <c r="T238" s="151"/>
    </row>
    <row r="239" customFormat="false" ht="15" hidden="false" customHeight="true" outlineLevel="0" collapsed="false">
      <c r="B239" s="14" t="str">
        <f aca="false">IF($B$79="Row",Samples!AE161,IF($B$79="Column",Samples!AI161,""))</f>
        <v>K13</v>
      </c>
      <c r="C239" s="155" t="e">
        <f aca="false">VLOOKUP(D239,Samples!B:C,2,0)</f>
        <v>#N/A</v>
      </c>
      <c r="D239" s="139" t="e">
        <f aca="false">INDEX(Samples!B:J,MATCH(Analysis!B239,Samples!F:F,0),1)</f>
        <v>#N/A</v>
      </c>
      <c r="E239" s="140" t="n">
        <f aca="false">$E$78</f>
        <v>8000</v>
      </c>
      <c r="F239" s="141" t="e">
        <f aca="false">VLOOKUP(B239,LC480_Analysis!C:F,3,0)</f>
        <v>#N/A</v>
      </c>
      <c r="G239" s="142" t="n">
        <f aca="false">$G$78</f>
        <v>600</v>
      </c>
      <c r="H239" s="156"/>
      <c r="I239" s="157" t="e">
        <f aca="false">AVERAGE(F239:F241)</f>
        <v>#N/A</v>
      </c>
      <c r="J239" s="158" t="e">
        <f aca="false">F239-I239</f>
        <v>#N/A</v>
      </c>
      <c r="K239" s="159" t="e">
        <f aca="false">(I239-$D$57)/$D$59</f>
        <v>#N/A</v>
      </c>
      <c r="L239" s="160" t="e">
        <f aca="false">10^K239</f>
        <v>#N/A</v>
      </c>
      <c r="M239" s="161" t="e">
        <f aca="false">L239*(452/G239)</f>
        <v>#N/A</v>
      </c>
      <c r="N239" s="162" t="e">
        <f aca="false">M239*E239</f>
        <v>#N/A</v>
      </c>
      <c r="O239" s="163" t="e">
        <f aca="false">N239/1000</f>
        <v>#N/A</v>
      </c>
      <c r="P239" s="164" t="e">
        <f aca="false">((O239*10^-12)*(G239*617.9))*10^-6*10^9*10^3</f>
        <v>#N/A</v>
      </c>
      <c r="Q239" s="27"/>
      <c r="R239" s="151" t="n">
        <f aca="false">$R$76</f>
        <v>0.87</v>
      </c>
      <c r="S239" s="150" t="e">
        <f aca="false">O239*R239</f>
        <v>#N/A</v>
      </c>
      <c r="T239" s="151" t="e">
        <f aca="false">((S239*10^-12)*(G239*617.9))*10^-6*10^9*10^3</f>
        <v>#N/A</v>
      </c>
    </row>
    <row r="240" customFormat="false" ht="15" hidden="false" customHeight="true" outlineLevel="0" collapsed="false">
      <c r="B240" s="14" t="str">
        <f aca="false">IF($B$79="Row",Samples!AE162,IF($B$79="Column",Samples!AI162,""))</f>
        <v>K14</v>
      </c>
      <c r="C240" s="155"/>
      <c r="D240" s="139"/>
      <c r="E240" s="140"/>
      <c r="F240" s="141" t="e">
        <f aca="false">VLOOKUP(B240,LC480_Analysis!C:F,3,0)</f>
        <v>#N/A</v>
      </c>
      <c r="G240" s="142"/>
      <c r="H240" s="152"/>
      <c r="I240" s="157"/>
      <c r="J240" s="165" t="e">
        <f aca="false">F240-I239</f>
        <v>#N/A</v>
      </c>
      <c r="K240" s="159"/>
      <c r="L240" s="160"/>
      <c r="M240" s="161"/>
      <c r="N240" s="162"/>
      <c r="O240" s="163"/>
      <c r="P240" s="164"/>
      <c r="Q240" s="27"/>
      <c r="R240" s="151"/>
      <c r="S240" s="150"/>
      <c r="T240" s="151"/>
    </row>
    <row r="241" customFormat="false" ht="15" hidden="false" customHeight="true" outlineLevel="0" collapsed="false">
      <c r="B241" s="14" t="str">
        <f aca="false">IF($B$79="Row",Samples!AE163,IF($B$79="Column",Samples!AI163,""))</f>
        <v>L13</v>
      </c>
      <c r="C241" s="155"/>
      <c r="D241" s="139"/>
      <c r="E241" s="140"/>
      <c r="F241" s="141" t="e">
        <f aca="false">VLOOKUP(B241,LC480_Analysis!C:F,3,0)</f>
        <v>#N/A</v>
      </c>
      <c r="G241" s="142"/>
      <c r="H241" s="153"/>
      <c r="I241" s="157"/>
      <c r="J241" s="166" t="e">
        <f aca="false">F241-I239</f>
        <v>#N/A</v>
      </c>
      <c r="K241" s="159"/>
      <c r="L241" s="160"/>
      <c r="M241" s="161"/>
      <c r="N241" s="162"/>
      <c r="O241" s="163"/>
      <c r="P241" s="164"/>
      <c r="Q241" s="27"/>
      <c r="R241" s="151"/>
      <c r="S241" s="150"/>
      <c r="T241" s="151"/>
    </row>
    <row r="242" customFormat="false" ht="15" hidden="false" customHeight="true" outlineLevel="0" collapsed="false">
      <c r="B242" s="14" t="str">
        <f aca="false">IF($B$79="Row",Samples!AE164,IF($B$79="Column",Samples!AI164,""))</f>
        <v>M13</v>
      </c>
      <c r="C242" s="155" t="e">
        <f aca="false">VLOOKUP(D242,Samples!B:C,2,0)</f>
        <v>#N/A</v>
      </c>
      <c r="D242" s="139" t="e">
        <f aca="false">INDEX(Samples!B:J,MATCH(Analysis!B242,Samples!F:F,0),1)</f>
        <v>#N/A</v>
      </c>
      <c r="E242" s="140" t="n">
        <f aca="false">$E$78</f>
        <v>8000</v>
      </c>
      <c r="F242" s="141" t="e">
        <f aca="false">VLOOKUP(B242,LC480_Analysis!C:F,3,0)</f>
        <v>#N/A</v>
      </c>
      <c r="G242" s="142" t="n">
        <f aca="false">$G$78</f>
        <v>600</v>
      </c>
      <c r="H242" s="156"/>
      <c r="I242" s="157" t="e">
        <f aca="false">AVERAGE(F242:F244)</f>
        <v>#N/A</v>
      </c>
      <c r="J242" s="158" t="e">
        <f aca="false">F242-I242</f>
        <v>#N/A</v>
      </c>
      <c r="K242" s="159" t="e">
        <f aca="false">(I242-$D$57)/$D$59</f>
        <v>#N/A</v>
      </c>
      <c r="L242" s="160" t="e">
        <f aca="false">10^K242</f>
        <v>#N/A</v>
      </c>
      <c r="M242" s="161" t="e">
        <f aca="false">L242*(452/G242)</f>
        <v>#N/A</v>
      </c>
      <c r="N242" s="162" t="e">
        <f aca="false">M242*E242</f>
        <v>#N/A</v>
      </c>
      <c r="O242" s="163" t="e">
        <f aca="false">N242/1000</f>
        <v>#N/A</v>
      </c>
      <c r="P242" s="164" t="e">
        <f aca="false">((O242*10^-12)*(G242*617.9))*10^-6*10^9*10^3</f>
        <v>#N/A</v>
      </c>
      <c r="Q242" s="27"/>
      <c r="R242" s="151" t="n">
        <f aca="false">$R$76</f>
        <v>0.87</v>
      </c>
      <c r="S242" s="150" t="e">
        <f aca="false">O242*R242</f>
        <v>#N/A</v>
      </c>
      <c r="T242" s="151" t="e">
        <f aca="false">((S242*10^-12)*(G242*617.9))*10^-6*10^9*10^3</f>
        <v>#N/A</v>
      </c>
    </row>
    <row r="243" customFormat="false" ht="15" hidden="false" customHeight="true" outlineLevel="0" collapsed="false">
      <c r="B243" s="14" t="str">
        <f aca="false">IF($B$79="Row",Samples!AE165,IF($B$79="Column",Samples!AI165,""))</f>
        <v>M14</v>
      </c>
      <c r="C243" s="155"/>
      <c r="D243" s="139"/>
      <c r="E243" s="140"/>
      <c r="F243" s="141" t="e">
        <f aca="false">VLOOKUP(B243,LC480_Analysis!C:F,3,0)</f>
        <v>#N/A</v>
      </c>
      <c r="G243" s="142"/>
      <c r="H243" s="152"/>
      <c r="I243" s="157"/>
      <c r="J243" s="165" t="e">
        <f aca="false">F243-I242</f>
        <v>#N/A</v>
      </c>
      <c r="K243" s="159"/>
      <c r="L243" s="160"/>
      <c r="M243" s="161"/>
      <c r="N243" s="162"/>
      <c r="O243" s="163"/>
      <c r="P243" s="164"/>
      <c r="Q243" s="27"/>
      <c r="R243" s="151"/>
      <c r="S243" s="150"/>
      <c r="T243" s="151"/>
    </row>
    <row r="244" customFormat="false" ht="15" hidden="false" customHeight="true" outlineLevel="0" collapsed="false">
      <c r="B244" s="14" t="str">
        <f aca="false">IF($B$79="Row",Samples!AE166,IF($B$79="Column",Samples!AI166,""))</f>
        <v>N13</v>
      </c>
      <c r="C244" s="155"/>
      <c r="D244" s="139"/>
      <c r="E244" s="140"/>
      <c r="F244" s="141" t="e">
        <f aca="false">VLOOKUP(B244,LC480_Analysis!C:F,3,0)</f>
        <v>#N/A</v>
      </c>
      <c r="G244" s="142"/>
      <c r="H244" s="153"/>
      <c r="I244" s="157"/>
      <c r="J244" s="166" t="e">
        <f aca="false">F244-I242</f>
        <v>#N/A</v>
      </c>
      <c r="K244" s="159"/>
      <c r="L244" s="160"/>
      <c r="M244" s="161"/>
      <c r="N244" s="162"/>
      <c r="O244" s="163"/>
      <c r="P244" s="164"/>
      <c r="Q244" s="27"/>
      <c r="R244" s="151"/>
      <c r="S244" s="150"/>
      <c r="T244" s="151"/>
    </row>
    <row r="245" customFormat="false" ht="15" hidden="false" customHeight="true" outlineLevel="0" collapsed="false">
      <c r="B245" s="14" t="str">
        <f aca="false">IF($B$79="Row",Samples!AE167,IF($B$79="Column",Samples!AI167,""))</f>
        <v>O13</v>
      </c>
      <c r="C245" s="155" t="e">
        <f aca="false">VLOOKUP(D245,Samples!B:C,2,0)</f>
        <v>#N/A</v>
      </c>
      <c r="D245" s="139" t="e">
        <f aca="false">INDEX(Samples!B:J,MATCH(Analysis!B245,Samples!F:F,0),1)</f>
        <v>#N/A</v>
      </c>
      <c r="E245" s="140" t="n">
        <f aca="false">$E$78</f>
        <v>8000</v>
      </c>
      <c r="F245" s="141" t="e">
        <f aca="false">VLOOKUP(B245,LC480_Analysis!C:F,3,0)</f>
        <v>#N/A</v>
      </c>
      <c r="G245" s="142" t="n">
        <f aca="false">$G$78</f>
        <v>600</v>
      </c>
      <c r="H245" s="156"/>
      <c r="I245" s="157" t="e">
        <f aca="false">AVERAGE(F245:F247)</f>
        <v>#N/A</v>
      </c>
      <c r="J245" s="158" t="e">
        <f aca="false">F245-I245</f>
        <v>#N/A</v>
      </c>
      <c r="K245" s="159" t="e">
        <f aca="false">(I245-$D$57)/$D$59</f>
        <v>#N/A</v>
      </c>
      <c r="L245" s="160" t="e">
        <f aca="false">10^K245</f>
        <v>#N/A</v>
      </c>
      <c r="M245" s="161" t="e">
        <f aca="false">L245*(452/G245)</f>
        <v>#N/A</v>
      </c>
      <c r="N245" s="162" t="e">
        <f aca="false">M245*E245</f>
        <v>#N/A</v>
      </c>
      <c r="O245" s="163" t="e">
        <f aca="false">N245/1000</f>
        <v>#N/A</v>
      </c>
      <c r="P245" s="164" t="e">
        <f aca="false">((O245*10^-12)*(G245*617.9))*10^-6*10^9*10^3</f>
        <v>#N/A</v>
      </c>
      <c r="Q245" s="27"/>
      <c r="R245" s="151" t="n">
        <f aca="false">$R$76</f>
        <v>0.87</v>
      </c>
      <c r="S245" s="150" t="e">
        <f aca="false">O245*R245</f>
        <v>#N/A</v>
      </c>
      <c r="T245" s="151" t="e">
        <f aca="false">((S245*10^-12)*(G245*617.9))*10^-6*10^9*10^3</f>
        <v>#N/A</v>
      </c>
    </row>
    <row r="246" customFormat="false" ht="15" hidden="false" customHeight="true" outlineLevel="0" collapsed="false">
      <c r="B246" s="14" t="str">
        <f aca="false">IF($B$79="Row",Samples!AE168,IF($B$79="Column",Samples!AI168,""))</f>
        <v>O14</v>
      </c>
      <c r="C246" s="155"/>
      <c r="D246" s="139"/>
      <c r="E246" s="140"/>
      <c r="F246" s="141" t="e">
        <f aca="false">VLOOKUP(B246,LC480_Analysis!C:F,3,0)</f>
        <v>#N/A</v>
      </c>
      <c r="G246" s="142"/>
      <c r="H246" s="152"/>
      <c r="I246" s="157"/>
      <c r="J246" s="165" t="e">
        <f aca="false">F246-I245</f>
        <v>#N/A</v>
      </c>
      <c r="K246" s="159"/>
      <c r="L246" s="160"/>
      <c r="M246" s="161"/>
      <c r="N246" s="162"/>
      <c r="O246" s="163"/>
      <c r="P246" s="164"/>
      <c r="Q246" s="27"/>
      <c r="R246" s="151"/>
      <c r="S246" s="150"/>
      <c r="T246" s="151"/>
    </row>
    <row r="247" customFormat="false" ht="15" hidden="false" customHeight="true" outlineLevel="0" collapsed="false">
      <c r="B247" s="14" t="str">
        <f aca="false">IF($B$79="Row",Samples!AE169,IF($B$79="Column",Samples!AI169,""))</f>
        <v>P13</v>
      </c>
      <c r="C247" s="155"/>
      <c r="D247" s="139"/>
      <c r="E247" s="140"/>
      <c r="F247" s="141" t="e">
        <f aca="false">VLOOKUP(B247,LC480_Analysis!C:F,3,0)</f>
        <v>#N/A</v>
      </c>
      <c r="G247" s="142"/>
      <c r="H247" s="153"/>
      <c r="I247" s="157"/>
      <c r="J247" s="166" t="e">
        <f aca="false">F247-I245</f>
        <v>#N/A</v>
      </c>
      <c r="K247" s="159"/>
      <c r="L247" s="160"/>
      <c r="M247" s="161"/>
      <c r="N247" s="162"/>
      <c r="O247" s="163"/>
      <c r="P247" s="164"/>
      <c r="Q247" s="27"/>
      <c r="R247" s="151"/>
      <c r="S247" s="150"/>
      <c r="T247" s="151"/>
    </row>
    <row r="248" customFormat="false" ht="15" hidden="false" customHeight="true" outlineLevel="0" collapsed="false">
      <c r="B248" s="14" t="str">
        <f aca="false">IF($B$79="Row",Samples!AE170,IF($B$79="Column",Samples!AI170,""))</f>
        <v>A15</v>
      </c>
      <c r="C248" s="155" t="e">
        <f aca="false">VLOOKUP(D248,Samples!B:C,2,0)</f>
        <v>#N/A</v>
      </c>
      <c r="D248" s="139" t="e">
        <f aca="false">INDEX(Samples!B:J,MATCH(Analysis!B248,Samples!F:F,0),1)</f>
        <v>#N/A</v>
      </c>
      <c r="E248" s="140" t="n">
        <f aca="false">$E$78</f>
        <v>8000</v>
      </c>
      <c r="F248" s="141" t="e">
        <f aca="false">VLOOKUP(B248,LC480_Analysis!C:F,3,0)</f>
        <v>#N/A</v>
      </c>
      <c r="G248" s="142" t="n">
        <f aca="false">$G$78</f>
        <v>600</v>
      </c>
      <c r="H248" s="156"/>
      <c r="I248" s="157" t="e">
        <f aca="false">AVERAGE(F248:F250)</f>
        <v>#N/A</v>
      </c>
      <c r="J248" s="158" t="e">
        <f aca="false">F248-I248</f>
        <v>#N/A</v>
      </c>
      <c r="K248" s="159" t="e">
        <f aca="false">(I248-$D$57)/$D$59</f>
        <v>#N/A</v>
      </c>
      <c r="L248" s="160" t="e">
        <f aca="false">10^K248</f>
        <v>#N/A</v>
      </c>
      <c r="M248" s="161" t="e">
        <f aca="false">L248*(452/G248)</f>
        <v>#N/A</v>
      </c>
      <c r="N248" s="162" t="e">
        <f aca="false">M248*E248</f>
        <v>#N/A</v>
      </c>
      <c r="O248" s="163" t="e">
        <f aca="false">N248/1000</f>
        <v>#N/A</v>
      </c>
      <c r="P248" s="164" t="e">
        <f aca="false">((O248*10^-12)*(G248*617.9))*10^-6*10^9*10^3</f>
        <v>#N/A</v>
      </c>
      <c r="Q248" s="27"/>
      <c r="R248" s="151" t="n">
        <f aca="false">$R$76</f>
        <v>0.87</v>
      </c>
      <c r="S248" s="150" t="e">
        <f aca="false">O248*R248</f>
        <v>#N/A</v>
      </c>
      <c r="T248" s="151" t="e">
        <f aca="false">((S248*10^-12)*(G248*617.9))*10^-6*10^9*10^3</f>
        <v>#N/A</v>
      </c>
    </row>
    <row r="249" customFormat="false" ht="15" hidden="false" customHeight="true" outlineLevel="0" collapsed="false">
      <c r="B249" s="14" t="str">
        <f aca="false">IF($B$79="Row",Samples!AE171,IF($B$79="Column",Samples!AI171,""))</f>
        <v>A16</v>
      </c>
      <c r="C249" s="155"/>
      <c r="D249" s="139"/>
      <c r="E249" s="140"/>
      <c r="F249" s="141" t="e">
        <f aca="false">VLOOKUP(B249,LC480_Analysis!C:F,3,0)</f>
        <v>#N/A</v>
      </c>
      <c r="G249" s="142"/>
      <c r="H249" s="152"/>
      <c r="I249" s="157"/>
      <c r="J249" s="165" t="e">
        <f aca="false">F249-I248</f>
        <v>#N/A</v>
      </c>
      <c r="K249" s="159"/>
      <c r="L249" s="160"/>
      <c r="M249" s="161"/>
      <c r="N249" s="162"/>
      <c r="O249" s="163"/>
      <c r="P249" s="164"/>
      <c r="Q249" s="27"/>
      <c r="R249" s="151"/>
      <c r="S249" s="150"/>
      <c r="T249" s="151"/>
    </row>
    <row r="250" customFormat="false" ht="15" hidden="false" customHeight="true" outlineLevel="0" collapsed="false">
      <c r="B250" s="14" t="str">
        <f aca="false">IF($B$79="Row",Samples!AE172,IF($B$79="Column",Samples!AI172,""))</f>
        <v>B15</v>
      </c>
      <c r="C250" s="155"/>
      <c r="D250" s="139"/>
      <c r="E250" s="140"/>
      <c r="F250" s="141" t="e">
        <f aca="false">VLOOKUP(B250,LC480_Analysis!C:F,3,0)</f>
        <v>#N/A</v>
      </c>
      <c r="G250" s="142"/>
      <c r="H250" s="153"/>
      <c r="I250" s="157"/>
      <c r="J250" s="166" t="e">
        <f aca="false">F250-I248</f>
        <v>#N/A</v>
      </c>
      <c r="K250" s="159"/>
      <c r="L250" s="160"/>
      <c r="M250" s="161"/>
      <c r="N250" s="162"/>
      <c r="O250" s="163"/>
      <c r="P250" s="164"/>
      <c r="Q250" s="27"/>
      <c r="R250" s="151"/>
      <c r="S250" s="150"/>
      <c r="T250" s="151"/>
    </row>
    <row r="251" customFormat="false" ht="15" hidden="false" customHeight="true" outlineLevel="0" collapsed="false">
      <c r="B251" s="14" t="str">
        <f aca="false">IF($B$79="Row",Samples!AE173,IF($B$79="Column",Samples!AI173,""))</f>
        <v>C15</v>
      </c>
      <c r="C251" s="155" t="e">
        <f aca="false">VLOOKUP(D251,Samples!B:C,2,0)</f>
        <v>#N/A</v>
      </c>
      <c r="D251" s="139" t="e">
        <f aca="false">INDEX(Samples!B:J,MATCH(Analysis!B251,Samples!F:F,0),1)</f>
        <v>#N/A</v>
      </c>
      <c r="E251" s="140" t="n">
        <f aca="false">$E$78</f>
        <v>8000</v>
      </c>
      <c r="F251" s="141" t="e">
        <f aca="false">VLOOKUP(B251,LC480_Analysis!C:F,3,0)</f>
        <v>#N/A</v>
      </c>
      <c r="G251" s="142" t="n">
        <f aca="false">$G$78</f>
        <v>600</v>
      </c>
      <c r="H251" s="156"/>
      <c r="I251" s="157" t="e">
        <f aca="false">AVERAGE(F251:F253)</f>
        <v>#N/A</v>
      </c>
      <c r="J251" s="158" t="e">
        <f aca="false">F251-I251</f>
        <v>#N/A</v>
      </c>
      <c r="K251" s="159" t="e">
        <f aca="false">(I251-$D$57)/$D$59</f>
        <v>#N/A</v>
      </c>
      <c r="L251" s="160" t="e">
        <f aca="false">10^K251</f>
        <v>#N/A</v>
      </c>
      <c r="M251" s="161" t="e">
        <f aca="false">L251*(452/G251)</f>
        <v>#N/A</v>
      </c>
      <c r="N251" s="162" t="e">
        <f aca="false">M251*E251</f>
        <v>#N/A</v>
      </c>
      <c r="O251" s="163" t="e">
        <f aca="false">N251/1000</f>
        <v>#N/A</v>
      </c>
      <c r="P251" s="164" t="e">
        <f aca="false">((O251*10^-12)*(G251*617.9))*10^-6*10^9*10^3</f>
        <v>#N/A</v>
      </c>
      <c r="Q251" s="27"/>
      <c r="R251" s="151" t="n">
        <f aca="false">$R$76</f>
        <v>0.87</v>
      </c>
      <c r="S251" s="150" t="e">
        <f aca="false">O251*R251</f>
        <v>#N/A</v>
      </c>
      <c r="T251" s="151" t="e">
        <f aca="false">((S251*10^-12)*(G251*617.9))*10^-6*10^9*10^3</f>
        <v>#N/A</v>
      </c>
    </row>
    <row r="252" customFormat="false" ht="15" hidden="false" customHeight="true" outlineLevel="0" collapsed="false">
      <c r="B252" s="14" t="str">
        <f aca="false">IF($B$79="Row",Samples!AE174,IF($B$79="Column",Samples!AI174,""))</f>
        <v>C16</v>
      </c>
      <c r="C252" s="155"/>
      <c r="D252" s="139"/>
      <c r="E252" s="140"/>
      <c r="F252" s="141" t="e">
        <f aca="false">VLOOKUP(B252,LC480_Analysis!C:F,3,0)</f>
        <v>#N/A</v>
      </c>
      <c r="G252" s="142"/>
      <c r="H252" s="152"/>
      <c r="I252" s="157"/>
      <c r="J252" s="165" t="e">
        <f aca="false">F252-I251</f>
        <v>#N/A</v>
      </c>
      <c r="K252" s="159"/>
      <c r="L252" s="160"/>
      <c r="M252" s="161"/>
      <c r="N252" s="162"/>
      <c r="O252" s="163"/>
      <c r="P252" s="164"/>
      <c r="Q252" s="27"/>
      <c r="R252" s="151"/>
      <c r="S252" s="150"/>
      <c r="T252" s="151"/>
    </row>
    <row r="253" customFormat="false" ht="15" hidden="false" customHeight="true" outlineLevel="0" collapsed="false">
      <c r="B253" s="14" t="str">
        <f aca="false">IF($B$79="Row",Samples!AE175,IF($B$79="Column",Samples!AI175,""))</f>
        <v>D15</v>
      </c>
      <c r="C253" s="155"/>
      <c r="D253" s="139"/>
      <c r="E253" s="140"/>
      <c r="F253" s="141" t="e">
        <f aca="false">VLOOKUP(B253,LC480_Analysis!C:F,3,0)</f>
        <v>#N/A</v>
      </c>
      <c r="G253" s="142"/>
      <c r="H253" s="153"/>
      <c r="I253" s="157"/>
      <c r="J253" s="166" t="e">
        <f aca="false">F253-I251</f>
        <v>#N/A</v>
      </c>
      <c r="K253" s="159"/>
      <c r="L253" s="160"/>
      <c r="M253" s="161"/>
      <c r="N253" s="162"/>
      <c r="O253" s="163"/>
      <c r="P253" s="164"/>
      <c r="Q253" s="27"/>
      <c r="R253" s="151"/>
      <c r="S253" s="150"/>
      <c r="T253" s="151"/>
    </row>
    <row r="254" customFormat="false" ht="15" hidden="false" customHeight="true" outlineLevel="0" collapsed="false">
      <c r="B254" s="14" t="str">
        <f aca="false">IF($B$79="Row",Samples!AE176,IF($B$79="Column",Samples!AI176,""))</f>
        <v>E15</v>
      </c>
      <c r="C254" s="155" t="e">
        <f aca="false">VLOOKUP(D254,Samples!B:C,2,0)</f>
        <v>#N/A</v>
      </c>
      <c r="D254" s="139" t="e">
        <f aca="false">INDEX(Samples!B:J,MATCH(Analysis!B254,Samples!F:F,0),1)</f>
        <v>#N/A</v>
      </c>
      <c r="E254" s="140" t="n">
        <f aca="false">$E$78</f>
        <v>8000</v>
      </c>
      <c r="F254" s="141" t="e">
        <f aca="false">VLOOKUP(B254,LC480_Analysis!C:F,3,0)</f>
        <v>#N/A</v>
      </c>
      <c r="G254" s="142" t="n">
        <f aca="false">$G$78</f>
        <v>600</v>
      </c>
      <c r="H254" s="156"/>
      <c r="I254" s="157" t="e">
        <f aca="false">AVERAGE(F254:F256)</f>
        <v>#N/A</v>
      </c>
      <c r="J254" s="158" t="e">
        <f aca="false">F254-I254</f>
        <v>#N/A</v>
      </c>
      <c r="K254" s="159" t="e">
        <f aca="false">(I254-$D$57)/$D$59</f>
        <v>#N/A</v>
      </c>
      <c r="L254" s="160" t="e">
        <f aca="false">10^K254</f>
        <v>#N/A</v>
      </c>
      <c r="M254" s="161" t="e">
        <f aca="false">L254*(452/G254)</f>
        <v>#N/A</v>
      </c>
      <c r="N254" s="162" t="e">
        <f aca="false">M254*E254</f>
        <v>#N/A</v>
      </c>
      <c r="O254" s="163" t="e">
        <f aca="false">N254/1000</f>
        <v>#N/A</v>
      </c>
      <c r="P254" s="164" t="e">
        <f aca="false">((O254*10^-12)*(G254*617.9))*10^-6*10^9*10^3</f>
        <v>#N/A</v>
      </c>
      <c r="Q254" s="27"/>
      <c r="R254" s="151" t="n">
        <f aca="false">$R$76</f>
        <v>0.87</v>
      </c>
      <c r="S254" s="150" t="e">
        <f aca="false">O254*R254</f>
        <v>#N/A</v>
      </c>
      <c r="T254" s="151" t="e">
        <f aca="false">((S254*10^-12)*(G254*617.9))*10^-6*10^9*10^3</f>
        <v>#N/A</v>
      </c>
    </row>
    <row r="255" customFormat="false" ht="15" hidden="false" customHeight="true" outlineLevel="0" collapsed="false">
      <c r="B255" s="14" t="str">
        <f aca="false">IF($B$79="Row",Samples!AE177,IF($B$79="Column",Samples!AI177,""))</f>
        <v>E16</v>
      </c>
      <c r="C255" s="155"/>
      <c r="D255" s="139"/>
      <c r="E255" s="140"/>
      <c r="F255" s="141" t="e">
        <f aca="false">VLOOKUP(B255,LC480_Analysis!C:F,3,0)</f>
        <v>#N/A</v>
      </c>
      <c r="G255" s="142"/>
      <c r="H255" s="152"/>
      <c r="I255" s="157"/>
      <c r="J255" s="165" t="e">
        <f aca="false">F255-I254</f>
        <v>#N/A</v>
      </c>
      <c r="K255" s="159"/>
      <c r="L255" s="160"/>
      <c r="M255" s="161"/>
      <c r="N255" s="162"/>
      <c r="O255" s="163"/>
      <c r="P255" s="164"/>
      <c r="Q255" s="27"/>
      <c r="R255" s="151"/>
      <c r="S255" s="150"/>
      <c r="T255" s="151"/>
    </row>
    <row r="256" customFormat="false" ht="15" hidden="false" customHeight="true" outlineLevel="0" collapsed="false">
      <c r="B256" s="14" t="str">
        <f aca="false">IF($B$79="Row",Samples!AE178,IF($B$79="Column",Samples!AI178,""))</f>
        <v>F15</v>
      </c>
      <c r="C256" s="155"/>
      <c r="D256" s="139"/>
      <c r="E256" s="140"/>
      <c r="F256" s="141" t="e">
        <f aca="false">VLOOKUP(B256,LC480_Analysis!C:F,3,0)</f>
        <v>#N/A</v>
      </c>
      <c r="G256" s="142"/>
      <c r="H256" s="153"/>
      <c r="I256" s="157"/>
      <c r="J256" s="166" t="e">
        <f aca="false">F256-I254</f>
        <v>#N/A</v>
      </c>
      <c r="K256" s="159"/>
      <c r="L256" s="160"/>
      <c r="M256" s="161"/>
      <c r="N256" s="162"/>
      <c r="O256" s="163"/>
      <c r="P256" s="164"/>
      <c r="Q256" s="27"/>
      <c r="R256" s="151"/>
      <c r="S256" s="150"/>
      <c r="T256" s="151"/>
    </row>
    <row r="257" customFormat="false" ht="15" hidden="false" customHeight="true" outlineLevel="0" collapsed="false">
      <c r="B257" s="14" t="str">
        <f aca="false">IF($B$79="Row",Samples!AE179,IF($B$79="Column",Samples!AI179,""))</f>
        <v>G15</v>
      </c>
      <c r="C257" s="155" t="e">
        <f aca="false">VLOOKUP(D257,Samples!B:C,2,0)</f>
        <v>#N/A</v>
      </c>
      <c r="D257" s="139" t="e">
        <f aca="false">INDEX(Samples!B:J,MATCH(Analysis!B257,Samples!F:F,0),1)</f>
        <v>#N/A</v>
      </c>
      <c r="E257" s="140" t="n">
        <f aca="false">$E$78</f>
        <v>8000</v>
      </c>
      <c r="F257" s="141" t="e">
        <f aca="false">VLOOKUP(B257,LC480_Analysis!C:F,3,0)</f>
        <v>#N/A</v>
      </c>
      <c r="G257" s="142" t="n">
        <f aca="false">$G$78</f>
        <v>600</v>
      </c>
      <c r="H257" s="156"/>
      <c r="I257" s="157" t="e">
        <f aca="false">AVERAGE(F257:F259)</f>
        <v>#N/A</v>
      </c>
      <c r="J257" s="158" t="e">
        <f aca="false">F257-I257</f>
        <v>#N/A</v>
      </c>
      <c r="K257" s="159" t="e">
        <f aca="false">(I257-$D$57)/$D$59</f>
        <v>#N/A</v>
      </c>
      <c r="L257" s="160" t="e">
        <f aca="false">10^K257</f>
        <v>#N/A</v>
      </c>
      <c r="M257" s="161" t="e">
        <f aca="false">L257*(452/G257)</f>
        <v>#N/A</v>
      </c>
      <c r="N257" s="162" t="e">
        <f aca="false">M257*E257</f>
        <v>#N/A</v>
      </c>
      <c r="O257" s="163" t="e">
        <f aca="false">N257/1000</f>
        <v>#N/A</v>
      </c>
      <c r="P257" s="164" t="e">
        <f aca="false">((O257*10^-12)*(G257*617.9))*10^-6*10^9*10^3</f>
        <v>#N/A</v>
      </c>
      <c r="Q257" s="27"/>
      <c r="R257" s="151" t="n">
        <f aca="false">$R$76</f>
        <v>0.87</v>
      </c>
      <c r="S257" s="150" t="e">
        <f aca="false">O257*R257</f>
        <v>#N/A</v>
      </c>
      <c r="T257" s="151" t="e">
        <f aca="false">((S257*10^-12)*(G257*617.9))*10^-6*10^9*10^3</f>
        <v>#N/A</v>
      </c>
    </row>
    <row r="258" customFormat="false" ht="15" hidden="false" customHeight="true" outlineLevel="0" collapsed="false">
      <c r="B258" s="14" t="str">
        <f aca="false">IF($B$79="Row",Samples!AE180,IF($B$79="Column",Samples!AI180,""))</f>
        <v>G16</v>
      </c>
      <c r="C258" s="155"/>
      <c r="D258" s="139"/>
      <c r="E258" s="140"/>
      <c r="F258" s="141" t="e">
        <f aca="false">VLOOKUP(B258,LC480_Analysis!C:F,3,0)</f>
        <v>#N/A</v>
      </c>
      <c r="G258" s="142"/>
      <c r="H258" s="152"/>
      <c r="I258" s="157"/>
      <c r="J258" s="165" t="e">
        <f aca="false">F258-I257</f>
        <v>#N/A</v>
      </c>
      <c r="K258" s="159"/>
      <c r="L258" s="160"/>
      <c r="M258" s="161"/>
      <c r="N258" s="162"/>
      <c r="O258" s="163"/>
      <c r="P258" s="164"/>
      <c r="Q258" s="27"/>
      <c r="R258" s="151"/>
      <c r="S258" s="150"/>
      <c r="T258" s="151"/>
    </row>
    <row r="259" customFormat="false" ht="15" hidden="false" customHeight="true" outlineLevel="0" collapsed="false">
      <c r="B259" s="14" t="str">
        <f aca="false">IF($B$79="Row",Samples!AE181,IF($B$79="Column",Samples!AI181,""))</f>
        <v>H15</v>
      </c>
      <c r="C259" s="155"/>
      <c r="D259" s="139"/>
      <c r="E259" s="140"/>
      <c r="F259" s="141" t="e">
        <f aca="false">VLOOKUP(B259,LC480_Analysis!C:F,3,0)</f>
        <v>#N/A</v>
      </c>
      <c r="G259" s="142"/>
      <c r="H259" s="153"/>
      <c r="I259" s="157"/>
      <c r="J259" s="166" t="e">
        <f aca="false">F259-I257</f>
        <v>#N/A</v>
      </c>
      <c r="K259" s="159"/>
      <c r="L259" s="160"/>
      <c r="M259" s="161"/>
      <c r="N259" s="162"/>
      <c r="O259" s="163"/>
      <c r="P259" s="164"/>
      <c r="Q259" s="27"/>
      <c r="R259" s="151"/>
      <c r="S259" s="150"/>
      <c r="T259" s="151"/>
    </row>
    <row r="260" customFormat="false" ht="15" hidden="false" customHeight="true" outlineLevel="0" collapsed="false">
      <c r="B260" s="14" t="str">
        <f aca="false">IF($B$79="Row",Samples!AE182,IF($B$79="Column",Samples!AI182,""))</f>
        <v>I15</v>
      </c>
      <c r="C260" s="155" t="e">
        <f aca="false">VLOOKUP(D260,Samples!B:C,2,0)</f>
        <v>#N/A</v>
      </c>
      <c r="D260" s="139" t="e">
        <f aca="false">INDEX(Samples!B:J,MATCH(Analysis!B260,Samples!F:F,0),1)</f>
        <v>#N/A</v>
      </c>
      <c r="E260" s="140" t="n">
        <f aca="false">$E$78</f>
        <v>8000</v>
      </c>
      <c r="F260" s="141" t="e">
        <f aca="false">VLOOKUP(B260,LC480_Analysis!C:F,3,0)</f>
        <v>#N/A</v>
      </c>
      <c r="G260" s="142" t="n">
        <f aca="false">$G$78</f>
        <v>600</v>
      </c>
      <c r="H260" s="156"/>
      <c r="I260" s="157" t="e">
        <f aca="false">AVERAGE(F260:F262)</f>
        <v>#N/A</v>
      </c>
      <c r="J260" s="158" t="e">
        <f aca="false">F260-I260</f>
        <v>#N/A</v>
      </c>
      <c r="K260" s="159" t="e">
        <f aca="false">(I260-$D$57)/$D$59</f>
        <v>#N/A</v>
      </c>
      <c r="L260" s="160" t="e">
        <f aca="false">10^K260</f>
        <v>#N/A</v>
      </c>
      <c r="M260" s="161" t="e">
        <f aca="false">L260*(452/G260)</f>
        <v>#N/A</v>
      </c>
      <c r="N260" s="162" t="e">
        <f aca="false">M260*E260</f>
        <v>#N/A</v>
      </c>
      <c r="O260" s="163" t="e">
        <f aca="false">N260/1000</f>
        <v>#N/A</v>
      </c>
      <c r="P260" s="164" t="e">
        <f aca="false">((O260*10^-12)*(G260*617.9))*10^-6*10^9*10^3</f>
        <v>#N/A</v>
      </c>
      <c r="Q260" s="27"/>
      <c r="R260" s="151" t="n">
        <f aca="false">$R$76</f>
        <v>0.87</v>
      </c>
      <c r="S260" s="150" t="e">
        <f aca="false">O260*R260</f>
        <v>#N/A</v>
      </c>
      <c r="T260" s="151" t="e">
        <f aca="false">((S260*10^-12)*(G260*617.9))*10^-6*10^9*10^3</f>
        <v>#N/A</v>
      </c>
    </row>
    <row r="261" customFormat="false" ht="15" hidden="false" customHeight="true" outlineLevel="0" collapsed="false">
      <c r="B261" s="14" t="str">
        <f aca="false">IF($B$79="Row",Samples!AE183,IF($B$79="Column",Samples!AI183,""))</f>
        <v>I16</v>
      </c>
      <c r="C261" s="155"/>
      <c r="D261" s="139"/>
      <c r="E261" s="140"/>
      <c r="F261" s="141" t="e">
        <f aca="false">VLOOKUP(B261,LC480_Analysis!C:F,3,0)</f>
        <v>#N/A</v>
      </c>
      <c r="G261" s="142"/>
      <c r="H261" s="152"/>
      <c r="I261" s="157"/>
      <c r="J261" s="165" t="e">
        <f aca="false">F261-I260</f>
        <v>#N/A</v>
      </c>
      <c r="K261" s="159"/>
      <c r="L261" s="160"/>
      <c r="M261" s="161"/>
      <c r="N261" s="162"/>
      <c r="O261" s="163"/>
      <c r="P261" s="164"/>
      <c r="Q261" s="27"/>
      <c r="R261" s="151"/>
      <c r="S261" s="150"/>
      <c r="T261" s="151"/>
    </row>
    <row r="262" customFormat="false" ht="15" hidden="false" customHeight="true" outlineLevel="0" collapsed="false">
      <c r="B262" s="14" t="str">
        <f aca="false">IF($B$79="Row",Samples!AE184,IF($B$79="Column",Samples!AI184,""))</f>
        <v>J15</v>
      </c>
      <c r="C262" s="155"/>
      <c r="D262" s="139"/>
      <c r="E262" s="140"/>
      <c r="F262" s="141" t="e">
        <f aca="false">VLOOKUP(B262,LC480_Analysis!C:F,3,0)</f>
        <v>#N/A</v>
      </c>
      <c r="G262" s="142"/>
      <c r="H262" s="153"/>
      <c r="I262" s="157"/>
      <c r="J262" s="166" t="e">
        <f aca="false">F262-I260</f>
        <v>#N/A</v>
      </c>
      <c r="K262" s="159"/>
      <c r="L262" s="160"/>
      <c r="M262" s="161"/>
      <c r="N262" s="162"/>
      <c r="O262" s="163"/>
      <c r="P262" s="164"/>
      <c r="Q262" s="27"/>
      <c r="R262" s="151"/>
      <c r="S262" s="150"/>
      <c r="T262" s="151"/>
    </row>
    <row r="263" customFormat="false" ht="15" hidden="false" customHeight="true" outlineLevel="0" collapsed="false">
      <c r="B263" s="14" t="str">
        <f aca="false">IF($B$79="Row",Samples!AE185,IF($B$79="Column",Samples!AI185,""))</f>
        <v>K15</v>
      </c>
      <c r="C263" s="155" t="e">
        <f aca="false">VLOOKUP(D263,Samples!B:C,2,0)</f>
        <v>#N/A</v>
      </c>
      <c r="D263" s="139" t="e">
        <f aca="false">INDEX(Samples!B:J,MATCH(Analysis!B263,Samples!F:F,0),1)</f>
        <v>#N/A</v>
      </c>
      <c r="E263" s="140" t="n">
        <f aca="false">$E$78</f>
        <v>8000</v>
      </c>
      <c r="F263" s="141" t="e">
        <f aca="false">VLOOKUP(B263,LC480_Analysis!C:F,3,0)</f>
        <v>#N/A</v>
      </c>
      <c r="G263" s="142" t="n">
        <f aca="false">$G$78</f>
        <v>600</v>
      </c>
      <c r="H263" s="156"/>
      <c r="I263" s="157" t="e">
        <f aca="false">AVERAGE(F263:F265)</f>
        <v>#N/A</v>
      </c>
      <c r="J263" s="158" t="e">
        <f aca="false">F263-I263</f>
        <v>#N/A</v>
      </c>
      <c r="K263" s="159" t="e">
        <f aca="false">(I263-$D$57)/$D$59</f>
        <v>#N/A</v>
      </c>
      <c r="L263" s="160" t="e">
        <f aca="false">10^K263</f>
        <v>#N/A</v>
      </c>
      <c r="M263" s="161" t="e">
        <f aca="false">L263*(452/G263)</f>
        <v>#N/A</v>
      </c>
      <c r="N263" s="162" t="e">
        <f aca="false">M263*E263</f>
        <v>#N/A</v>
      </c>
      <c r="O263" s="163" t="e">
        <f aca="false">N263/1000</f>
        <v>#N/A</v>
      </c>
      <c r="P263" s="164" t="e">
        <f aca="false">((O263*10^-12)*(G263*617.9))*10^-6*10^9*10^3</f>
        <v>#N/A</v>
      </c>
      <c r="Q263" s="27"/>
      <c r="R263" s="151" t="n">
        <f aca="false">$R$76</f>
        <v>0.87</v>
      </c>
      <c r="S263" s="150" t="e">
        <f aca="false">O263*R263</f>
        <v>#N/A</v>
      </c>
      <c r="T263" s="151" t="e">
        <f aca="false">((S263*10^-12)*(G263*617.9))*10^-6*10^9*10^3</f>
        <v>#N/A</v>
      </c>
    </row>
    <row r="264" customFormat="false" ht="15" hidden="false" customHeight="true" outlineLevel="0" collapsed="false">
      <c r="B264" s="14" t="str">
        <f aca="false">IF($B$79="Row",Samples!AE186,IF($B$79="Column",Samples!AI186,""))</f>
        <v>K16</v>
      </c>
      <c r="C264" s="155"/>
      <c r="D264" s="139"/>
      <c r="E264" s="140"/>
      <c r="F264" s="141" t="e">
        <f aca="false">VLOOKUP(B264,LC480_Analysis!C:F,3,0)</f>
        <v>#N/A</v>
      </c>
      <c r="G264" s="142"/>
      <c r="H264" s="152"/>
      <c r="I264" s="157"/>
      <c r="J264" s="165" t="e">
        <f aca="false">F264-I263</f>
        <v>#N/A</v>
      </c>
      <c r="K264" s="159"/>
      <c r="L264" s="160"/>
      <c r="M264" s="161"/>
      <c r="N264" s="162"/>
      <c r="O264" s="163"/>
      <c r="P264" s="164"/>
      <c r="Q264" s="27"/>
      <c r="R264" s="151"/>
      <c r="S264" s="150"/>
      <c r="T264" s="151"/>
    </row>
    <row r="265" customFormat="false" ht="15" hidden="false" customHeight="true" outlineLevel="0" collapsed="false">
      <c r="B265" s="14" t="str">
        <f aca="false">IF($B$79="Row",Samples!AE187,IF($B$79="Column",Samples!AI187,""))</f>
        <v>L15</v>
      </c>
      <c r="C265" s="155"/>
      <c r="D265" s="139"/>
      <c r="E265" s="140"/>
      <c r="F265" s="141" t="e">
        <f aca="false">VLOOKUP(B265,LC480_Analysis!C:F,3,0)</f>
        <v>#N/A</v>
      </c>
      <c r="G265" s="142"/>
      <c r="H265" s="153"/>
      <c r="I265" s="157"/>
      <c r="J265" s="166" t="e">
        <f aca="false">F265-I263</f>
        <v>#N/A</v>
      </c>
      <c r="K265" s="159"/>
      <c r="L265" s="160"/>
      <c r="M265" s="161"/>
      <c r="N265" s="162"/>
      <c r="O265" s="163"/>
      <c r="P265" s="164"/>
      <c r="Q265" s="27"/>
      <c r="R265" s="151"/>
      <c r="S265" s="150"/>
      <c r="T265" s="151"/>
    </row>
    <row r="266" customFormat="false" ht="15" hidden="false" customHeight="true" outlineLevel="0" collapsed="false">
      <c r="B266" s="14" t="str">
        <f aca="false">IF($B$79="Row",Samples!AE188,IF($B$79="Column",Samples!AI188,""))</f>
        <v>M15</v>
      </c>
      <c r="C266" s="155" t="e">
        <f aca="false">VLOOKUP(D266,Samples!B:C,2,0)</f>
        <v>#N/A</v>
      </c>
      <c r="D266" s="139" t="e">
        <f aca="false">INDEX(Samples!B:J,MATCH(Analysis!B266,Samples!F:F,0),1)</f>
        <v>#N/A</v>
      </c>
      <c r="E266" s="140" t="n">
        <f aca="false">$E$78</f>
        <v>8000</v>
      </c>
      <c r="F266" s="141" t="e">
        <f aca="false">VLOOKUP(B266,LC480_Analysis!C:F,3,0)</f>
        <v>#N/A</v>
      </c>
      <c r="G266" s="142" t="n">
        <f aca="false">$G$78</f>
        <v>600</v>
      </c>
      <c r="H266" s="156"/>
      <c r="I266" s="157" t="e">
        <f aca="false">AVERAGE(F266:F268)</f>
        <v>#N/A</v>
      </c>
      <c r="J266" s="158" t="e">
        <f aca="false">F266-I266</f>
        <v>#N/A</v>
      </c>
      <c r="K266" s="159" t="e">
        <f aca="false">(I266-$D$57)/$D$59</f>
        <v>#N/A</v>
      </c>
      <c r="L266" s="160" t="e">
        <f aca="false">10^K266</f>
        <v>#N/A</v>
      </c>
      <c r="M266" s="161" t="e">
        <f aca="false">L266*(452/G266)</f>
        <v>#N/A</v>
      </c>
      <c r="N266" s="162" t="e">
        <f aca="false">M266*E266</f>
        <v>#N/A</v>
      </c>
      <c r="O266" s="163" t="e">
        <f aca="false">N266/1000</f>
        <v>#N/A</v>
      </c>
      <c r="P266" s="164" t="e">
        <f aca="false">((O266*10^-12)*(G266*617.9))*10^-6*10^9*10^3</f>
        <v>#N/A</v>
      </c>
      <c r="Q266" s="27"/>
      <c r="R266" s="151" t="n">
        <f aca="false">$R$76</f>
        <v>0.87</v>
      </c>
      <c r="S266" s="150" t="e">
        <f aca="false">O266*R266</f>
        <v>#N/A</v>
      </c>
      <c r="T266" s="151" t="e">
        <f aca="false">((S266*10^-12)*(G266*617.9))*10^-6*10^9*10^3</f>
        <v>#N/A</v>
      </c>
    </row>
    <row r="267" customFormat="false" ht="15" hidden="false" customHeight="true" outlineLevel="0" collapsed="false">
      <c r="B267" s="14" t="str">
        <f aca="false">IF($B$79="Row",Samples!AE189,IF($B$79="Column",Samples!AI189,""))</f>
        <v>M16</v>
      </c>
      <c r="C267" s="155"/>
      <c r="D267" s="139"/>
      <c r="E267" s="140"/>
      <c r="F267" s="141" t="e">
        <f aca="false">VLOOKUP(B267,LC480_Analysis!C:F,3,0)</f>
        <v>#N/A</v>
      </c>
      <c r="G267" s="142"/>
      <c r="H267" s="152"/>
      <c r="I267" s="157"/>
      <c r="J267" s="165" t="e">
        <f aca="false">F267-I266</f>
        <v>#N/A</v>
      </c>
      <c r="K267" s="159"/>
      <c r="L267" s="160"/>
      <c r="M267" s="161"/>
      <c r="N267" s="162"/>
      <c r="O267" s="163"/>
      <c r="P267" s="164"/>
      <c r="Q267" s="27"/>
      <c r="R267" s="151"/>
      <c r="S267" s="150"/>
      <c r="T267" s="151"/>
    </row>
    <row r="268" customFormat="false" ht="15" hidden="false" customHeight="true" outlineLevel="0" collapsed="false">
      <c r="B268" s="14" t="str">
        <f aca="false">IF($B$79="Row",Samples!AE190,IF($B$79="Column",Samples!AI190,""))</f>
        <v>N15</v>
      </c>
      <c r="C268" s="155"/>
      <c r="D268" s="139"/>
      <c r="E268" s="140"/>
      <c r="F268" s="141" t="e">
        <f aca="false">VLOOKUP(B268,LC480_Analysis!C:F,3,0)</f>
        <v>#N/A</v>
      </c>
      <c r="G268" s="142"/>
      <c r="H268" s="153"/>
      <c r="I268" s="157"/>
      <c r="J268" s="166" t="e">
        <f aca="false">F268-I266</f>
        <v>#N/A</v>
      </c>
      <c r="K268" s="159"/>
      <c r="L268" s="160"/>
      <c r="M268" s="161"/>
      <c r="N268" s="162"/>
      <c r="O268" s="163"/>
      <c r="P268" s="164"/>
      <c r="Q268" s="27"/>
      <c r="R268" s="151"/>
      <c r="S268" s="150"/>
      <c r="T268" s="151"/>
    </row>
    <row r="269" customFormat="false" ht="15" hidden="false" customHeight="true" outlineLevel="0" collapsed="false">
      <c r="B269" s="14" t="str">
        <f aca="false">IF($B$79="Row",Samples!AE191,IF($B$79="Column",Samples!AI191,""))</f>
        <v>O15</v>
      </c>
      <c r="C269" s="155" t="e">
        <f aca="false">VLOOKUP(D269,Samples!B:C,2,0)</f>
        <v>#N/A</v>
      </c>
      <c r="D269" s="139" t="e">
        <f aca="false">INDEX(Samples!B:J,MATCH(Analysis!B269,Samples!F:F,0),1)</f>
        <v>#N/A</v>
      </c>
      <c r="E269" s="140" t="n">
        <f aca="false">$E$78</f>
        <v>8000</v>
      </c>
      <c r="F269" s="141" t="e">
        <f aca="false">VLOOKUP(B269,LC480_Analysis!C:F,3,0)</f>
        <v>#N/A</v>
      </c>
      <c r="G269" s="142" t="n">
        <f aca="false">$G$78</f>
        <v>600</v>
      </c>
      <c r="H269" s="156"/>
      <c r="I269" s="157" t="e">
        <f aca="false">AVERAGE(F269:F271)</f>
        <v>#N/A</v>
      </c>
      <c r="J269" s="158" t="e">
        <f aca="false">F269-I269</f>
        <v>#N/A</v>
      </c>
      <c r="K269" s="159" t="e">
        <f aca="false">(I269-$D$57)/$D$59</f>
        <v>#N/A</v>
      </c>
      <c r="L269" s="160" t="e">
        <f aca="false">10^K269</f>
        <v>#N/A</v>
      </c>
      <c r="M269" s="161" t="e">
        <f aca="false">L269*(452/G269)</f>
        <v>#N/A</v>
      </c>
      <c r="N269" s="162" t="e">
        <f aca="false">M269*E269</f>
        <v>#N/A</v>
      </c>
      <c r="O269" s="163" t="e">
        <f aca="false">N269/1000</f>
        <v>#N/A</v>
      </c>
      <c r="P269" s="164" t="e">
        <f aca="false">((O269*10^-12)*(G269*617.9))*10^-6*10^9*10^3</f>
        <v>#N/A</v>
      </c>
      <c r="Q269" s="27"/>
      <c r="R269" s="151" t="n">
        <f aca="false">$R$76</f>
        <v>0.87</v>
      </c>
      <c r="S269" s="150" t="e">
        <f aca="false">O269*R269</f>
        <v>#N/A</v>
      </c>
      <c r="T269" s="151" t="e">
        <f aca="false">((S269*10^-12)*(G269*617.9))*10^-6*10^9*10^3</f>
        <v>#N/A</v>
      </c>
    </row>
    <row r="270" customFormat="false" ht="15" hidden="false" customHeight="true" outlineLevel="0" collapsed="false">
      <c r="B270" s="14" t="str">
        <f aca="false">IF($B$79="Row",Samples!AE192,IF($B$79="Column",Samples!AI192,""))</f>
        <v>O16</v>
      </c>
      <c r="C270" s="155"/>
      <c r="D270" s="139"/>
      <c r="E270" s="140"/>
      <c r="F270" s="141" t="e">
        <f aca="false">VLOOKUP(B270,LC480_Analysis!C:F,3,0)</f>
        <v>#N/A</v>
      </c>
      <c r="G270" s="142"/>
      <c r="H270" s="152"/>
      <c r="I270" s="157"/>
      <c r="J270" s="165" t="e">
        <f aca="false">F270-I269</f>
        <v>#N/A</v>
      </c>
      <c r="K270" s="159"/>
      <c r="L270" s="160"/>
      <c r="M270" s="161"/>
      <c r="N270" s="162"/>
      <c r="O270" s="163"/>
      <c r="P270" s="164"/>
      <c r="Q270" s="27"/>
      <c r="R270" s="151"/>
      <c r="S270" s="150"/>
      <c r="T270" s="151"/>
    </row>
    <row r="271" customFormat="false" ht="15" hidden="false" customHeight="true" outlineLevel="0" collapsed="false">
      <c r="B271" s="14" t="str">
        <f aca="false">IF($B$79="Row",Samples!AE193,IF($B$79="Column",Samples!AI193,""))</f>
        <v>P15</v>
      </c>
      <c r="C271" s="155"/>
      <c r="D271" s="139"/>
      <c r="E271" s="140"/>
      <c r="F271" s="141" t="e">
        <f aca="false">VLOOKUP(B271,LC480_Analysis!C:F,3,0)</f>
        <v>#N/A</v>
      </c>
      <c r="G271" s="142"/>
      <c r="H271" s="153"/>
      <c r="I271" s="157"/>
      <c r="J271" s="166" t="e">
        <f aca="false">F271-I269</f>
        <v>#N/A</v>
      </c>
      <c r="K271" s="159"/>
      <c r="L271" s="160"/>
      <c r="M271" s="161"/>
      <c r="N271" s="162"/>
      <c r="O271" s="163"/>
      <c r="P271" s="164"/>
      <c r="Q271" s="27"/>
      <c r="R271" s="151"/>
      <c r="S271" s="150"/>
      <c r="T271" s="151"/>
    </row>
    <row r="272" customFormat="false" ht="15" hidden="false" customHeight="true" outlineLevel="0" collapsed="false">
      <c r="B272" s="14" t="str">
        <f aca="false">IF($B$79="Row",Samples!AE194,IF($B$79="Column",Samples!AI194,""))</f>
        <v>A17</v>
      </c>
      <c r="C272" s="155" t="e">
        <f aca="false">VLOOKUP(D272,Samples!B:C,2,0)</f>
        <v>#N/A</v>
      </c>
      <c r="D272" s="139" t="e">
        <f aca="false">INDEX(Samples!B:J,MATCH(Analysis!B272,Samples!F:F,0),1)</f>
        <v>#N/A</v>
      </c>
      <c r="E272" s="140" t="n">
        <f aca="false">$E$78</f>
        <v>8000</v>
      </c>
      <c r="F272" s="141" t="e">
        <f aca="false">VLOOKUP(B272,LC480_Analysis!C:F,3,0)</f>
        <v>#N/A</v>
      </c>
      <c r="G272" s="142" t="n">
        <f aca="false">$G$78</f>
        <v>600</v>
      </c>
      <c r="H272" s="156"/>
      <c r="I272" s="157" t="e">
        <f aca="false">AVERAGE(F272:F274)</f>
        <v>#N/A</v>
      </c>
      <c r="J272" s="158" t="e">
        <f aca="false">F272-I272</f>
        <v>#N/A</v>
      </c>
      <c r="K272" s="159" t="e">
        <f aca="false">(I272-$D$57)/$D$59</f>
        <v>#N/A</v>
      </c>
      <c r="L272" s="160" t="e">
        <f aca="false">10^K272</f>
        <v>#N/A</v>
      </c>
      <c r="M272" s="161" t="e">
        <f aca="false">L272*(452/G272)</f>
        <v>#N/A</v>
      </c>
      <c r="N272" s="162" t="e">
        <f aca="false">M272*E272</f>
        <v>#N/A</v>
      </c>
      <c r="O272" s="163" t="e">
        <f aca="false">N272/1000</f>
        <v>#N/A</v>
      </c>
      <c r="P272" s="164" t="e">
        <f aca="false">((O272*10^-12)*(G272*617.9))*10^-6*10^9*10^3</f>
        <v>#N/A</v>
      </c>
      <c r="Q272" s="27"/>
      <c r="R272" s="151" t="n">
        <f aca="false">$R$76</f>
        <v>0.87</v>
      </c>
      <c r="S272" s="150" t="e">
        <f aca="false">O272*R272</f>
        <v>#N/A</v>
      </c>
      <c r="T272" s="151" t="e">
        <f aca="false">((S272*10^-12)*(G272*617.9))*10^-6*10^9*10^3</f>
        <v>#N/A</v>
      </c>
    </row>
    <row r="273" customFormat="false" ht="15" hidden="false" customHeight="true" outlineLevel="0" collapsed="false">
      <c r="B273" s="14" t="str">
        <f aca="false">IF($B$79="Row",Samples!AE195,IF($B$79="Column",Samples!AI195,""))</f>
        <v>A18</v>
      </c>
      <c r="C273" s="155"/>
      <c r="D273" s="139"/>
      <c r="E273" s="140"/>
      <c r="F273" s="141" t="e">
        <f aca="false">VLOOKUP(B273,LC480_Analysis!C:F,3,0)</f>
        <v>#N/A</v>
      </c>
      <c r="G273" s="142"/>
      <c r="H273" s="152"/>
      <c r="I273" s="157"/>
      <c r="J273" s="165" t="e">
        <f aca="false">F273-I272</f>
        <v>#N/A</v>
      </c>
      <c r="K273" s="159"/>
      <c r="L273" s="160"/>
      <c r="M273" s="161"/>
      <c r="N273" s="162"/>
      <c r="O273" s="163"/>
      <c r="P273" s="164"/>
      <c r="Q273" s="27"/>
      <c r="R273" s="151"/>
      <c r="S273" s="150"/>
      <c r="T273" s="151"/>
    </row>
    <row r="274" customFormat="false" ht="15" hidden="false" customHeight="true" outlineLevel="0" collapsed="false">
      <c r="B274" s="14" t="str">
        <f aca="false">IF($B$79="Row",Samples!AE196,IF($B$79="Column",Samples!AI196,""))</f>
        <v>B17</v>
      </c>
      <c r="C274" s="155"/>
      <c r="D274" s="139"/>
      <c r="E274" s="140"/>
      <c r="F274" s="141" t="e">
        <f aca="false">VLOOKUP(B274,LC480_Analysis!C:F,3,0)</f>
        <v>#N/A</v>
      </c>
      <c r="G274" s="142"/>
      <c r="H274" s="153"/>
      <c r="I274" s="157"/>
      <c r="J274" s="166" t="e">
        <f aca="false">F274-I272</f>
        <v>#N/A</v>
      </c>
      <c r="K274" s="159"/>
      <c r="L274" s="160"/>
      <c r="M274" s="161"/>
      <c r="N274" s="162"/>
      <c r="O274" s="163"/>
      <c r="P274" s="164"/>
      <c r="Q274" s="27"/>
      <c r="R274" s="151"/>
      <c r="S274" s="150"/>
      <c r="T274" s="151"/>
    </row>
    <row r="275" customFormat="false" ht="15" hidden="false" customHeight="true" outlineLevel="0" collapsed="false">
      <c r="B275" s="14" t="str">
        <f aca="false">IF($B$79="Row",Samples!AE197,IF($B$79="Column",Samples!AI197,""))</f>
        <v>C17</v>
      </c>
      <c r="C275" s="155" t="e">
        <f aca="false">VLOOKUP(D275,Samples!B:C,2,0)</f>
        <v>#N/A</v>
      </c>
      <c r="D275" s="139" t="e">
        <f aca="false">INDEX(Samples!B:J,MATCH(Analysis!B275,Samples!F:F,0),1)</f>
        <v>#N/A</v>
      </c>
      <c r="E275" s="140" t="n">
        <f aca="false">$E$78</f>
        <v>8000</v>
      </c>
      <c r="F275" s="141" t="e">
        <f aca="false">VLOOKUP(B275,LC480_Analysis!C:F,3,0)</f>
        <v>#N/A</v>
      </c>
      <c r="G275" s="142" t="n">
        <f aca="false">$G$78</f>
        <v>600</v>
      </c>
      <c r="H275" s="156"/>
      <c r="I275" s="157" t="e">
        <f aca="false">AVERAGE(F275:F277)</f>
        <v>#N/A</v>
      </c>
      <c r="J275" s="158" t="e">
        <f aca="false">F275-I275</f>
        <v>#N/A</v>
      </c>
      <c r="K275" s="159" t="e">
        <f aca="false">(I275-$D$57)/$D$59</f>
        <v>#N/A</v>
      </c>
      <c r="L275" s="160" t="e">
        <f aca="false">10^K275</f>
        <v>#N/A</v>
      </c>
      <c r="M275" s="161" t="e">
        <f aca="false">L275*(452/G275)</f>
        <v>#N/A</v>
      </c>
      <c r="N275" s="162" t="e">
        <f aca="false">M275*E275</f>
        <v>#N/A</v>
      </c>
      <c r="O275" s="163" t="e">
        <f aca="false">N275/1000</f>
        <v>#N/A</v>
      </c>
      <c r="P275" s="164" t="e">
        <f aca="false">((O275*10^-12)*(G275*617.9))*10^-6*10^9*10^3</f>
        <v>#N/A</v>
      </c>
      <c r="Q275" s="27"/>
      <c r="R275" s="151" t="n">
        <f aca="false">$R$76</f>
        <v>0.87</v>
      </c>
      <c r="S275" s="150" t="e">
        <f aca="false">O275*R275</f>
        <v>#N/A</v>
      </c>
      <c r="T275" s="151" t="e">
        <f aca="false">((S275*10^-12)*(G275*617.9))*10^-6*10^9*10^3</f>
        <v>#N/A</v>
      </c>
    </row>
    <row r="276" customFormat="false" ht="15" hidden="false" customHeight="true" outlineLevel="0" collapsed="false">
      <c r="B276" s="14" t="str">
        <f aca="false">IF($B$79="Row",Samples!AE198,IF($B$79="Column",Samples!AI198,""))</f>
        <v>C18</v>
      </c>
      <c r="C276" s="155"/>
      <c r="D276" s="139"/>
      <c r="E276" s="140"/>
      <c r="F276" s="141" t="e">
        <f aca="false">VLOOKUP(B276,LC480_Analysis!C:F,3,0)</f>
        <v>#N/A</v>
      </c>
      <c r="G276" s="142"/>
      <c r="H276" s="152"/>
      <c r="I276" s="157"/>
      <c r="J276" s="165" t="e">
        <f aca="false">F276-I275</f>
        <v>#N/A</v>
      </c>
      <c r="K276" s="159"/>
      <c r="L276" s="160"/>
      <c r="M276" s="161"/>
      <c r="N276" s="162"/>
      <c r="O276" s="163"/>
      <c r="P276" s="164"/>
      <c r="Q276" s="27"/>
      <c r="R276" s="151"/>
      <c r="S276" s="150"/>
      <c r="T276" s="151"/>
    </row>
    <row r="277" customFormat="false" ht="15" hidden="false" customHeight="true" outlineLevel="0" collapsed="false">
      <c r="B277" s="14" t="str">
        <f aca="false">IF($B$79="Row",Samples!AE199,IF($B$79="Column",Samples!AI199,""))</f>
        <v>D17</v>
      </c>
      <c r="C277" s="155"/>
      <c r="D277" s="139"/>
      <c r="E277" s="140"/>
      <c r="F277" s="141" t="e">
        <f aca="false">VLOOKUP(B277,LC480_Analysis!C:F,3,0)</f>
        <v>#N/A</v>
      </c>
      <c r="G277" s="142"/>
      <c r="H277" s="153"/>
      <c r="I277" s="157"/>
      <c r="J277" s="166" t="e">
        <f aca="false">F277-I275</f>
        <v>#N/A</v>
      </c>
      <c r="K277" s="159"/>
      <c r="L277" s="160"/>
      <c r="M277" s="161"/>
      <c r="N277" s="162"/>
      <c r="O277" s="163"/>
      <c r="P277" s="164"/>
      <c r="Q277" s="27"/>
      <c r="R277" s="151"/>
      <c r="S277" s="150"/>
      <c r="T277" s="151"/>
    </row>
    <row r="278" customFormat="false" ht="15" hidden="false" customHeight="true" outlineLevel="0" collapsed="false">
      <c r="B278" s="14" t="str">
        <f aca="false">IF($B$79="Row",Samples!AE200,IF($B$79="Column",Samples!AI200,""))</f>
        <v>E17</v>
      </c>
      <c r="C278" s="155" t="e">
        <f aca="false">VLOOKUP(D278,Samples!B:C,2,0)</f>
        <v>#N/A</v>
      </c>
      <c r="D278" s="139" t="e">
        <f aca="false">INDEX(Samples!B:J,MATCH(Analysis!B278,Samples!F:F,0),1)</f>
        <v>#N/A</v>
      </c>
      <c r="E278" s="140" t="n">
        <f aca="false">$E$78</f>
        <v>8000</v>
      </c>
      <c r="F278" s="141" t="e">
        <f aca="false">VLOOKUP(B278,LC480_Analysis!C:F,3,0)</f>
        <v>#N/A</v>
      </c>
      <c r="G278" s="142" t="n">
        <f aca="false">$G$78</f>
        <v>600</v>
      </c>
      <c r="H278" s="156"/>
      <c r="I278" s="157" t="e">
        <f aca="false">AVERAGE(F278:F280)</f>
        <v>#N/A</v>
      </c>
      <c r="J278" s="158" t="e">
        <f aca="false">F278-I278</f>
        <v>#N/A</v>
      </c>
      <c r="K278" s="159" t="e">
        <f aca="false">(I278-$D$57)/$D$59</f>
        <v>#N/A</v>
      </c>
      <c r="L278" s="160" t="e">
        <f aca="false">10^K278</f>
        <v>#N/A</v>
      </c>
      <c r="M278" s="161" t="e">
        <f aca="false">L278*(452/G278)</f>
        <v>#N/A</v>
      </c>
      <c r="N278" s="162" t="e">
        <f aca="false">M278*E278</f>
        <v>#N/A</v>
      </c>
      <c r="O278" s="163" t="e">
        <f aca="false">N278/1000</f>
        <v>#N/A</v>
      </c>
      <c r="P278" s="164" t="e">
        <f aca="false">((O278*10^-12)*(G278*617.9))*10^-6*10^9*10^3</f>
        <v>#N/A</v>
      </c>
      <c r="Q278" s="27"/>
      <c r="R278" s="151" t="n">
        <f aca="false">$R$76</f>
        <v>0.87</v>
      </c>
      <c r="S278" s="150" t="e">
        <f aca="false">O278*R278</f>
        <v>#N/A</v>
      </c>
      <c r="T278" s="151" t="e">
        <f aca="false">((S278*10^-12)*(G278*617.9))*10^-6*10^9*10^3</f>
        <v>#N/A</v>
      </c>
    </row>
    <row r="279" customFormat="false" ht="15" hidden="false" customHeight="true" outlineLevel="0" collapsed="false">
      <c r="B279" s="14" t="str">
        <f aca="false">IF($B$79="Row",Samples!AE201,IF($B$79="Column",Samples!AI201,""))</f>
        <v>E18</v>
      </c>
      <c r="C279" s="155"/>
      <c r="D279" s="139"/>
      <c r="E279" s="140"/>
      <c r="F279" s="141" t="e">
        <f aca="false">VLOOKUP(B279,LC480_Analysis!C:F,3,0)</f>
        <v>#N/A</v>
      </c>
      <c r="G279" s="142"/>
      <c r="H279" s="152"/>
      <c r="I279" s="157"/>
      <c r="J279" s="165" t="e">
        <f aca="false">F279-I278</f>
        <v>#N/A</v>
      </c>
      <c r="K279" s="159"/>
      <c r="L279" s="160"/>
      <c r="M279" s="161"/>
      <c r="N279" s="162"/>
      <c r="O279" s="163"/>
      <c r="P279" s="164"/>
      <c r="Q279" s="27"/>
      <c r="R279" s="151"/>
      <c r="S279" s="150"/>
      <c r="T279" s="151"/>
    </row>
    <row r="280" customFormat="false" ht="15" hidden="false" customHeight="true" outlineLevel="0" collapsed="false">
      <c r="B280" s="14" t="str">
        <f aca="false">IF($B$79="Row",Samples!AE202,IF($B$79="Column",Samples!AI202,""))</f>
        <v>F17</v>
      </c>
      <c r="C280" s="155"/>
      <c r="D280" s="139"/>
      <c r="E280" s="140"/>
      <c r="F280" s="141" t="e">
        <f aca="false">VLOOKUP(B280,LC480_Analysis!C:F,3,0)</f>
        <v>#N/A</v>
      </c>
      <c r="G280" s="142"/>
      <c r="H280" s="153"/>
      <c r="I280" s="157"/>
      <c r="J280" s="166" t="e">
        <f aca="false">F280-I278</f>
        <v>#N/A</v>
      </c>
      <c r="K280" s="159"/>
      <c r="L280" s="160"/>
      <c r="M280" s="161"/>
      <c r="N280" s="162"/>
      <c r="O280" s="163"/>
      <c r="P280" s="164"/>
      <c r="Q280" s="27"/>
      <c r="R280" s="151"/>
      <c r="S280" s="150"/>
      <c r="T280" s="151"/>
    </row>
    <row r="281" customFormat="false" ht="15" hidden="false" customHeight="true" outlineLevel="0" collapsed="false">
      <c r="B281" s="14" t="str">
        <f aca="false">IF($B$79="Row",Samples!AE203,IF($B$79="Column",Samples!AI203,""))</f>
        <v>G17</v>
      </c>
      <c r="C281" s="155" t="e">
        <f aca="false">VLOOKUP(D281,Samples!B:C,2,0)</f>
        <v>#N/A</v>
      </c>
      <c r="D281" s="139" t="e">
        <f aca="false">INDEX(Samples!B:J,MATCH(Analysis!B281,Samples!F:F,0),1)</f>
        <v>#N/A</v>
      </c>
      <c r="E281" s="140" t="n">
        <f aca="false">$E$78</f>
        <v>8000</v>
      </c>
      <c r="F281" s="141" t="e">
        <f aca="false">VLOOKUP(B281,LC480_Analysis!C:F,3,0)</f>
        <v>#N/A</v>
      </c>
      <c r="G281" s="142" t="n">
        <f aca="false">$G$78</f>
        <v>600</v>
      </c>
      <c r="H281" s="156"/>
      <c r="I281" s="157" t="e">
        <f aca="false">AVERAGE(F281:F283)</f>
        <v>#N/A</v>
      </c>
      <c r="J281" s="158" t="e">
        <f aca="false">F281-I281</f>
        <v>#N/A</v>
      </c>
      <c r="K281" s="159" t="e">
        <f aca="false">(I281-$D$57)/$D$59</f>
        <v>#N/A</v>
      </c>
      <c r="L281" s="160" t="e">
        <f aca="false">10^K281</f>
        <v>#N/A</v>
      </c>
      <c r="M281" s="161" t="e">
        <f aca="false">L281*(452/G281)</f>
        <v>#N/A</v>
      </c>
      <c r="N281" s="162" t="e">
        <f aca="false">M281*E281</f>
        <v>#N/A</v>
      </c>
      <c r="O281" s="163" t="e">
        <f aca="false">N281/1000</f>
        <v>#N/A</v>
      </c>
      <c r="P281" s="164" t="e">
        <f aca="false">((O281*10^-12)*(G281*617.9))*10^-6*10^9*10^3</f>
        <v>#N/A</v>
      </c>
      <c r="Q281" s="27"/>
      <c r="R281" s="151" t="n">
        <f aca="false">$R$76</f>
        <v>0.87</v>
      </c>
      <c r="S281" s="150" t="e">
        <f aca="false">O281*R281</f>
        <v>#N/A</v>
      </c>
      <c r="T281" s="151" t="e">
        <f aca="false">((S281*10^-12)*(G281*617.9))*10^-6*10^9*10^3</f>
        <v>#N/A</v>
      </c>
    </row>
    <row r="282" customFormat="false" ht="15" hidden="false" customHeight="true" outlineLevel="0" collapsed="false">
      <c r="B282" s="14" t="str">
        <f aca="false">IF($B$79="Row",Samples!AE204,IF($B$79="Column",Samples!AI204,""))</f>
        <v>G18</v>
      </c>
      <c r="C282" s="155"/>
      <c r="D282" s="139"/>
      <c r="E282" s="140"/>
      <c r="F282" s="141" t="e">
        <f aca="false">VLOOKUP(B282,LC480_Analysis!C:F,3,0)</f>
        <v>#N/A</v>
      </c>
      <c r="G282" s="142"/>
      <c r="H282" s="152"/>
      <c r="I282" s="157"/>
      <c r="J282" s="165" t="e">
        <f aca="false">F282-I281</f>
        <v>#N/A</v>
      </c>
      <c r="K282" s="159"/>
      <c r="L282" s="160"/>
      <c r="M282" s="161"/>
      <c r="N282" s="162"/>
      <c r="O282" s="163"/>
      <c r="P282" s="164"/>
      <c r="Q282" s="27"/>
      <c r="R282" s="151"/>
      <c r="S282" s="150"/>
      <c r="T282" s="151"/>
    </row>
    <row r="283" customFormat="false" ht="15" hidden="false" customHeight="true" outlineLevel="0" collapsed="false">
      <c r="B283" s="14" t="str">
        <f aca="false">IF($B$79="Row",Samples!AE205,IF($B$79="Column",Samples!AI205,""))</f>
        <v>H17</v>
      </c>
      <c r="C283" s="155"/>
      <c r="D283" s="139"/>
      <c r="E283" s="140"/>
      <c r="F283" s="141" t="e">
        <f aca="false">VLOOKUP(B283,LC480_Analysis!C:F,3,0)</f>
        <v>#N/A</v>
      </c>
      <c r="G283" s="142"/>
      <c r="H283" s="153"/>
      <c r="I283" s="157"/>
      <c r="J283" s="166" t="e">
        <f aca="false">F283-I281</f>
        <v>#N/A</v>
      </c>
      <c r="K283" s="159"/>
      <c r="L283" s="160"/>
      <c r="M283" s="161"/>
      <c r="N283" s="162"/>
      <c r="O283" s="163"/>
      <c r="P283" s="164"/>
      <c r="Q283" s="27"/>
      <c r="R283" s="151"/>
      <c r="S283" s="150"/>
      <c r="T283" s="151"/>
    </row>
    <row r="284" customFormat="false" ht="15" hidden="false" customHeight="true" outlineLevel="0" collapsed="false">
      <c r="B284" s="14" t="str">
        <f aca="false">IF($B$79="Row",Samples!AE206,IF($B$79="Column",Samples!AI206,""))</f>
        <v>I17</v>
      </c>
      <c r="C284" s="155" t="e">
        <f aca="false">VLOOKUP(D284,Samples!B:C,2,0)</f>
        <v>#N/A</v>
      </c>
      <c r="D284" s="139" t="e">
        <f aca="false">INDEX(Samples!B:J,MATCH(Analysis!B284,Samples!F:F,0),1)</f>
        <v>#N/A</v>
      </c>
      <c r="E284" s="140" t="n">
        <f aca="false">$E$78</f>
        <v>8000</v>
      </c>
      <c r="F284" s="141" t="e">
        <f aca="false">VLOOKUP(B284,LC480_Analysis!C:F,3,0)</f>
        <v>#N/A</v>
      </c>
      <c r="G284" s="142" t="n">
        <f aca="false">$G$78</f>
        <v>600</v>
      </c>
      <c r="H284" s="156"/>
      <c r="I284" s="157" t="e">
        <f aca="false">AVERAGE(F284:F286)</f>
        <v>#N/A</v>
      </c>
      <c r="J284" s="158" t="e">
        <f aca="false">F284-I284</f>
        <v>#N/A</v>
      </c>
      <c r="K284" s="159" t="e">
        <f aca="false">(I284-$D$57)/$D$59</f>
        <v>#N/A</v>
      </c>
      <c r="L284" s="160" t="e">
        <f aca="false">10^K284</f>
        <v>#N/A</v>
      </c>
      <c r="M284" s="161" t="e">
        <f aca="false">L284*(452/G284)</f>
        <v>#N/A</v>
      </c>
      <c r="N284" s="162" t="e">
        <f aca="false">M284*E284</f>
        <v>#N/A</v>
      </c>
      <c r="O284" s="163" t="e">
        <f aca="false">N284/1000</f>
        <v>#N/A</v>
      </c>
      <c r="P284" s="164" t="e">
        <f aca="false">((O284*10^-12)*(G284*617.9))*10^-6*10^9*10^3</f>
        <v>#N/A</v>
      </c>
      <c r="Q284" s="27"/>
      <c r="R284" s="151" t="n">
        <f aca="false">$R$76</f>
        <v>0.87</v>
      </c>
      <c r="S284" s="150" t="e">
        <f aca="false">O284*R284</f>
        <v>#N/A</v>
      </c>
      <c r="T284" s="151" t="e">
        <f aca="false">((S284*10^-12)*(G284*617.9))*10^-6*10^9*10^3</f>
        <v>#N/A</v>
      </c>
    </row>
    <row r="285" customFormat="false" ht="15" hidden="false" customHeight="true" outlineLevel="0" collapsed="false">
      <c r="B285" s="14" t="str">
        <f aca="false">IF($B$79="Row",Samples!AE207,IF($B$79="Column",Samples!AI207,""))</f>
        <v>I18</v>
      </c>
      <c r="C285" s="155"/>
      <c r="D285" s="139"/>
      <c r="E285" s="140"/>
      <c r="F285" s="141" t="e">
        <f aca="false">VLOOKUP(B285,LC480_Analysis!C:F,3,0)</f>
        <v>#N/A</v>
      </c>
      <c r="G285" s="142"/>
      <c r="H285" s="152"/>
      <c r="I285" s="157"/>
      <c r="J285" s="165" t="e">
        <f aca="false">F285-I284</f>
        <v>#N/A</v>
      </c>
      <c r="K285" s="159"/>
      <c r="L285" s="160"/>
      <c r="M285" s="161"/>
      <c r="N285" s="162"/>
      <c r="O285" s="163"/>
      <c r="P285" s="164"/>
      <c r="Q285" s="27"/>
      <c r="R285" s="151"/>
      <c r="S285" s="150"/>
      <c r="T285" s="151"/>
    </row>
    <row r="286" customFormat="false" ht="15" hidden="false" customHeight="true" outlineLevel="0" collapsed="false">
      <c r="B286" s="14" t="str">
        <f aca="false">IF($B$79="Row",Samples!AE208,IF($B$79="Column",Samples!AI208,""))</f>
        <v>J17</v>
      </c>
      <c r="C286" s="155"/>
      <c r="D286" s="139"/>
      <c r="E286" s="140"/>
      <c r="F286" s="141" t="e">
        <f aca="false">VLOOKUP(B286,LC480_Analysis!C:F,3,0)</f>
        <v>#N/A</v>
      </c>
      <c r="G286" s="142"/>
      <c r="H286" s="153"/>
      <c r="I286" s="157"/>
      <c r="J286" s="166" t="e">
        <f aca="false">F286-I284</f>
        <v>#N/A</v>
      </c>
      <c r="K286" s="159"/>
      <c r="L286" s="160"/>
      <c r="M286" s="161"/>
      <c r="N286" s="162"/>
      <c r="O286" s="163"/>
      <c r="P286" s="164"/>
      <c r="Q286" s="27"/>
      <c r="R286" s="151"/>
      <c r="S286" s="150"/>
      <c r="T286" s="151"/>
    </row>
    <row r="287" customFormat="false" ht="15" hidden="false" customHeight="true" outlineLevel="0" collapsed="false">
      <c r="B287" s="14" t="str">
        <f aca="false">IF($B$79="Row",Samples!AE209,IF($B$79="Column",Samples!AI209,""))</f>
        <v>K17</v>
      </c>
      <c r="C287" s="155" t="e">
        <f aca="false">VLOOKUP(D287,Samples!B:C,2,0)</f>
        <v>#N/A</v>
      </c>
      <c r="D287" s="139" t="e">
        <f aca="false">INDEX(Samples!B:J,MATCH(Analysis!B287,Samples!F:F,0),1)</f>
        <v>#N/A</v>
      </c>
      <c r="E287" s="140" t="n">
        <f aca="false">$E$78</f>
        <v>8000</v>
      </c>
      <c r="F287" s="141" t="e">
        <f aca="false">VLOOKUP(B287,LC480_Analysis!C:F,3,0)</f>
        <v>#N/A</v>
      </c>
      <c r="G287" s="142" t="n">
        <f aca="false">$G$78</f>
        <v>600</v>
      </c>
      <c r="H287" s="156"/>
      <c r="I287" s="157" t="e">
        <f aca="false">AVERAGE(F287:F289)</f>
        <v>#N/A</v>
      </c>
      <c r="J287" s="158" t="e">
        <f aca="false">F287-I287</f>
        <v>#N/A</v>
      </c>
      <c r="K287" s="159" t="e">
        <f aca="false">(I287-$D$57)/$D$59</f>
        <v>#N/A</v>
      </c>
      <c r="L287" s="160" t="e">
        <f aca="false">10^K287</f>
        <v>#N/A</v>
      </c>
      <c r="M287" s="161" t="e">
        <f aca="false">L287*(452/G287)</f>
        <v>#N/A</v>
      </c>
      <c r="N287" s="162" t="e">
        <f aca="false">M287*E287</f>
        <v>#N/A</v>
      </c>
      <c r="O287" s="163" t="e">
        <f aca="false">N287/1000</f>
        <v>#N/A</v>
      </c>
      <c r="P287" s="164" t="e">
        <f aca="false">((O287*10^-12)*(G287*617.9))*10^-6*10^9*10^3</f>
        <v>#N/A</v>
      </c>
      <c r="Q287" s="27"/>
      <c r="R287" s="151" t="n">
        <f aca="false">$R$76</f>
        <v>0.87</v>
      </c>
      <c r="S287" s="150" t="e">
        <f aca="false">O287*R287</f>
        <v>#N/A</v>
      </c>
      <c r="T287" s="151" t="e">
        <f aca="false">((S287*10^-12)*(G287*617.9))*10^-6*10^9*10^3</f>
        <v>#N/A</v>
      </c>
    </row>
    <row r="288" customFormat="false" ht="15" hidden="false" customHeight="true" outlineLevel="0" collapsed="false">
      <c r="B288" s="14" t="str">
        <f aca="false">IF($B$79="Row",Samples!AE210,IF($B$79="Column",Samples!AI210,""))</f>
        <v>K18</v>
      </c>
      <c r="C288" s="155"/>
      <c r="D288" s="139"/>
      <c r="E288" s="140"/>
      <c r="F288" s="141" t="e">
        <f aca="false">VLOOKUP(B288,LC480_Analysis!C:F,3,0)</f>
        <v>#N/A</v>
      </c>
      <c r="G288" s="142"/>
      <c r="H288" s="152"/>
      <c r="I288" s="157"/>
      <c r="J288" s="165" t="e">
        <f aca="false">F288-I287</f>
        <v>#N/A</v>
      </c>
      <c r="K288" s="159"/>
      <c r="L288" s="160"/>
      <c r="M288" s="161"/>
      <c r="N288" s="162"/>
      <c r="O288" s="163"/>
      <c r="P288" s="164"/>
      <c r="Q288" s="27"/>
      <c r="R288" s="151"/>
      <c r="S288" s="150"/>
      <c r="T288" s="151"/>
    </row>
    <row r="289" customFormat="false" ht="15" hidden="false" customHeight="true" outlineLevel="0" collapsed="false">
      <c r="B289" s="14" t="str">
        <f aca="false">IF($B$79="Row",Samples!AE211,IF($B$79="Column",Samples!AI211,""))</f>
        <v>L17</v>
      </c>
      <c r="C289" s="155"/>
      <c r="D289" s="139"/>
      <c r="E289" s="140"/>
      <c r="F289" s="141" t="e">
        <f aca="false">VLOOKUP(B289,LC480_Analysis!C:F,3,0)</f>
        <v>#N/A</v>
      </c>
      <c r="G289" s="142"/>
      <c r="H289" s="153"/>
      <c r="I289" s="157"/>
      <c r="J289" s="166" t="e">
        <f aca="false">F289-I287</f>
        <v>#N/A</v>
      </c>
      <c r="K289" s="159"/>
      <c r="L289" s="160"/>
      <c r="M289" s="161"/>
      <c r="N289" s="162"/>
      <c r="O289" s="163"/>
      <c r="P289" s="164"/>
      <c r="Q289" s="27"/>
      <c r="R289" s="151"/>
      <c r="S289" s="150"/>
      <c r="T289" s="151"/>
    </row>
    <row r="290" customFormat="false" ht="15" hidden="false" customHeight="true" outlineLevel="0" collapsed="false">
      <c r="B290" s="14" t="str">
        <f aca="false">IF($B$79="Row",Samples!AE212,IF($B$79="Column",Samples!AI212,""))</f>
        <v>M17</v>
      </c>
      <c r="C290" s="155" t="e">
        <f aca="false">VLOOKUP(D290,Samples!B:C,2,0)</f>
        <v>#N/A</v>
      </c>
      <c r="D290" s="139" t="e">
        <f aca="false">INDEX(Samples!B:J,MATCH(Analysis!B290,Samples!F:F,0),1)</f>
        <v>#N/A</v>
      </c>
      <c r="E290" s="140" t="n">
        <f aca="false">$E$78</f>
        <v>8000</v>
      </c>
      <c r="F290" s="141" t="e">
        <f aca="false">VLOOKUP(B290,LC480_Analysis!C:F,3,0)</f>
        <v>#N/A</v>
      </c>
      <c r="G290" s="142" t="n">
        <f aca="false">$G$78</f>
        <v>600</v>
      </c>
      <c r="H290" s="156"/>
      <c r="I290" s="157" t="e">
        <f aca="false">AVERAGE(F290:F292)</f>
        <v>#N/A</v>
      </c>
      <c r="J290" s="158" t="e">
        <f aca="false">F290-I290</f>
        <v>#N/A</v>
      </c>
      <c r="K290" s="159" t="e">
        <f aca="false">(I290-$D$57)/$D$59</f>
        <v>#N/A</v>
      </c>
      <c r="L290" s="160" t="e">
        <f aca="false">10^K290</f>
        <v>#N/A</v>
      </c>
      <c r="M290" s="161" t="e">
        <f aca="false">L290*(452/G290)</f>
        <v>#N/A</v>
      </c>
      <c r="N290" s="162" t="e">
        <f aca="false">M290*E290</f>
        <v>#N/A</v>
      </c>
      <c r="O290" s="163" t="e">
        <f aca="false">N290/1000</f>
        <v>#N/A</v>
      </c>
      <c r="P290" s="164" t="e">
        <f aca="false">((O290*10^-12)*(G290*617.9))*10^-6*10^9*10^3</f>
        <v>#N/A</v>
      </c>
      <c r="Q290" s="27"/>
      <c r="R290" s="151" t="n">
        <f aca="false">$R$76</f>
        <v>0.87</v>
      </c>
      <c r="S290" s="150" t="e">
        <f aca="false">O290*R290</f>
        <v>#N/A</v>
      </c>
      <c r="T290" s="151" t="e">
        <f aca="false">((S290*10^-12)*(G290*617.9))*10^-6*10^9*10^3</f>
        <v>#N/A</v>
      </c>
    </row>
    <row r="291" customFormat="false" ht="15" hidden="false" customHeight="true" outlineLevel="0" collapsed="false">
      <c r="B291" s="14" t="str">
        <f aca="false">IF($B$79="Row",Samples!AE213,IF($B$79="Column",Samples!AI213,""))</f>
        <v>M18</v>
      </c>
      <c r="C291" s="155"/>
      <c r="D291" s="139"/>
      <c r="E291" s="140"/>
      <c r="F291" s="141" t="e">
        <f aca="false">VLOOKUP(B291,LC480_Analysis!C:F,3,0)</f>
        <v>#N/A</v>
      </c>
      <c r="G291" s="142"/>
      <c r="H291" s="152"/>
      <c r="I291" s="157"/>
      <c r="J291" s="165" t="e">
        <f aca="false">F291-I290</f>
        <v>#N/A</v>
      </c>
      <c r="K291" s="159"/>
      <c r="L291" s="160"/>
      <c r="M291" s="161"/>
      <c r="N291" s="162"/>
      <c r="O291" s="163"/>
      <c r="P291" s="164"/>
      <c r="Q291" s="27"/>
      <c r="R291" s="151"/>
      <c r="S291" s="150"/>
      <c r="T291" s="151"/>
    </row>
    <row r="292" customFormat="false" ht="15" hidden="false" customHeight="true" outlineLevel="0" collapsed="false">
      <c r="B292" s="14" t="str">
        <f aca="false">IF($B$79="Row",Samples!AE214,IF($B$79="Column",Samples!AI214,""))</f>
        <v>N17</v>
      </c>
      <c r="C292" s="155"/>
      <c r="D292" s="139"/>
      <c r="E292" s="140"/>
      <c r="F292" s="141" t="e">
        <f aca="false">VLOOKUP(B292,LC480_Analysis!C:F,3,0)</f>
        <v>#N/A</v>
      </c>
      <c r="G292" s="142"/>
      <c r="H292" s="153"/>
      <c r="I292" s="157"/>
      <c r="J292" s="166" t="e">
        <f aca="false">F292-I290</f>
        <v>#N/A</v>
      </c>
      <c r="K292" s="159"/>
      <c r="L292" s="160"/>
      <c r="M292" s="161"/>
      <c r="N292" s="162"/>
      <c r="O292" s="163"/>
      <c r="P292" s="164"/>
      <c r="Q292" s="27"/>
      <c r="R292" s="151"/>
      <c r="S292" s="150"/>
      <c r="T292" s="151"/>
    </row>
    <row r="293" customFormat="false" ht="15" hidden="false" customHeight="true" outlineLevel="0" collapsed="false">
      <c r="B293" s="14" t="str">
        <f aca="false">IF($B$79="Row",Samples!AE215,IF($B$79="Column",Samples!AI215,""))</f>
        <v>O17</v>
      </c>
      <c r="C293" s="155" t="e">
        <f aca="false">VLOOKUP(D293,Samples!B:C,2,0)</f>
        <v>#N/A</v>
      </c>
      <c r="D293" s="139" t="e">
        <f aca="false">INDEX(Samples!B:J,MATCH(Analysis!B293,Samples!F:F,0),1)</f>
        <v>#N/A</v>
      </c>
      <c r="E293" s="140" t="n">
        <f aca="false">$E$78</f>
        <v>8000</v>
      </c>
      <c r="F293" s="141" t="e">
        <f aca="false">VLOOKUP(B293,LC480_Analysis!C:F,3,0)</f>
        <v>#N/A</v>
      </c>
      <c r="G293" s="142" t="n">
        <f aca="false">$G$78</f>
        <v>600</v>
      </c>
      <c r="H293" s="156"/>
      <c r="I293" s="157" t="e">
        <f aca="false">AVERAGE(F293:F295)</f>
        <v>#N/A</v>
      </c>
      <c r="J293" s="158" t="e">
        <f aca="false">F293-I293</f>
        <v>#N/A</v>
      </c>
      <c r="K293" s="159" t="e">
        <f aca="false">(I293-$D$57)/$D$59</f>
        <v>#N/A</v>
      </c>
      <c r="L293" s="160" t="e">
        <f aca="false">10^K293</f>
        <v>#N/A</v>
      </c>
      <c r="M293" s="161" t="e">
        <f aca="false">L293*(452/G293)</f>
        <v>#N/A</v>
      </c>
      <c r="N293" s="162" t="e">
        <f aca="false">M293*E293</f>
        <v>#N/A</v>
      </c>
      <c r="O293" s="163" t="e">
        <f aca="false">N293/1000</f>
        <v>#N/A</v>
      </c>
      <c r="P293" s="164" t="e">
        <f aca="false">((O293*10^-12)*(G293*617.9))*10^-6*10^9*10^3</f>
        <v>#N/A</v>
      </c>
      <c r="Q293" s="27"/>
      <c r="R293" s="151" t="n">
        <f aca="false">$R$76</f>
        <v>0.87</v>
      </c>
      <c r="S293" s="150" t="e">
        <f aca="false">O293*R293</f>
        <v>#N/A</v>
      </c>
      <c r="T293" s="151" t="e">
        <f aca="false">((S293*10^-12)*(G293*617.9))*10^-6*10^9*10^3</f>
        <v>#N/A</v>
      </c>
    </row>
    <row r="294" customFormat="false" ht="15" hidden="false" customHeight="true" outlineLevel="0" collapsed="false">
      <c r="B294" s="14" t="str">
        <f aca="false">IF($B$79="Row",Samples!AE216,IF($B$79="Column",Samples!AI216,""))</f>
        <v>O18</v>
      </c>
      <c r="C294" s="155"/>
      <c r="D294" s="139"/>
      <c r="E294" s="140"/>
      <c r="F294" s="141" t="e">
        <f aca="false">VLOOKUP(B294,LC480_Analysis!C:F,3,0)</f>
        <v>#N/A</v>
      </c>
      <c r="G294" s="142"/>
      <c r="H294" s="152"/>
      <c r="I294" s="157"/>
      <c r="J294" s="165" t="e">
        <f aca="false">F294-I293</f>
        <v>#N/A</v>
      </c>
      <c r="K294" s="159"/>
      <c r="L294" s="160"/>
      <c r="M294" s="161"/>
      <c r="N294" s="162"/>
      <c r="O294" s="163"/>
      <c r="P294" s="164"/>
      <c r="Q294" s="27"/>
      <c r="R294" s="151"/>
      <c r="S294" s="150"/>
      <c r="T294" s="151"/>
    </row>
    <row r="295" customFormat="false" ht="15" hidden="false" customHeight="true" outlineLevel="0" collapsed="false">
      <c r="B295" s="14" t="str">
        <f aca="false">IF($B$79="Row",Samples!AE217,IF($B$79="Column",Samples!AI217,""))</f>
        <v>P17</v>
      </c>
      <c r="C295" s="155"/>
      <c r="D295" s="139"/>
      <c r="E295" s="140"/>
      <c r="F295" s="141" t="e">
        <f aca="false">VLOOKUP(B295,LC480_Analysis!C:F,3,0)</f>
        <v>#N/A</v>
      </c>
      <c r="G295" s="142"/>
      <c r="H295" s="153"/>
      <c r="I295" s="157"/>
      <c r="J295" s="166" t="e">
        <f aca="false">F295-I293</f>
        <v>#N/A</v>
      </c>
      <c r="K295" s="159"/>
      <c r="L295" s="160"/>
      <c r="M295" s="161"/>
      <c r="N295" s="162"/>
      <c r="O295" s="163"/>
      <c r="P295" s="164"/>
      <c r="Q295" s="27"/>
      <c r="R295" s="151"/>
      <c r="S295" s="150"/>
      <c r="T295" s="151"/>
    </row>
    <row r="296" customFormat="false" ht="15" hidden="false" customHeight="true" outlineLevel="0" collapsed="false">
      <c r="B296" s="14" t="str">
        <f aca="false">IF($B$79="Row",Samples!AE218,IF($B$79="Column",Samples!AI218,""))</f>
        <v>A19</v>
      </c>
      <c r="C296" s="155" t="e">
        <f aca="false">VLOOKUP(D296,Samples!B:C,2,0)</f>
        <v>#N/A</v>
      </c>
      <c r="D296" s="139" t="e">
        <f aca="false">INDEX(Samples!B:J,MATCH(Analysis!B296,Samples!F:F,0),1)</f>
        <v>#N/A</v>
      </c>
      <c r="E296" s="140" t="n">
        <f aca="false">$E$78</f>
        <v>8000</v>
      </c>
      <c r="F296" s="141" t="e">
        <f aca="false">VLOOKUP(B296,LC480_Analysis!C:F,3,0)</f>
        <v>#N/A</v>
      </c>
      <c r="G296" s="142" t="n">
        <f aca="false">$G$78</f>
        <v>600</v>
      </c>
      <c r="H296" s="156"/>
      <c r="I296" s="157" t="e">
        <f aca="false">AVERAGE(F296:F298)</f>
        <v>#N/A</v>
      </c>
      <c r="J296" s="158" t="e">
        <f aca="false">F296-I296</f>
        <v>#N/A</v>
      </c>
      <c r="K296" s="159" t="e">
        <f aca="false">(I296-$D$57)/$D$59</f>
        <v>#N/A</v>
      </c>
      <c r="L296" s="160" t="e">
        <f aca="false">10^K296</f>
        <v>#N/A</v>
      </c>
      <c r="M296" s="161" t="e">
        <f aca="false">L296*(452/G296)</f>
        <v>#N/A</v>
      </c>
      <c r="N296" s="162" t="e">
        <f aca="false">M296*E296</f>
        <v>#N/A</v>
      </c>
      <c r="O296" s="163" t="e">
        <f aca="false">N296/1000</f>
        <v>#N/A</v>
      </c>
      <c r="P296" s="164" t="e">
        <f aca="false">((O296*10^-12)*(G296*617.9))*10^-6*10^9*10^3</f>
        <v>#N/A</v>
      </c>
      <c r="Q296" s="27"/>
      <c r="R296" s="151" t="n">
        <f aca="false">$R$76</f>
        <v>0.87</v>
      </c>
      <c r="S296" s="150" t="e">
        <f aca="false">O296*R296</f>
        <v>#N/A</v>
      </c>
      <c r="T296" s="151" t="e">
        <f aca="false">((S296*10^-12)*(G296*617.9))*10^-6*10^9*10^3</f>
        <v>#N/A</v>
      </c>
    </row>
    <row r="297" customFormat="false" ht="15" hidden="false" customHeight="true" outlineLevel="0" collapsed="false">
      <c r="B297" s="14" t="str">
        <f aca="false">IF($B$79="Row",Samples!AE219,IF($B$79="Column",Samples!AI219,""))</f>
        <v>A20</v>
      </c>
      <c r="C297" s="155"/>
      <c r="D297" s="139"/>
      <c r="E297" s="140"/>
      <c r="F297" s="141" t="e">
        <f aca="false">VLOOKUP(B297,LC480_Analysis!C:F,3,0)</f>
        <v>#N/A</v>
      </c>
      <c r="G297" s="142"/>
      <c r="H297" s="152"/>
      <c r="I297" s="157"/>
      <c r="J297" s="165" t="e">
        <f aca="false">F297-I296</f>
        <v>#N/A</v>
      </c>
      <c r="K297" s="159"/>
      <c r="L297" s="160"/>
      <c r="M297" s="161"/>
      <c r="N297" s="162"/>
      <c r="O297" s="163"/>
      <c r="P297" s="164"/>
      <c r="Q297" s="27"/>
      <c r="R297" s="151"/>
      <c r="S297" s="150"/>
      <c r="T297" s="151"/>
    </row>
    <row r="298" customFormat="false" ht="15" hidden="false" customHeight="true" outlineLevel="0" collapsed="false">
      <c r="B298" s="14" t="str">
        <f aca="false">IF($B$79="Row",Samples!AE220,IF($B$79="Column",Samples!AI220,""))</f>
        <v>B19</v>
      </c>
      <c r="C298" s="155"/>
      <c r="D298" s="139"/>
      <c r="E298" s="140"/>
      <c r="F298" s="141" t="e">
        <f aca="false">VLOOKUP(B298,LC480_Analysis!C:F,3,0)</f>
        <v>#N/A</v>
      </c>
      <c r="G298" s="142"/>
      <c r="H298" s="153"/>
      <c r="I298" s="157"/>
      <c r="J298" s="166" t="e">
        <f aca="false">F298-I296</f>
        <v>#N/A</v>
      </c>
      <c r="K298" s="159"/>
      <c r="L298" s="160"/>
      <c r="M298" s="161"/>
      <c r="N298" s="162"/>
      <c r="O298" s="163"/>
      <c r="P298" s="164"/>
      <c r="Q298" s="27"/>
      <c r="R298" s="151"/>
      <c r="S298" s="150"/>
      <c r="T298" s="151"/>
    </row>
    <row r="299" customFormat="false" ht="15" hidden="false" customHeight="true" outlineLevel="0" collapsed="false">
      <c r="B299" s="14" t="str">
        <f aca="false">IF($B$79="Row",Samples!AE221,IF($B$79="Column",Samples!AI221,""))</f>
        <v>C19</v>
      </c>
      <c r="C299" s="155" t="e">
        <f aca="false">VLOOKUP(D299,Samples!B:C,2,0)</f>
        <v>#N/A</v>
      </c>
      <c r="D299" s="139" t="e">
        <f aca="false">INDEX(Samples!B:J,MATCH(Analysis!B299,Samples!F:F,0),1)</f>
        <v>#N/A</v>
      </c>
      <c r="E299" s="140" t="n">
        <f aca="false">$E$78</f>
        <v>8000</v>
      </c>
      <c r="F299" s="141" t="e">
        <f aca="false">VLOOKUP(B299,LC480_Analysis!C:F,3,0)</f>
        <v>#N/A</v>
      </c>
      <c r="G299" s="142" t="n">
        <f aca="false">$G$78</f>
        <v>600</v>
      </c>
      <c r="H299" s="156"/>
      <c r="I299" s="157" t="e">
        <f aca="false">AVERAGE(F299:F301)</f>
        <v>#N/A</v>
      </c>
      <c r="J299" s="158" t="e">
        <f aca="false">F299-I299</f>
        <v>#N/A</v>
      </c>
      <c r="K299" s="159" t="e">
        <f aca="false">(I299-$D$57)/$D$59</f>
        <v>#N/A</v>
      </c>
      <c r="L299" s="160" t="e">
        <f aca="false">10^K299</f>
        <v>#N/A</v>
      </c>
      <c r="M299" s="161" t="e">
        <f aca="false">L299*(452/G299)</f>
        <v>#N/A</v>
      </c>
      <c r="N299" s="162" t="e">
        <f aca="false">M299*E299</f>
        <v>#N/A</v>
      </c>
      <c r="O299" s="163" t="e">
        <f aca="false">N299/1000</f>
        <v>#N/A</v>
      </c>
      <c r="P299" s="164" t="e">
        <f aca="false">((O299*10^-12)*(G299*617.9))*10^-6*10^9*10^3</f>
        <v>#N/A</v>
      </c>
      <c r="Q299" s="27"/>
      <c r="R299" s="151" t="n">
        <f aca="false">$R$76</f>
        <v>0.87</v>
      </c>
      <c r="S299" s="150" t="e">
        <f aca="false">O299*R299</f>
        <v>#N/A</v>
      </c>
      <c r="T299" s="151" t="e">
        <f aca="false">((S299*10^-12)*(G299*617.9))*10^-6*10^9*10^3</f>
        <v>#N/A</v>
      </c>
    </row>
    <row r="300" customFormat="false" ht="15" hidden="false" customHeight="true" outlineLevel="0" collapsed="false">
      <c r="B300" s="14" t="str">
        <f aca="false">IF($B$79="Row",Samples!AE222,IF($B$79="Column",Samples!AI222,""))</f>
        <v>C20</v>
      </c>
      <c r="C300" s="155"/>
      <c r="D300" s="139"/>
      <c r="E300" s="140"/>
      <c r="F300" s="141" t="e">
        <f aca="false">VLOOKUP(B300,LC480_Analysis!C:F,3,0)</f>
        <v>#N/A</v>
      </c>
      <c r="G300" s="142"/>
      <c r="H300" s="152"/>
      <c r="I300" s="157"/>
      <c r="J300" s="165" t="e">
        <f aca="false">F300-I299</f>
        <v>#N/A</v>
      </c>
      <c r="K300" s="159"/>
      <c r="L300" s="160"/>
      <c r="M300" s="161"/>
      <c r="N300" s="162"/>
      <c r="O300" s="163"/>
      <c r="P300" s="164"/>
      <c r="Q300" s="27"/>
      <c r="R300" s="151"/>
      <c r="S300" s="150"/>
      <c r="T300" s="151"/>
    </row>
    <row r="301" customFormat="false" ht="15" hidden="false" customHeight="true" outlineLevel="0" collapsed="false">
      <c r="B301" s="14" t="str">
        <f aca="false">IF($B$79="Row",Samples!AE223,IF($B$79="Column",Samples!AI223,""))</f>
        <v>D19</v>
      </c>
      <c r="C301" s="155"/>
      <c r="D301" s="139"/>
      <c r="E301" s="140"/>
      <c r="F301" s="141" t="e">
        <f aca="false">VLOOKUP(B301,LC480_Analysis!C:F,3,0)</f>
        <v>#N/A</v>
      </c>
      <c r="G301" s="142"/>
      <c r="H301" s="153"/>
      <c r="I301" s="157"/>
      <c r="J301" s="166" t="e">
        <f aca="false">F301-I299</f>
        <v>#N/A</v>
      </c>
      <c r="K301" s="159"/>
      <c r="L301" s="160"/>
      <c r="M301" s="161"/>
      <c r="N301" s="162"/>
      <c r="O301" s="163"/>
      <c r="P301" s="164"/>
      <c r="Q301" s="27"/>
      <c r="R301" s="151"/>
      <c r="S301" s="150"/>
      <c r="T301" s="151"/>
    </row>
    <row r="302" customFormat="false" ht="15" hidden="false" customHeight="true" outlineLevel="0" collapsed="false">
      <c r="B302" s="14" t="str">
        <f aca="false">IF($B$79="Row",Samples!AE224,IF($B$79="Column",Samples!AI224,""))</f>
        <v>E19</v>
      </c>
      <c r="C302" s="155" t="e">
        <f aca="false">VLOOKUP(D302,Samples!B:C,2,0)</f>
        <v>#N/A</v>
      </c>
      <c r="D302" s="139" t="e">
        <f aca="false">INDEX(Samples!B:J,MATCH(Analysis!B302,Samples!F:F,0),1)</f>
        <v>#N/A</v>
      </c>
      <c r="E302" s="140" t="n">
        <f aca="false">$E$78</f>
        <v>8000</v>
      </c>
      <c r="F302" s="141" t="e">
        <f aca="false">VLOOKUP(B302,LC480_Analysis!C:F,3,0)</f>
        <v>#N/A</v>
      </c>
      <c r="G302" s="142" t="n">
        <f aca="false">$G$78</f>
        <v>600</v>
      </c>
      <c r="H302" s="156"/>
      <c r="I302" s="157" t="e">
        <f aca="false">AVERAGE(F302:F304)</f>
        <v>#N/A</v>
      </c>
      <c r="J302" s="158" t="e">
        <f aca="false">F302-I302</f>
        <v>#N/A</v>
      </c>
      <c r="K302" s="159" t="e">
        <f aca="false">(I302-$D$57)/$D$59</f>
        <v>#N/A</v>
      </c>
      <c r="L302" s="160" t="e">
        <f aca="false">10^K302</f>
        <v>#N/A</v>
      </c>
      <c r="M302" s="161" t="e">
        <f aca="false">L302*(452/G302)</f>
        <v>#N/A</v>
      </c>
      <c r="N302" s="162" t="e">
        <f aca="false">M302*E302</f>
        <v>#N/A</v>
      </c>
      <c r="O302" s="163" t="e">
        <f aca="false">N302/1000</f>
        <v>#N/A</v>
      </c>
      <c r="P302" s="164" t="e">
        <f aca="false">((O302*10^-12)*(G302*617.9))*10^-6*10^9*10^3</f>
        <v>#N/A</v>
      </c>
      <c r="Q302" s="27"/>
      <c r="R302" s="151" t="n">
        <f aca="false">$R$76</f>
        <v>0.87</v>
      </c>
      <c r="S302" s="150" t="e">
        <f aca="false">O302*R302</f>
        <v>#N/A</v>
      </c>
      <c r="T302" s="151" t="e">
        <f aca="false">((S302*10^-12)*(G302*617.9))*10^-6*10^9*10^3</f>
        <v>#N/A</v>
      </c>
    </row>
    <row r="303" customFormat="false" ht="15" hidden="false" customHeight="true" outlineLevel="0" collapsed="false">
      <c r="B303" s="14" t="str">
        <f aca="false">IF($B$79="Row",Samples!AE225,IF($B$79="Column",Samples!AI225,""))</f>
        <v>E20</v>
      </c>
      <c r="C303" s="155"/>
      <c r="D303" s="139"/>
      <c r="E303" s="140"/>
      <c r="F303" s="141" t="e">
        <f aca="false">VLOOKUP(B303,LC480_Analysis!C:F,3,0)</f>
        <v>#N/A</v>
      </c>
      <c r="G303" s="142"/>
      <c r="H303" s="152"/>
      <c r="I303" s="157"/>
      <c r="J303" s="165" t="e">
        <f aca="false">F303-I302</f>
        <v>#N/A</v>
      </c>
      <c r="K303" s="159"/>
      <c r="L303" s="160"/>
      <c r="M303" s="161"/>
      <c r="N303" s="162"/>
      <c r="O303" s="163"/>
      <c r="P303" s="164"/>
      <c r="Q303" s="27"/>
      <c r="R303" s="151"/>
      <c r="S303" s="150"/>
      <c r="T303" s="151"/>
    </row>
    <row r="304" customFormat="false" ht="15" hidden="false" customHeight="true" outlineLevel="0" collapsed="false">
      <c r="B304" s="14" t="str">
        <f aca="false">IF($B$79="Row",Samples!AE226,IF($B$79="Column",Samples!AI226,""))</f>
        <v>F19</v>
      </c>
      <c r="C304" s="155"/>
      <c r="D304" s="139"/>
      <c r="E304" s="140"/>
      <c r="F304" s="141" t="e">
        <f aca="false">VLOOKUP(B304,LC480_Analysis!C:F,3,0)</f>
        <v>#N/A</v>
      </c>
      <c r="G304" s="142"/>
      <c r="H304" s="153"/>
      <c r="I304" s="157"/>
      <c r="J304" s="166" t="e">
        <f aca="false">F304-I302</f>
        <v>#N/A</v>
      </c>
      <c r="K304" s="159"/>
      <c r="L304" s="160"/>
      <c r="M304" s="161"/>
      <c r="N304" s="162"/>
      <c r="O304" s="163"/>
      <c r="P304" s="164"/>
      <c r="Q304" s="27"/>
      <c r="R304" s="151"/>
      <c r="S304" s="150"/>
      <c r="T304" s="151"/>
    </row>
    <row r="305" customFormat="false" ht="15" hidden="false" customHeight="true" outlineLevel="0" collapsed="false">
      <c r="B305" s="14" t="str">
        <f aca="false">IF($B$79="Row",Samples!AE227,IF($B$79="Column",Samples!AI227,""))</f>
        <v>G19</v>
      </c>
      <c r="C305" s="155" t="e">
        <f aca="false">VLOOKUP(D305,Samples!B:C,2,0)</f>
        <v>#N/A</v>
      </c>
      <c r="D305" s="139" t="e">
        <f aca="false">INDEX(Samples!B:J,MATCH(Analysis!B305,Samples!F:F,0),1)</f>
        <v>#N/A</v>
      </c>
      <c r="E305" s="140" t="n">
        <f aca="false">$E$78</f>
        <v>8000</v>
      </c>
      <c r="F305" s="141" t="e">
        <f aca="false">VLOOKUP(B305,LC480_Analysis!C:F,3,0)</f>
        <v>#N/A</v>
      </c>
      <c r="G305" s="142" t="n">
        <f aca="false">$G$78</f>
        <v>600</v>
      </c>
      <c r="H305" s="156"/>
      <c r="I305" s="157" t="e">
        <f aca="false">AVERAGE(F305:F307)</f>
        <v>#N/A</v>
      </c>
      <c r="J305" s="158" t="e">
        <f aca="false">F305-I305</f>
        <v>#N/A</v>
      </c>
      <c r="K305" s="159" t="e">
        <f aca="false">(I305-$D$57)/$D$59</f>
        <v>#N/A</v>
      </c>
      <c r="L305" s="160" t="e">
        <f aca="false">10^K305</f>
        <v>#N/A</v>
      </c>
      <c r="M305" s="161" t="e">
        <f aca="false">L305*(452/G305)</f>
        <v>#N/A</v>
      </c>
      <c r="N305" s="162" t="e">
        <f aca="false">M305*E305</f>
        <v>#N/A</v>
      </c>
      <c r="O305" s="163" t="e">
        <f aca="false">N305/1000</f>
        <v>#N/A</v>
      </c>
      <c r="P305" s="164" t="e">
        <f aca="false">((O305*10^-12)*(G305*617.9))*10^-6*10^9*10^3</f>
        <v>#N/A</v>
      </c>
      <c r="Q305" s="27"/>
      <c r="R305" s="151" t="n">
        <f aca="false">$R$76</f>
        <v>0.87</v>
      </c>
      <c r="S305" s="150" t="e">
        <f aca="false">O305*R305</f>
        <v>#N/A</v>
      </c>
      <c r="T305" s="151" t="e">
        <f aca="false">((S305*10^-12)*(G305*617.9))*10^-6*10^9*10^3</f>
        <v>#N/A</v>
      </c>
    </row>
    <row r="306" customFormat="false" ht="15" hidden="false" customHeight="true" outlineLevel="0" collapsed="false">
      <c r="B306" s="14" t="str">
        <f aca="false">IF($B$79="Row",Samples!AE228,IF($B$79="Column",Samples!AI228,""))</f>
        <v>G20</v>
      </c>
      <c r="C306" s="155"/>
      <c r="D306" s="139"/>
      <c r="E306" s="140"/>
      <c r="F306" s="141" t="e">
        <f aca="false">VLOOKUP(B306,LC480_Analysis!C:F,3,0)</f>
        <v>#N/A</v>
      </c>
      <c r="G306" s="142"/>
      <c r="H306" s="152"/>
      <c r="I306" s="157"/>
      <c r="J306" s="165" t="e">
        <f aca="false">F306-I305</f>
        <v>#N/A</v>
      </c>
      <c r="K306" s="159"/>
      <c r="L306" s="160"/>
      <c r="M306" s="161"/>
      <c r="N306" s="162"/>
      <c r="O306" s="163"/>
      <c r="P306" s="164"/>
      <c r="Q306" s="27"/>
      <c r="R306" s="151"/>
      <c r="S306" s="150"/>
      <c r="T306" s="151"/>
    </row>
    <row r="307" customFormat="false" ht="15" hidden="false" customHeight="true" outlineLevel="0" collapsed="false">
      <c r="B307" s="14" t="str">
        <f aca="false">IF($B$79="Row",Samples!AE229,IF($B$79="Column",Samples!AI229,""))</f>
        <v>H19</v>
      </c>
      <c r="C307" s="155"/>
      <c r="D307" s="139"/>
      <c r="E307" s="140"/>
      <c r="F307" s="141" t="e">
        <f aca="false">VLOOKUP(B307,LC480_Analysis!C:F,3,0)</f>
        <v>#N/A</v>
      </c>
      <c r="G307" s="142"/>
      <c r="H307" s="153"/>
      <c r="I307" s="157"/>
      <c r="J307" s="166" t="e">
        <f aca="false">F307-I305</f>
        <v>#N/A</v>
      </c>
      <c r="K307" s="159"/>
      <c r="L307" s="160"/>
      <c r="M307" s="161"/>
      <c r="N307" s="162"/>
      <c r="O307" s="163"/>
      <c r="P307" s="164"/>
      <c r="Q307" s="27"/>
      <c r="R307" s="151"/>
      <c r="S307" s="150"/>
      <c r="T307" s="151"/>
    </row>
    <row r="308" customFormat="false" ht="15" hidden="false" customHeight="true" outlineLevel="0" collapsed="false">
      <c r="B308" s="14" t="str">
        <f aca="false">IF($B$79="Row",Samples!AE230,IF($B$79="Column",Samples!AI230,""))</f>
        <v>I19</v>
      </c>
      <c r="C308" s="155" t="e">
        <f aca="false">VLOOKUP(D308,Samples!B:C,2,0)</f>
        <v>#N/A</v>
      </c>
      <c r="D308" s="139" t="e">
        <f aca="false">INDEX(Samples!B:J,MATCH(Analysis!B308,Samples!F:F,0),1)</f>
        <v>#N/A</v>
      </c>
      <c r="E308" s="140" t="n">
        <f aca="false">$E$78</f>
        <v>8000</v>
      </c>
      <c r="F308" s="141" t="e">
        <f aca="false">VLOOKUP(B308,LC480_Analysis!C:F,3,0)</f>
        <v>#N/A</v>
      </c>
      <c r="G308" s="142" t="n">
        <f aca="false">$G$78</f>
        <v>600</v>
      </c>
      <c r="H308" s="156"/>
      <c r="I308" s="157" t="e">
        <f aca="false">AVERAGE(F308:F310)</f>
        <v>#N/A</v>
      </c>
      <c r="J308" s="158" t="e">
        <f aca="false">F308-I308</f>
        <v>#N/A</v>
      </c>
      <c r="K308" s="159" t="e">
        <f aca="false">(I308-$D$57)/$D$59</f>
        <v>#N/A</v>
      </c>
      <c r="L308" s="160" t="e">
        <f aca="false">10^K308</f>
        <v>#N/A</v>
      </c>
      <c r="M308" s="161" t="e">
        <f aca="false">L308*(452/G308)</f>
        <v>#N/A</v>
      </c>
      <c r="N308" s="162" t="e">
        <f aca="false">M308*E308</f>
        <v>#N/A</v>
      </c>
      <c r="O308" s="163" t="e">
        <f aca="false">N308/1000</f>
        <v>#N/A</v>
      </c>
      <c r="P308" s="164" t="e">
        <f aca="false">((O308*10^-12)*(G308*617.9))*10^-6*10^9*10^3</f>
        <v>#N/A</v>
      </c>
      <c r="Q308" s="27"/>
      <c r="R308" s="151" t="n">
        <f aca="false">$R$76</f>
        <v>0.87</v>
      </c>
      <c r="S308" s="150" t="e">
        <f aca="false">O308*R308</f>
        <v>#N/A</v>
      </c>
      <c r="T308" s="151" t="e">
        <f aca="false">((S308*10^-12)*(G308*617.9))*10^-6*10^9*10^3</f>
        <v>#N/A</v>
      </c>
    </row>
    <row r="309" customFormat="false" ht="15" hidden="false" customHeight="true" outlineLevel="0" collapsed="false">
      <c r="B309" s="14" t="str">
        <f aca="false">IF($B$79="Row",Samples!AE231,IF($B$79="Column",Samples!AI231,""))</f>
        <v>I20</v>
      </c>
      <c r="C309" s="155"/>
      <c r="D309" s="139"/>
      <c r="E309" s="140"/>
      <c r="F309" s="141" t="e">
        <f aca="false">VLOOKUP(B309,LC480_Analysis!C:F,3,0)</f>
        <v>#N/A</v>
      </c>
      <c r="G309" s="142"/>
      <c r="H309" s="152"/>
      <c r="I309" s="157"/>
      <c r="J309" s="165" t="e">
        <f aca="false">F309-I308</f>
        <v>#N/A</v>
      </c>
      <c r="K309" s="159"/>
      <c r="L309" s="160"/>
      <c r="M309" s="161"/>
      <c r="N309" s="162"/>
      <c r="O309" s="163"/>
      <c r="P309" s="164"/>
      <c r="Q309" s="27"/>
      <c r="R309" s="151"/>
      <c r="S309" s="150"/>
      <c r="T309" s="151"/>
    </row>
    <row r="310" customFormat="false" ht="15" hidden="false" customHeight="true" outlineLevel="0" collapsed="false">
      <c r="B310" s="14" t="str">
        <f aca="false">IF($B$79="Row",Samples!AE232,IF($B$79="Column",Samples!AI232,""))</f>
        <v>J19</v>
      </c>
      <c r="C310" s="155"/>
      <c r="D310" s="139"/>
      <c r="E310" s="140"/>
      <c r="F310" s="141" t="e">
        <f aca="false">VLOOKUP(B310,LC480_Analysis!C:F,3,0)</f>
        <v>#N/A</v>
      </c>
      <c r="G310" s="142"/>
      <c r="H310" s="153"/>
      <c r="I310" s="157"/>
      <c r="J310" s="166" t="e">
        <f aca="false">F310-I308</f>
        <v>#N/A</v>
      </c>
      <c r="K310" s="159"/>
      <c r="L310" s="160"/>
      <c r="M310" s="161"/>
      <c r="N310" s="162"/>
      <c r="O310" s="163"/>
      <c r="P310" s="164"/>
      <c r="Q310" s="27"/>
      <c r="R310" s="151"/>
      <c r="S310" s="150"/>
      <c r="T310" s="151"/>
    </row>
    <row r="311" customFormat="false" ht="15" hidden="false" customHeight="true" outlineLevel="0" collapsed="false">
      <c r="B311" s="14" t="str">
        <f aca="false">IF($B$79="Row",Samples!AE233,IF($B$79="Column",Samples!AI233,""))</f>
        <v>K19</v>
      </c>
      <c r="C311" s="155" t="e">
        <f aca="false">VLOOKUP(D311,Samples!B:C,2,0)</f>
        <v>#N/A</v>
      </c>
      <c r="D311" s="139" t="e">
        <f aca="false">INDEX(Samples!B:J,MATCH(Analysis!B311,Samples!F:F,0),1)</f>
        <v>#N/A</v>
      </c>
      <c r="E311" s="140" t="n">
        <f aca="false">$E$78</f>
        <v>8000</v>
      </c>
      <c r="F311" s="141" t="e">
        <f aca="false">VLOOKUP(B311,LC480_Analysis!C:F,3,0)</f>
        <v>#N/A</v>
      </c>
      <c r="G311" s="142" t="n">
        <f aca="false">$G$78</f>
        <v>600</v>
      </c>
      <c r="H311" s="156"/>
      <c r="I311" s="157" t="e">
        <f aca="false">AVERAGE(F311:F313)</f>
        <v>#N/A</v>
      </c>
      <c r="J311" s="158" t="e">
        <f aca="false">F311-I311</f>
        <v>#N/A</v>
      </c>
      <c r="K311" s="159" t="e">
        <f aca="false">(I311-$D$57)/$D$59</f>
        <v>#N/A</v>
      </c>
      <c r="L311" s="160" t="e">
        <f aca="false">10^K311</f>
        <v>#N/A</v>
      </c>
      <c r="M311" s="161" t="e">
        <f aca="false">L311*(452/G311)</f>
        <v>#N/A</v>
      </c>
      <c r="N311" s="162" t="e">
        <f aca="false">M311*E311</f>
        <v>#N/A</v>
      </c>
      <c r="O311" s="163" t="e">
        <f aca="false">N311/1000</f>
        <v>#N/A</v>
      </c>
      <c r="P311" s="164" t="e">
        <f aca="false">((O311*10^-12)*(G311*617.9))*10^-6*10^9*10^3</f>
        <v>#N/A</v>
      </c>
      <c r="Q311" s="27"/>
      <c r="R311" s="151" t="n">
        <f aca="false">$R$76</f>
        <v>0.87</v>
      </c>
      <c r="S311" s="150" t="e">
        <f aca="false">O311*R311</f>
        <v>#N/A</v>
      </c>
      <c r="T311" s="151" t="e">
        <f aca="false">((S311*10^-12)*(G311*617.9))*10^-6*10^9*10^3</f>
        <v>#N/A</v>
      </c>
    </row>
    <row r="312" customFormat="false" ht="15" hidden="false" customHeight="true" outlineLevel="0" collapsed="false">
      <c r="B312" s="14" t="str">
        <f aca="false">IF($B$79="Row",Samples!AE234,IF($B$79="Column",Samples!AI234,""))</f>
        <v>K20</v>
      </c>
      <c r="C312" s="155"/>
      <c r="D312" s="139"/>
      <c r="E312" s="140"/>
      <c r="F312" s="141" t="e">
        <f aca="false">VLOOKUP(B312,LC480_Analysis!C:F,3,0)</f>
        <v>#N/A</v>
      </c>
      <c r="G312" s="142"/>
      <c r="H312" s="152"/>
      <c r="I312" s="157"/>
      <c r="J312" s="165" t="e">
        <f aca="false">F312-I311</f>
        <v>#N/A</v>
      </c>
      <c r="K312" s="159"/>
      <c r="L312" s="160"/>
      <c r="M312" s="161"/>
      <c r="N312" s="162"/>
      <c r="O312" s="163"/>
      <c r="P312" s="164"/>
      <c r="Q312" s="27"/>
      <c r="R312" s="151"/>
      <c r="S312" s="150"/>
      <c r="T312" s="151"/>
    </row>
    <row r="313" customFormat="false" ht="15" hidden="false" customHeight="true" outlineLevel="0" collapsed="false">
      <c r="B313" s="14" t="str">
        <f aca="false">IF($B$79="Row",Samples!AE235,IF($B$79="Column",Samples!AI235,""))</f>
        <v>L19</v>
      </c>
      <c r="C313" s="155"/>
      <c r="D313" s="139"/>
      <c r="E313" s="140"/>
      <c r="F313" s="141" t="e">
        <f aca="false">VLOOKUP(B313,LC480_Analysis!C:F,3,0)</f>
        <v>#N/A</v>
      </c>
      <c r="G313" s="142"/>
      <c r="H313" s="153"/>
      <c r="I313" s="157"/>
      <c r="J313" s="166" t="e">
        <f aca="false">F313-I311</f>
        <v>#N/A</v>
      </c>
      <c r="K313" s="159"/>
      <c r="L313" s="160"/>
      <c r="M313" s="161"/>
      <c r="N313" s="162"/>
      <c r="O313" s="163"/>
      <c r="P313" s="164"/>
      <c r="Q313" s="27"/>
      <c r="R313" s="151"/>
      <c r="S313" s="150"/>
      <c r="T313" s="151"/>
    </row>
    <row r="314" customFormat="false" ht="15" hidden="false" customHeight="true" outlineLevel="0" collapsed="false">
      <c r="B314" s="14" t="str">
        <f aca="false">IF($B$79="Row",Samples!AE236,IF($B$79="Column",Samples!AI236,""))</f>
        <v>M19</v>
      </c>
      <c r="C314" s="155" t="e">
        <f aca="false">VLOOKUP(D314,Samples!B:C,2,0)</f>
        <v>#N/A</v>
      </c>
      <c r="D314" s="139" t="e">
        <f aca="false">INDEX(Samples!B:J,MATCH(Analysis!B314,Samples!F:F,0),1)</f>
        <v>#N/A</v>
      </c>
      <c r="E314" s="140" t="n">
        <f aca="false">$E$78</f>
        <v>8000</v>
      </c>
      <c r="F314" s="141" t="e">
        <f aca="false">VLOOKUP(B314,LC480_Analysis!C:F,3,0)</f>
        <v>#N/A</v>
      </c>
      <c r="G314" s="142" t="n">
        <f aca="false">$G$78</f>
        <v>600</v>
      </c>
      <c r="H314" s="156"/>
      <c r="I314" s="157" t="e">
        <f aca="false">AVERAGE(F314:F316)</f>
        <v>#N/A</v>
      </c>
      <c r="J314" s="158" t="e">
        <f aca="false">F314-I314</f>
        <v>#N/A</v>
      </c>
      <c r="K314" s="159" t="e">
        <f aca="false">(I314-$D$57)/$D$59</f>
        <v>#N/A</v>
      </c>
      <c r="L314" s="160" t="e">
        <f aca="false">10^K314</f>
        <v>#N/A</v>
      </c>
      <c r="M314" s="161" t="e">
        <f aca="false">L314*(452/G314)</f>
        <v>#N/A</v>
      </c>
      <c r="N314" s="162" t="e">
        <f aca="false">M314*E314</f>
        <v>#N/A</v>
      </c>
      <c r="O314" s="163" t="e">
        <f aca="false">N314/1000</f>
        <v>#N/A</v>
      </c>
      <c r="P314" s="164" t="e">
        <f aca="false">((O314*10^-12)*(G314*617.9))*10^-6*10^9*10^3</f>
        <v>#N/A</v>
      </c>
      <c r="Q314" s="27"/>
      <c r="R314" s="151" t="n">
        <f aca="false">$R$76</f>
        <v>0.87</v>
      </c>
      <c r="S314" s="150" t="e">
        <f aca="false">O314*R314</f>
        <v>#N/A</v>
      </c>
      <c r="T314" s="151" t="e">
        <f aca="false">((S314*10^-12)*(G314*617.9))*10^-6*10^9*10^3</f>
        <v>#N/A</v>
      </c>
    </row>
    <row r="315" customFormat="false" ht="15" hidden="false" customHeight="true" outlineLevel="0" collapsed="false">
      <c r="B315" s="14" t="str">
        <f aca="false">IF($B$79="Row",Samples!AE237,IF($B$79="Column",Samples!AI237,""))</f>
        <v>M20</v>
      </c>
      <c r="C315" s="155"/>
      <c r="D315" s="139"/>
      <c r="E315" s="140"/>
      <c r="F315" s="141" t="e">
        <f aca="false">VLOOKUP(B315,LC480_Analysis!C:F,3,0)</f>
        <v>#N/A</v>
      </c>
      <c r="G315" s="142"/>
      <c r="H315" s="152"/>
      <c r="I315" s="157"/>
      <c r="J315" s="165" t="e">
        <f aca="false">F315-I314</f>
        <v>#N/A</v>
      </c>
      <c r="K315" s="159"/>
      <c r="L315" s="160"/>
      <c r="M315" s="161"/>
      <c r="N315" s="162"/>
      <c r="O315" s="163"/>
      <c r="P315" s="164"/>
      <c r="Q315" s="27"/>
      <c r="R315" s="151"/>
      <c r="S315" s="150"/>
      <c r="T315" s="151"/>
    </row>
    <row r="316" customFormat="false" ht="15" hidden="false" customHeight="true" outlineLevel="0" collapsed="false">
      <c r="B316" s="14" t="str">
        <f aca="false">IF($B$79="Row",Samples!AE238,IF($B$79="Column",Samples!AI238,""))</f>
        <v>N19</v>
      </c>
      <c r="C316" s="155"/>
      <c r="D316" s="139"/>
      <c r="E316" s="140"/>
      <c r="F316" s="141" t="e">
        <f aca="false">VLOOKUP(B316,LC480_Analysis!C:F,3,0)</f>
        <v>#N/A</v>
      </c>
      <c r="G316" s="142"/>
      <c r="H316" s="153"/>
      <c r="I316" s="157"/>
      <c r="J316" s="166" t="e">
        <f aca="false">F316-I314</f>
        <v>#N/A</v>
      </c>
      <c r="K316" s="159"/>
      <c r="L316" s="160"/>
      <c r="M316" s="161"/>
      <c r="N316" s="162"/>
      <c r="O316" s="163"/>
      <c r="P316" s="164"/>
      <c r="Q316" s="27"/>
      <c r="R316" s="151"/>
      <c r="S316" s="150"/>
      <c r="T316" s="151"/>
    </row>
    <row r="317" customFormat="false" ht="15" hidden="false" customHeight="true" outlineLevel="0" collapsed="false">
      <c r="B317" s="14" t="str">
        <f aca="false">IF($B$79="Row",Samples!AE239,IF($B$79="Column",Samples!AI239,""))</f>
        <v>O19</v>
      </c>
      <c r="C317" s="155" t="e">
        <f aca="false">VLOOKUP(D317,Samples!B:C,2,0)</f>
        <v>#N/A</v>
      </c>
      <c r="D317" s="139" t="e">
        <f aca="false">INDEX(Samples!B:J,MATCH(Analysis!B317,Samples!F:F,0),1)</f>
        <v>#N/A</v>
      </c>
      <c r="E317" s="140" t="n">
        <f aca="false">$E$78</f>
        <v>8000</v>
      </c>
      <c r="F317" s="141" t="e">
        <f aca="false">VLOOKUP(B317,LC480_Analysis!C:F,3,0)</f>
        <v>#N/A</v>
      </c>
      <c r="G317" s="142" t="n">
        <f aca="false">$G$78</f>
        <v>600</v>
      </c>
      <c r="H317" s="156"/>
      <c r="I317" s="157" t="e">
        <f aca="false">AVERAGE(F317:F319)</f>
        <v>#N/A</v>
      </c>
      <c r="J317" s="158" t="e">
        <f aca="false">F317-I317</f>
        <v>#N/A</v>
      </c>
      <c r="K317" s="159" t="e">
        <f aca="false">(I317-$D$57)/$D$59</f>
        <v>#N/A</v>
      </c>
      <c r="L317" s="160" t="e">
        <f aca="false">10^K317</f>
        <v>#N/A</v>
      </c>
      <c r="M317" s="161" t="e">
        <f aca="false">L317*(452/G317)</f>
        <v>#N/A</v>
      </c>
      <c r="N317" s="162" t="e">
        <f aca="false">M317*E317</f>
        <v>#N/A</v>
      </c>
      <c r="O317" s="163" t="e">
        <f aca="false">N317/1000</f>
        <v>#N/A</v>
      </c>
      <c r="P317" s="164" t="e">
        <f aca="false">((O317*10^-12)*(G317*617.9))*10^-6*10^9*10^3</f>
        <v>#N/A</v>
      </c>
      <c r="Q317" s="27"/>
      <c r="R317" s="151" t="n">
        <f aca="false">$R$76</f>
        <v>0.87</v>
      </c>
      <c r="S317" s="150" t="e">
        <f aca="false">O317*R317</f>
        <v>#N/A</v>
      </c>
      <c r="T317" s="151" t="e">
        <f aca="false">((S317*10^-12)*(G317*617.9))*10^-6*10^9*10^3</f>
        <v>#N/A</v>
      </c>
    </row>
    <row r="318" customFormat="false" ht="15" hidden="false" customHeight="true" outlineLevel="0" collapsed="false">
      <c r="B318" s="14" t="str">
        <f aca="false">IF($B$79="Row",Samples!AE240,IF($B$79="Column",Samples!AI240,""))</f>
        <v>O20</v>
      </c>
      <c r="C318" s="155"/>
      <c r="D318" s="139"/>
      <c r="E318" s="140"/>
      <c r="F318" s="141" t="e">
        <f aca="false">VLOOKUP(B318,LC480_Analysis!C:F,3,0)</f>
        <v>#N/A</v>
      </c>
      <c r="G318" s="142"/>
      <c r="H318" s="152"/>
      <c r="I318" s="157"/>
      <c r="J318" s="165" t="e">
        <f aca="false">F318-I317</f>
        <v>#N/A</v>
      </c>
      <c r="K318" s="159"/>
      <c r="L318" s="160"/>
      <c r="M318" s="161"/>
      <c r="N318" s="162"/>
      <c r="O318" s="163"/>
      <c r="P318" s="164"/>
      <c r="Q318" s="27"/>
      <c r="R318" s="151"/>
      <c r="S318" s="150"/>
      <c r="T318" s="151"/>
    </row>
    <row r="319" customFormat="false" ht="15" hidden="false" customHeight="true" outlineLevel="0" collapsed="false">
      <c r="B319" s="14" t="str">
        <f aca="false">IF($B$79="Row",Samples!AE241,IF($B$79="Column",Samples!AI241,""))</f>
        <v>P19</v>
      </c>
      <c r="C319" s="155"/>
      <c r="D319" s="139"/>
      <c r="E319" s="140"/>
      <c r="F319" s="141" t="e">
        <f aca="false">VLOOKUP(B319,LC480_Analysis!C:F,3,0)</f>
        <v>#N/A</v>
      </c>
      <c r="G319" s="142"/>
      <c r="H319" s="153"/>
      <c r="I319" s="157"/>
      <c r="J319" s="166" t="e">
        <f aca="false">F319-I317</f>
        <v>#N/A</v>
      </c>
      <c r="K319" s="159"/>
      <c r="L319" s="160"/>
      <c r="M319" s="161"/>
      <c r="N319" s="162"/>
      <c r="O319" s="163"/>
      <c r="P319" s="164"/>
      <c r="Q319" s="27"/>
      <c r="R319" s="151"/>
      <c r="S319" s="150"/>
      <c r="T319" s="151"/>
    </row>
    <row r="320" customFormat="false" ht="15" hidden="false" customHeight="true" outlineLevel="0" collapsed="false">
      <c r="B320" s="14" t="str">
        <f aca="false">IF($B$79="Row",Samples!AE242,IF($B$79="Column",Samples!AI242,""))</f>
        <v>A21</v>
      </c>
      <c r="C320" s="155" t="e">
        <f aca="false">VLOOKUP(D320,Samples!B:C,2,0)</f>
        <v>#N/A</v>
      </c>
      <c r="D320" s="139" t="e">
        <f aca="false">INDEX(Samples!B:J,MATCH(Analysis!B320,Samples!F:F,0),1)</f>
        <v>#N/A</v>
      </c>
      <c r="E320" s="140" t="n">
        <f aca="false">$E$78</f>
        <v>8000</v>
      </c>
      <c r="F320" s="141" t="e">
        <f aca="false">VLOOKUP(B320,LC480_Analysis!C:F,3,0)</f>
        <v>#N/A</v>
      </c>
      <c r="G320" s="142" t="n">
        <f aca="false">$G$78</f>
        <v>600</v>
      </c>
      <c r="H320" s="156"/>
      <c r="I320" s="157" t="e">
        <f aca="false">AVERAGE(F320:F322)</f>
        <v>#N/A</v>
      </c>
      <c r="J320" s="158" t="e">
        <f aca="false">F320-I320</f>
        <v>#N/A</v>
      </c>
      <c r="K320" s="159" t="e">
        <f aca="false">(I320-$D$57)/$D$59</f>
        <v>#N/A</v>
      </c>
      <c r="L320" s="160" t="e">
        <f aca="false">10^K320</f>
        <v>#N/A</v>
      </c>
      <c r="M320" s="161" t="e">
        <f aca="false">L320*(452/G320)</f>
        <v>#N/A</v>
      </c>
      <c r="N320" s="162" t="e">
        <f aca="false">M320*E320</f>
        <v>#N/A</v>
      </c>
      <c r="O320" s="163" t="e">
        <f aca="false">N320/1000</f>
        <v>#N/A</v>
      </c>
      <c r="P320" s="164" t="e">
        <f aca="false">((O320*10^-12)*(G320*617.9))*10^-6*10^9*10^3</f>
        <v>#N/A</v>
      </c>
      <c r="Q320" s="27"/>
      <c r="R320" s="151" t="n">
        <f aca="false">$R$76</f>
        <v>0.87</v>
      </c>
      <c r="S320" s="150" t="e">
        <f aca="false">O320*R320</f>
        <v>#N/A</v>
      </c>
      <c r="T320" s="151" t="e">
        <f aca="false">((S320*10^-12)*(G320*617.9))*10^-6*10^9*10^3</f>
        <v>#N/A</v>
      </c>
    </row>
    <row r="321" customFormat="false" ht="15" hidden="false" customHeight="true" outlineLevel="0" collapsed="false">
      <c r="B321" s="14" t="str">
        <f aca="false">IF($B$79="Row",Samples!AE243,IF($B$79="Column",Samples!AI243,""))</f>
        <v>A22</v>
      </c>
      <c r="C321" s="155"/>
      <c r="D321" s="139"/>
      <c r="E321" s="140"/>
      <c r="F321" s="141" t="e">
        <f aca="false">VLOOKUP(B321,LC480_Analysis!C:F,3,0)</f>
        <v>#N/A</v>
      </c>
      <c r="G321" s="142"/>
      <c r="H321" s="152"/>
      <c r="I321" s="157"/>
      <c r="J321" s="165" t="e">
        <f aca="false">F321-I320</f>
        <v>#N/A</v>
      </c>
      <c r="K321" s="159"/>
      <c r="L321" s="160"/>
      <c r="M321" s="161"/>
      <c r="N321" s="162"/>
      <c r="O321" s="163"/>
      <c r="P321" s="164"/>
      <c r="Q321" s="27"/>
      <c r="R321" s="151"/>
      <c r="S321" s="150"/>
      <c r="T321" s="151"/>
    </row>
    <row r="322" customFormat="false" ht="15" hidden="false" customHeight="true" outlineLevel="0" collapsed="false">
      <c r="B322" s="14" t="str">
        <f aca="false">IF($B$79="Row",Samples!AE244,IF($B$79="Column",Samples!AI244,""))</f>
        <v>B21</v>
      </c>
      <c r="C322" s="155"/>
      <c r="D322" s="139"/>
      <c r="E322" s="140"/>
      <c r="F322" s="141" t="e">
        <f aca="false">VLOOKUP(B322,LC480_Analysis!C:F,3,0)</f>
        <v>#N/A</v>
      </c>
      <c r="G322" s="142"/>
      <c r="H322" s="153"/>
      <c r="I322" s="157"/>
      <c r="J322" s="166" t="e">
        <f aca="false">F322-I320</f>
        <v>#N/A</v>
      </c>
      <c r="K322" s="159"/>
      <c r="L322" s="160"/>
      <c r="M322" s="161"/>
      <c r="N322" s="162"/>
      <c r="O322" s="163"/>
      <c r="P322" s="164"/>
      <c r="Q322" s="27"/>
      <c r="R322" s="151"/>
      <c r="S322" s="150"/>
      <c r="T322" s="151"/>
    </row>
    <row r="323" customFormat="false" ht="15" hidden="false" customHeight="true" outlineLevel="0" collapsed="false">
      <c r="B323" s="14" t="str">
        <f aca="false">IF($B$79="Row",Samples!AE245,IF($B$79="Column",Samples!AI245,""))</f>
        <v>C21</v>
      </c>
      <c r="C323" s="155" t="e">
        <f aca="false">VLOOKUP(D323,Samples!B:C,2,0)</f>
        <v>#N/A</v>
      </c>
      <c r="D323" s="139" t="e">
        <f aca="false">INDEX(Samples!B:J,MATCH(Analysis!B323,Samples!F:F,0),1)</f>
        <v>#N/A</v>
      </c>
      <c r="E323" s="140" t="n">
        <f aca="false">$E$78</f>
        <v>8000</v>
      </c>
      <c r="F323" s="141" t="e">
        <f aca="false">VLOOKUP(B323,LC480_Analysis!C:F,3,0)</f>
        <v>#N/A</v>
      </c>
      <c r="G323" s="142" t="n">
        <f aca="false">$G$78</f>
        <v>600</v>
      </c>
      <c r="H323" s="156"/>
      <c r="I323" s="157" t="e">
        <f aca="false">AVERAGE(F323:F325)</f>
        <v>#N/A</v>
      </c>
      <c r="J323" s="158" t="e">
        <f aca="false">F323-I323</f>
        <v>#N/A</v>
      </c>
      <c r="K323" s="159" t="e">
        <f aca="false">(I323-$D$57)/$D$59</f>
        <v>#N/A</v>
      </c>
      <c r="L323" s="160" t="e">
        <f aca="false">10^K323</f>
        <v>#N/A</v>
      </c>
      <c r="M323" s="161" t="e">
        <f aca="false">L323*(452/G323)</f>
        <v>#N/A</v>
      </c>
      <c r="N323" s="162" t="e">
        <f aca="false">M323*E323</f>
        <v>#N/A</v>
      </c>
      <c r="O323" s="163" t="e">
        <f aca="false">N323/1000</f>
        <v>#N/A</v>
      </c>
      <c r="P323" s="164" t="e">
        <f aca="false">((O323*10^-12)*(G323*617.9))*10^-6*10^9*10^3</f>
        <v>#N/A</v>
      </c>
      <c r="Q323" s="27"/>
      <c r="R323" s="151" t="n">
        <f aca="false">$R$76</f>
        <v>0.87</v>
      </c>
      <c r="S323" s="150" t="e">
        <f aca="false">O323*R323</f>
        <v>#N/A</v>
      </c>
      <c r="T323" s="151" t="e">
        <f aca="false">((S323*10^-12)*(G323*617.9))*10^-6*10^9*10^3</f>
        <v>#N/A</v>
      </c>
    </row>
    <row r="324" customFormat="false" ht="15" hidden="false" customHeight="true" outlineLevel="0" collapsed="false">
      <c r="B324" s="14" t="str">
        <f aca="false">IF($B$79="Row",Samples!AE246,IF($B$79="Column",Samples!AI246,""))</f>
        <v>C22</v>
      </c>
      <c r="C324" s="155"/>
      <c r="D324" s="139"/>
      <c r="E324" s="140"/>
      <c r="F324" s="141" t="e">
        <f aca="false">VLOOKUP(B324,LC480_Analysis!C:F,3,0)</f>
        <v>#N/A</v>
      </c>
      <c r="G324" s="142"/>
      <c r="H324" s="152"/>
      <c r="I324" s="157"/>
      <c r="J324" s="165" t="e">
        <f aca="false">F324-I323</f>
        <v>#N/A</v>
      </c>
      <c r="K324" s="159"/>
      <c r="L324" s="160"/>
      <c r="M324" s="161"/>
      <c r="N324" s="162"/>
      <c r="O324" s="163"/>
      <c r="P324" s="164"/>
      <c r="Q324" s="27"/>
      <c r="R324" s="151"/>
      <c r="S324" s="150"/>
      <c r="T324" s="151"/>
    </row>
    <row r="325" customFormat="false" ht="15" hidden="false" customHeight="true" outlineLevel="0" collapsed="false">
      <c r="B325" s="14" t="str">
        <f aca="false">IF($B$79="Row",Samples!AE247,IF($B$79="Column",Samples!AI247,""))</f>
        <v>D21</v>
      </c>
      <c r="C325" s="155"/>
      <c r="D325" s="139"/>
      <c r="E325" s="140"/>
      <c r="F325" s="141" t="e">
        <f aca="false">VLOOKUP(B325,LC480_Analysis!C:F,3,0)</f>
        <v>#N/A</v>
      </c>
      <c r="G325" s="142"/>
      <c r="H325" s="153"/>
      <c r="I325" s="157"/>
      <c r="J325" s="166" t="e">
        <f aca="false">F325-I323</f>
        <v>#N/A</v>
      </c>
      <c r="K325" s="159"/>
      <c r="L325" s="160"/>
      <c r="M325" s="161"/>
      <c r="N325" s="162"/>
      <c r="O325" s="163"/>
      <c r="P325" s="164"/>
      <c r="Q325" s="27"/>
      <c r="R325" s="151"/>
      <c r="S325" s="150"/>
      <c r="T325" s="151"/>
    </row>
    <row r="326" customFormat="false" ht="15" hidden="false" customHeight="true" outlineLevel="0" collapsed="false">
      <c r="B326" s="14" t="str">
        <f aca="false">IF($B$79="Row",Samples!AE248,IF($B$79="Column",Samples!AI248,""))</f>
        <v>E21</v>
      </c>
      <c r="C326" s="155" t="e">
        <f aca="false">VLOOKUP(D326,Samples!B:C,2,0)</f>
        <v>#N/A</v>
      </c>
      <c r="D326" s="139" t="e">
        <f aca="false">INDEX(Samples!B:J,MATCH(Analysis!B326,Samples!F:F,0),1)</f>
        <v>#N/A</v>
      </c>
      <c r="E326" s="140" t="n">
        <f aca="false">$E$78</f>
        <v>8000</v>
      </c>
      <c r="F326" s="141" t="e">
        <f aca="false">VLOOKUP(B326,LC480_Analysis!C:F,3,0)</f>
        <v>#N/A</v>
      </c>
      <c r="G326" s="142" t="n">
        <f aca="false">$G$78</f>
        <v>600</v>
      </c>
      <c r="H326" s="156"/>
      <c r="I326" s="157" t="e">
        <f aca="false">AVERAGE(F326:F328)</f>
        <v>#N/A</v>
      </c>
      <c r="J326" s="158" t="e">
        <f aca="false">F326-I326</f>
        <v>#N/A</v>
      </c>
      <c r="K326" s="159" t="e">
        <f aca="false">(I326-$D$57)/$D$59</f>
        <v>#N/A</v>
      </c>
      <c r="L326" s="160" t="e">
        <f aca="false">10^K326</f>
        <v>#N/A</v>
      </c>
      <c r="M326" s="161" t="e">
        <f aca="false">L326*(452/G326)</f>
        <v>#N/A</v>
      </c>
      <c r="N326" s="162" t="e">
        <f aca="false">M326*E326</f>
        <v>#N/A</v>
      </c>
      <c r="O326" s="163" t="e">
        <f aca="false">N326/1000</f>
        <v>#N/A</v>
      </c>
      <c r="P326" s="164" t="e">
        <f aca="false">((O326*10^-12)*(G326*617.9))*10^-6*10^9*10^3</f>
        <v>#N/A</v>
      </c>
      <c r="Q326" s="27"/>
      <c r="R326" s="151" t="n">
        <f aca="false">$R$76</f>
        <v>0.87</v>
      </c>
      <c r="S326" s="150" t="e">
        <f aca="false">O326*R326</f>
        <v>#N/A</v>
      </c>
      <c r="T326" s="151" t="e">
        <f aca="false">((S326*10^-12)*(G326*617.9))*10^-6*10^9*10^3</f>
        <v>#N/A</v>
      </c>
    </row>
    <row r="327" customFormat="false" ht="15" hidden="false" customHeight="true" outlineLevel="0" collapsed="false">
      <c r="B327" s="14" t="str">
        <f aca="false">IF($B$79="Row",Samples!AE249,IF($B$79="Column",Samples!AI249,""))</f>
        <v>E22</v>
      </c>
      <c r="C327" s="155"/>
      <c r="D327" s="139"/>
      <c r="E327" s="140"/>
      <c r="F327" s="141" t="e">
        <f aca="false">VLOOKUP(B327,LC480_Analysis!C:F,3,0)</f>
        <v>#N/A</v>
      </c>
      <c r="G327" s="142"/>
      <c r="H327" s="152"/>
      <c r="I327" s="157"/>
      <c r="J327" s="165" t="e">
        <f aca="false">F327-I326</f>
        <v>#N/A</v>
      </c>
      <c r="K327" s="159"/>
      <c r="L327" s="160"/>
      <c r="M327" s="161"/>
      <c r="N327" s="162"/>
      <c r="O327" s="163"/>
      <c r="P327" s="164"/>
      <c r="Q327" s="27"/>
      <c r="R327" s="151"/>
      <c r="S327" s="150"/>
      <c r="T327" s="151"/>
    </row>
    <row r="328" customFormat="false" ht="15" hidden="false" customHeight="true" outlineLevel="0" collapsed="false">
      <c r="B328" s="14" t="str">
        <f aca="false">IF($B$79="Row",Samples!AE250,IF($B$79="Column",Samples!AI250,""))</f>
        <v>F21</v>
      </c>
      <c r="C328" s="155"/>
      <c r="D328" s="139"/>
      <c r="E328" s="140"/>
      <c r="F328" s="141" t="e">
        <f aca="false">VLOOKUP(B328,LC480_Analysis!C:F,3,0)</f>
        <v>#N/A</v>
      </c>
      <c r="G328" s="142"/>
      <c r="H328" s="153"/>
      <c r="I328" s="157"/>
      <c r="J328" s="166" t="e">
        <f aca="false">F328-I326</f>
        <v>#N/A</v>
      </c>
      <c r="K328" s="159"/>
      <c r="L328" s="160"/>
      <c r="M328" s="161"/>
      <c r="N328" s="162"/>
      <c r="O328" s="163"/>
      <c r="P328" s="164"/>
      <c r="Q328" s="27"/>
      <c r="R328" s="151"/>
      <c r="S328" s="150"/>
      <c r="T328" s="151"/>
    </row>
    <row r="329" customFormat="false" ht="15" hidden="false" customHeight="true" outlineLevel="0" collapsed="false">
      <c r="B329" s="14" t="str">
        <f aca="false">IF($B$79="Row",Samples!AE251,IF($B$79="Column",Samples!AI251,""))</f>
        <v>G21</v>
      </c>
      <c r="C329" s="155" t="e">
        <f aca="false">VLOOKUP(D329,Samples!B:C,2,0)</f>
        <v>#N/A</v>
      </c>
      <c r="D329" s="139" t="e">
        <f aca="false">INDEX(Samples!B:J,MATCH(Analysis!B329,Samples!F:F,0),1)</f>
        <v>#N/A</v>
      </c>
      <c r="E329" s="140" t="n">
        <f aca="false">$E$78</f>
        <v>8000</v>
      </c>
      <c r="F329" s="141" t="e">
        <f aca="false">VLOOKUP(B329,LC480_Analysis!C:F,3,0)</f>
        <v>#N/A</v>
      </c>
      <c r="G329" s="142" t="n">
        <f aca="false">$G$78</f>
        <v>600</v>
      </c>
      <c r="H329" s="156"/>
      <c r="I329" s="157" t="e">
        <f aca="false">AVERAGE(F329:F331)</f>
        <v>#N/A</v>
      </c>
      <c r="J329" s="158" t="e">
        <f aca="false">F329-I329</f>
        <v>#N/A</v>
      </c>
      <c r="K329" s="159" t="e">
        <f aca="false">(I329-$D$57)/$D$59</f>
        <v>#N/A</v>
      </c>
      <c r="L329" s="160" t="e">
        <f aca="false">10^K329</f>
        <v>#N/A</v>
      </c>
      <c r="M329" s="161" t="e">
        <f aca="false">L329*(452/G329)</f>
        <v>#N/A</v>
      </c>
      <c r="N329" s="162" t="e">
        <f aca="false">M329*E329</f>
        <v>#N/A</v>
      </c>
      <c r="O329" s="163" t="e">
        <f aca="false">N329/1000</f>
        <v>#N/A</v>
      </c>
      <c r="P329" s="164" t="e">
        <f aca="false">((O329*10^-12)*(G329*617.9))*10^-6*10^9*10^3</f>
        <v>#N/A</v>
      </c>
      <c r="Q329" s="27"/>
      <c r="R329" s="151" t="n">
        <f aca="false">$R$76</f>
        <v>0.87</v>
      </c>
      <c r="S329" s="150" t="e">
        <f aca="false">O329*R329</f>
        <v>#N/A</v>
      </c>
      <c r="T329" s="151" t="e">
        <f aca="false">((S329*10^-12)*(G329*617.9))*10^-6*10^9*10^3</f>
        <v>#N/A</v>
      </c>
    </row>
    <row r="330" customFormat="false" ht="15" hidden="false" customHeight="true" outlineLevel="0" collapsed="false">
      <c r="B330" s="14" t="str">
        <f aca="false">IF($B$79="Row",Samples!AE252,IF($B$79="Column",Samples!AI252,""))</f>
        <v>G22</v>
      </c>
      <c r="C330" s="155"/>
      <c r="D330" s="139"/>
      <c r="E330" s="140"/>
      <c r="F330" s="141" t="e">
        <f aca="false">VLOOKUP(B330,LC480_Analysis!C:F,3,0)</f>
        <v>#N/A</v>
      </c>
      <c r="G330" s="142"/>
      <c r="H330" s="152"/>
      <c r="I330" s="157"/>
      <c r="J330" s="165" t="e">
        <f aca="false">F330-I329</f>
        <v>#N/A</v>
      </c>
      <c r="K330" s="159"/>
      <c r="L330" s="160"/>
      <c r="M330" s="161"/>
      <c r="N330" s="162"/>
      <c r="O330" s="163"/>
      <c r="P330" s="164"/>
      <c r="Q330" s="27"/>
      <c r="R330" s="151"/>
      <c r="S330" s="150"/>
      <c r="T330" s="151"/>
    </row>
    <row r="331" customFormat="false" ht="15" hidden="false" customHeight="true" outlineLevel="0" collapsed="false">
      <c r="B331" s="14" t="str">
        <f aca="false">IF($B$79="Row",Samples!AE253,IF($B$79="Column",Samples!AI253,""))</f>
        <v>H21</v>
      </c>
      <c r="C331" s="155"/>
      <c r="D331" s="139"/>
      <c r="E331" s="140"/>
      <c r="F331" s="141" t="e">
        <f aca="false">VLOOKUP(B331,LC480_Analysis!C:F,3,0)</f>
        <v>#N/A</v>
      </c>
      <c r="G331" s="142"/>
      <c r="H331" s="153"/>
      <c r="I331" s="157"/>
      <c r="J331" s="166" t="e">
        <f aca="false">F331-I329</f>
        <v>#N/A</v>
      </c>
      <c r="K331" s="159"/>
      <c r="L331" s="160"/>
      <c r="M331" s="161"/>
      <c r="N331" s="162"/>
      <c r="O331" s="163"/>
      <c r="P331" s="164"/>
      <c r="Q331" s="27"/>
      <c r="R331" s="151"/>
      <c r="S331" s="150"/>
      <c r="T331" s="151"/>
    </row>
    <row r="332" customFormat="false" ht="15" hidden="false" customHeight="true" outlineLevel="0" collapsed="false">
      <c r="B332" s="14" t="str">
        <f aca="false">IF($B$79="Row",Samples!AE254,IF($B$79="Column",Samples!AI254,""))</f>
        <v>I21</v>
      </c>
      <c r="C332" s="155" t="e">
        <f aca="false">VLOOKUP(D332,Samples!B:C,2,0)</f>
        <v>#N/A</v>
      </c>
      <c r="D332" s="139" t="e">
        <f aca="false">INDEX(Samples!B:J,MATCH(Analysis!B332,Samples!F:F,0),1)</f>
        <v>#N/A</v>
      </c>
      <c r="E332" s="140" t="n">
        <f aca="false">$E$78</f>
        <v>8000</v>
      </c>
      <c r="F332" s="141" t="e">
        <f aca="false">VLOOKUP(B332,LC480_Analysis!C:F,3,0)</f>
        <v>#N/A</v>
      </c>
      <c r="G332" s="142" t="n">
        <f aca="false">$G$78</f>
        <v>600</v>
      </c>
      <c r="H332" s="156"/>
      <c r="I332" s="157" t="e">
        <f aca="false">AVERAGE(F332:F334)</f>
        <v>#N/A</v>
      </c>
      <c r="J332" s="158" t="e">
        <f aca="false">F332-I332</f>
        <v>#N/A</v>
      </c>
      <c r="K332" s="159" t="e">
        <f aca="false">(I332-$D$57)/$D$59</f>
        <v>#N/A</v>
      </c>
      <c r="L332" s="160" t="e">
        <f aca="false">10^K332</f>
        <v>#N/A</v>
      </c>
      <c r="M332" s="161" t="e">
        <f aca="false">L332*(452/G332)</f>
        <v>#N/A</v>
      </c>
      <c r="N332" s="162" t="e">
        <f aca="false">M332*E332</f>
        <v>#N/A</v>
      </c>
      <c r="O332" s="163" t="e">
        <f aca="false">N332/1000</f>
        <v>#N/A</v>
      </c>
      <c r="P332" s="164" t="e">
        <f aca="false">((O332*10^-12)*(G332*617.9))*10^-6*10^9*10^3</f>
        <v>#N/A</v>
      </c>
      <c r="Q332" s="27"/>
      <c r="R332" s="151" t="n">
        <f aca="false">$R$76</f>
        <v>0.87</v>
      </c>
      <c r="S332" s="150" t="e">
        <f aca="false">O332*R332</f>
        <v>#N/A</v>
      </c>
      <c r="T332" s="151" t="e">
        <f aca="false">((S332*10^-12)*(G332*617.9))*10^-6*10^9*10^3</f>
        <v>#N/A</v>
      </c>
    </row>
    <row r="333" customFormat="false" ht="15" hidden="false" customHeight="true" outlineLevel="0" collapsed="false">
      <c r="B333" s="14" t="str">
        <f aca="false">IF($B$79="Row",Samples!AE255,IF($B$79="Column",Samples!AI255,""))</f>
        <v>I22</v>
      </c>
      <c r="C333" s="155"/>
      <c r="D333" s="139"/>
      <c r="E333" s="140"/>
      <c r="F333" s="141" t="e">
        <f aca="false">VLOOKUP(B333,LC480_Analysis!C:F,3,0)</f>
        <v>#N/A</v>
      </c>
      <c r="G333" s="142"/>
      <c r="H333" s="152"/>
      <c r="I333" s="157"/>
      <c r="J333" s="165" t="e">
        <f aca="false">F333-I332</f>
        <v>#N/A</v>
      </c>
      <c r="K333" s="159"/>
      <c r="L333" s="160"/>
      <c r="M333" s="161"/>
      <c r="N333" s="162"/>
      <c r="O333" s="163"/>
      <c r="P333" s="164"/>
      <c r="Q333" s="27"/>
      <c r="R333" s="151"/>
      <c r="S333" s="150"/>
      <c r="T333" s="151"/>
    </row>
    <row r="334" customFormat="false" ht="15" hidden="false" customHeight="true" outlineLevel="0" collapsed="false">
      <c r="B334" s="14" t="str">
        <f aca="false">IF($B$79="Row",Samples!AE256,IF($B$79="Column",Samples!AI256,""))</f>
        <v>J21</v>
      </c>
      <c r="C334" s="155"/>
      <c r="D334" s="139"/>
      <c r="E334" s="140"/>
      <c r="F334" s="141" t="e">
        <f aca="false">VLOOKUP(B334,LC480_Analysis!C:F,3,0)</f>
        <v>#N/A</v>
      </c>
      <c r="G334" s="142"/>
      <c r="H334" s="153"/>
      <c r="I334" s="157"/>
      <c r="J334" s="166" t="e">
        <f aca="false">F334-I332</f>
        <v>#N/A</v>
      </c>
      <c r="K334" s="159"/>
      <c r="L334" s="160"/>
      <c r="M334" s="161"/>
      <c r="N334" s="162"/>
      <c r="O334" s="163"/>
      <c r="P334" s="164"/>
      <c r="Q334" s="27"/>
      <c r="R334" s="151"/>
      <c r="S334" s="150"/>
      <c r="T334" s="151"/>
    </row>
    <row r="335" customFormat="false" ht="15" hidden="false" customHeight="true" outlineLevel="0" collapsed="false">
      <c r="B335" s="14" t="str">
        <f aca="false">IF($B$79="Row",Samples!AE257,IF($B$79="Column",Samples!AI257,""))</f>
        <v>K21</v>
      </c>
      <c r="C335" s="155" t="e">
        <f aca="false">VLOOKUP(D335,Samples!B:C,2,0)</f>
        <v>#N/A</v>
      </c>
      <c r="D335" s="139" t="e">
        <f aca="false">INDEX(Samples!B:J,MATCH(Analysis!B335,Samples!F:F,0),1)</f>
        <v>#N/A</v>
      </c>
      <c r="E335" s="140" t="n">
        <f aca="false">$E$78</f>
        <v>8000</v>
      </c>
      <c r="F335" s="141" t="e">
        <f aca="false">VLOOKUP(B335,LC480_Analysis!C:F,3,0)</f>
        <v>#N/A</v>
      </c>
      <c r="G335" s="142" t="n">
        <f aca="false">$G$78</f>
        <v>600</v>
      </c>
      <c r="H335" s="156"/>
      <c r="I335" s="157" t="e">
        <f aca="false">AVERAGE(F335:F337)</f>
        <v>#N/A</v>
      </c>
      <c r="J335" s="158" t="e">
        <f aca="false">F335-I335</f>
        <v>#N/A</v>
      </c>
      <c r="K335" s="159" t="e">
        <f aca="false">(I335-$D$57)/$D$59</f>
        <v>#N/A</v>
      </c>
      <c r="L335" s="160" t="e">
        <f aca="false">10^K335</f>
        <v>#N/A</v>
      </c>
      <c r="M335" s="161" t="e">
        <f aca="false">L335*(452/G335)</f>
        <v>#N/A</v>
      </c>
      <c r="N335" s="162" t="e">
        <f aca="false">M335*E335</f>
        <v>#N/A</v>
      </c>
      <c r="O335" s="163" t="e">
        <f aca="false">N335/1000</f>
        <v>#N/A</v>
      </c>
      <c r="P335" s="164" t="e">
        <f aca="false">((O335*10^-12)*(G335*617.9))*10^-6*10^9*10^3</f>
        <v>#N/A</v>
      </c>
      <c r="Q335" s="27"/>
      <c r="R335" s="151" t="n">
        <f aca="false">$R$76</f>
        <v>0.87</v>
      </c>
      <c r="S335" s="150" t="e">
        <f aca="false">O335*R335</f>
        <v>#N/A</v>
      </c>
      <c r="T335" s="151" t="e">
        <f aca="false">((S335*10^-12)*(G335*617.9))*10^-6*10^9*10^3</f>
        <v>#N/A</v>
      </c>
    </row>
    <row r="336" customFormat="false" ht="15" hidden="false" customHeight="true" outlineLevel="0" collapsed="false">
      <c r="B336" s="14" t="str">
        <f aca="false">IF($B$79="Row",Samples!AE258,IF($B$79="Column",Samples!AI258,""))</f>
        <v>K22</v>
      </c>
      <c r="C336" s="155"/>
      <c r="D336" s="139"/>
      <c r="E336" s="140"/>
      <c r="F336" s="141" t="e">
        <f aca="false">VLOOKUP(B336,LC480_Analysis!C:F,3,0)</f>
        <v>#N/A</v>
      </c>
      <c r="G336" s="142"/>
      <c r="H336" s="152"/>
      <c r="I336" s="157"/>
      <c r="J336" s="165" t="e">
        <f aca="false">F336-I335</f>
        <v>#N/A</v>
      </c>
      <c r="K336" s="159"/>
      <c r="L336" s="160"/>
      <c r="M336" s="161"/>
      <c r="N336" s="162"/>
      <c r="O336" s="163"/>
      <c r="P336" s="164"/>
      <c r="Q336" s="27"/>
      <c r="R336" s="151"/>
      <c r="S336" s="150"/>
      <c r="T336" s="151"/>
    </row>
    <row r="337" customFormat="false" ht="15" hidden="false" customHeight="true" outlineLevel="0" collapsed="false">
      <c r="B337" s="14" t="str">
        <f aca="false">IF($B$79="Row",Samples!AE259,IF($B$79="Column",Samples!AI259,""))</f>
        <v>L21</v>
      </c>
      <c r="C337" s="155"/>
      <c r="D337" s="139"/>
      <c r="E337" s="140"/>
      <c r="F337" s="141" t="e">
        <f aca="false">VLOOKUP(B337,LC480_Analysis!C:F,3,0)</f>
        <v>#N/A</v>
      </c>
      <c r="G337" s="142"/>
      <c r="H337" s="153"/>
      <c r="I337" s="157"/>
      <c r="J337" s="166" t="e">
        <f aca="false">F337-I335</f>
        <v>#N/A</v>
      </c>
      <c r="K337" s="159"/>
      <c r="L337" s="160"/>
      <c r="M337" s="161"/>
      <c r="N337" s="162"/>
      <c r="O337" s="163"/>
      <c r="P337" s="164"/>
      <c r="Q337" s="27"/>
      <c r="R337" s="151"/>
      <c r="S337" s="150"/>
      <c r="T337" s="151"/>
    </row>
    <row r="338" customFormat="false" ht="15" hidden="false" customHeight="true" outlineLevel="0" collapsed="false">
      <c r="B338" s="14" t="str">
        <f aca="false">IF($B$79="Row",Samples!AE260,IF($B$79="Column",Samples!AI260,""))</f>
        <v>M21</v>
      </c>
      <c r="C338" s="155" t="e">
        <f aca="false">VLOOKUP(D338,Samples!B:C,2,0)</f>
        <v>#N/A</v>
      </c>
      <c r="D338" s="139" t="e">
        <f aca="false">INDEX(Samples!B:J,MATCH(Analysis!B338,Samples!F:F,0),1)</f>
        <v>#N/A</v>
      </c>
      <c r="E338" s="140" t="n">
        <f aca="false">$E$78</f>
        <v>8000</v>
      </c>
      <c r="F338" s="141" t="e">
        <f aca="false">VLOOKUP(B338,LC480_Analysis!C:F,3,0)</f>
        <v>#N/A</v>
      </c>
      <c r="G338" s="142" t="n">
        <f aca="false">$G$78</f>
        <v>600</v>
      </c>
      <c r="H338" s="156"/>
      <c r="I338" s="157" t="e">
        <f aca="false">AVERAGE(F338:F340)</f>
        <v>#N/A</v>
      </c>
      <c r="J338" s="158" t="e">
        <f aca="false">F338-I338</f>
        <v>#N/A</v>
      </c>
      <c r="K338" s="159" t="e">
        <f aca="false">(I338-$D$57)/$D$59</f>
        <v>#N/A</v>
      </c>
      <c r="L338" s="160" t="e">
        <f aca="false">10^K338</f>
        <v>#N/A</v>
      </c>
      <c r="M338" s="161" t="e">
        <f aca="false">L338*(452/G338)</f>
        <v>#N/A</v>
      </c>
      <c r="N338" s="162" t="e">
        <f aca="false">M338*E338</f>
        <v>#N/A</v>
      </c>
      <c r="O338" s="163" t="e">
        <f aca="false">N338/1000</f>
        <v>#N/A</v>
      </c>
      <c r="P338" s="164" t="e">
        <f aca="false">((O338*10^-12)*(G338*617.9))*10^-6*10^9*10^3</f>
        <v>#N/A</v>
      </c>
      <c r="Q338" s="27"/>
      <c r="R338" s="151" t="n">
        <f aca="false">$R$76</f>
        <v>0.87</v>
      </c>
      <c r="S338" s="150" t="e">
        <f aca="false">O338*R338</f>
        <v>#N/A</v>
      </c>
      <c r="T338" s="151" t="e">
        <f aca="false">((S338*10^-12)*(G338*617.9))*10^-6*10^9*10^3</f>
        <v>#N/A</v>
      </c>
    </row>
    <row r="339" customFormat="false" ht="15" hidden="false" customHeight="true" outlineLevel="0" collapsed="false">
      <c r="B339" s="14" t="str">
        <f aca="false">IF($B$79="Row",Samples!AE261,IF($B$79="Column",Samples!AI261,""))</f>
        <v>M22</v>
      </c>
      <c r="C339" s="155"/>
      <c r="D339" s="139"/>
      <c r="E339" s="140"/>
      <c r="F339" s="141" t="e">
        <f aca="false">VLOOKUP(B339,LC480_Analysis!C:F,3,0)</f>
        <v>#N/A</v>
      </c>
      <c r="G339" s="142"/>
      <c r="H339" s="152"/>
      <c r="I339" s="157"/>
      <c r="J339" s="165" t="e">
        <f aca="false">F339-I338</f>
        <v>#N/A</v>
      </c>
      <c r="K339" s="159"/>
      <c r="L339" s="160"/>
      <c r="M339" s="161"/>
      <c r="N339" s="162"/>
      <c r="O339" s="163"/>
      <c r="P339" s="164"/>
      <c r="Q339" s="27"/>
      <c r="R339" s="151"/>
      <c r="S339" s="150"/>
      <c r="T339" s="151"/>
    </row>
    <row r="340" customFormat="false" ht="15" hidden="false" customHeight="true" outlineLevel="0" collapsed="false">
      <c r="B340" s="14" t="str">
        <f aca="false">IF($B$79="Row",Samples!AE262,IF($B$79="Column",Samples!AI262,""))</f>
        <v>N21</v>
      </c>
      <c r="C340" s="155"/>
      <c r="D340" s="139"/>
      <c r="E340" s="140"/>
      <c r="F340" s="141" t="e">
        <f aca="false">VLOOKUP(B340,LC480_Analysis!C:F,3,0)</f>
        <v>#N/A</v>
      </c>
      <c r="G340" s="142"/>
      <c r="H340" s="153"/>
      <c r="I340" s="157"/>
      <c r="J340" s="166" t="e">
        <f aca="false">F340-I338</f>
        <v>#N/A</v>
      </c>
      <c r="K340" s="159"/>
      <c r="L340" s="160"/>
      <c r="M340" s="161"/>
      <c r="N340" s="162"/>
      <c r="O340" s="163"/>
      <c r="P340" s="164"/>
      <c r="Q340" s="27"/>
      <c r="R340" s="151"/>
      <c r="S340" s="150"/>
      <c r="T340" s="151"/>
    </row>
    <row r="341" customFormat="false" ht="15" hidden="false" customHeight="true" outlineLevel="0" collapsed="false">
      <c r="B341" s="14" t="str">
        <f aca="false">IF($B$79="Row",Samples!AE263,IF($B$79="Column",Samples!AI263,""))</f>
        <v>O21</v>
      </c>
      <c r="C341" s="155" t="e">
        <f aca="false">VLOOKUP(D341,Samples!B:C,2,0)</f>
        <v>#N/A</v>
      </c>
      <c r="D341" s="139" t="e">
        <f aca="false">INDEX(Samples!B:J,MATCH(Analysis!B341,Samples!F:F,0),1)</f>
        <v>#N/A</v>
      </c>
      <c r="E341" s="140" t="n">
        <f aca="false">$E$78</f>
        <v>8000</v>
      </c>
      <c r="F341" s="141" t="e">
        <f aca="false">VLOOKUP(B341,LC480_Analysis!C:F,3,0)</f>
        <v>#N/A</v>
      </c>
      <c r="G341" s="142" t="n">
        <f aca="false">$G$78</f>
        <v>600</v>
      </c>
      <c r="H341" s="156"/>
      <c r="I341" s="157" t="e">
        <f aca="false">AVERAGE(F341:F343)</f>
        <v>#N/A</v>
      </c>
      <c r="J341" s="158" t="e">
        <f aca="false">F341-I341</f>
        <v>#N/A</v>
      </c>
      <c r="K341" s="159" t="e">
        <f aca="false">(I341-$D$57)/$D$59</f>
        <v>#N/A</v>
      </c>
      <c r="L341" s="160" t="e">
        <f aca="false">10^K341</f>
        <v>#N/A</v>
      </c>
      <c r="M341" s="161" t="e">
        <f aca="false">L341*(452/G341)</f>
        <v>#N/A</v>
      </c>
      <c r="N341" s="162" t="e">
        <f aca="false">M341*E341</f>
        <v>#N/A</v>
      </c>
      <c r="O341" s="163" t="e">
        <f aca="false">N341/1000</f>
        <v>#N/A</v>
      </c>
      <c r="P341" s="164" t="e">
        <f aca="false">((O341*10^-12)*(G341*617.9))*10^-6*10^9*10^3</f>
        <v>#N/A</v>
      </c>
      <c r="Q341" s="27"/>
      <c r="R341" s="151" t="n">
        <f aca="false">$R$76</f>
        <v>0.87</v>
      </c>
      <c r="S341" s="150" t="e">
        <f aca="false">O341*R341</f>
        <v>#N/A</v>
      </c>
      <c r="T341" s="151" t="e">
        <f aca="false">((S341*10^-12)*(G341*617.9))*10^-6*10^9*10^3</f>
        <v>#N/A</v>
      </c>
    </row>
    <row r="342" customFormat="false" ht="15" hidden="false" customHeight="true" outlineLevel="0" collapsed="false">
      <c r="B342" s="14" t="str">
        <f aca="false">IF($B$79="Row",Samples!AE264,IF($B$79="Column",Samples!AI264,""))</f>
        <v>O22</v>
      </c>
      <c r="C342" s="155"/>
      <c r="D342" s="139"/>
      <c r="E342" s="140"/>
      <c r="F342" s="141" t="e">
        <f aca="false">VLOOKUP(B342,LC480_Analysis!C:F,3,0)</f>
        <v>#N/A</v>
      </c>
      <c r="G342" s="142"/>
      <c r="H342" s="152"/>
      <c r="I342" s="157"/>
      <c r="J342" s="165" t="e">
        <f aca="false">F342-I341</f>
        <v>#N/A</v>
      </c>
      <c r="K342" s="159"/>
      <c r="L342" s="160"/>
      <c r="M342" s="161"/>
      <c r="N342" s="162"/>
      <c r="O342" s="163"/>
      <c r="P342" s="164"/>
      <c r="Q342" s="27"/>
      <c r="R342" s="151"/>
      <c r="S342" s="150"/>
      <c r="T342" s="151"/>
    </row>
    <row r="343" customFormat="false" ht="15" hidden="false" customHeight="true" outlineLevel="0" collapsed="false">
      <c r="B343" s="14" t="str">
        <f aca="false">IF($B$79="Row",Samples!AE265,IF($B$79="Column",Samples!AI265,""))</f>
        <v>P21</v>
      </c>
      <c r="C343" s="155"/>
      <c r="D343" s="139"/>
      <c r="E343" s="140"/>
      <c r="F343" s="141" t="e">
        <f aca="false">VLOOKUP(B343,LC480_Analysis!C:F,3,0)</f>
        <v>#N/A</v>
      </c>
      <c r="G343" s="142"/>
      <c r="H343" s="153"/>
      <c r="I343" s="157"/>
      <c r="J343" s="166" t="e">
        <f aca="false">F343-I341</f>
        <v>#N/A</v>
      </c>
      <c r="K343" s="159"/>
      <c r="L343" s="160"/>
      <c r="M343" s="161"/>
      <c r="N343" s="162"/>
      <c r="O343" s="163"/>
      <c r="P343" s="164"/>
      <c r="Q343" s="27"/>
      <c r="R343" s="151"/>
      <c r="S343" s="150"/>
      <c r="T343" s="151"/>
    </row>
    <row r="344" customFormat="false" ht="15" hidden="false" customHeight="true" outlineLevel="0" collapsed="false">
      <c r="B344" s="14" t="str">
        <f aca="false">IF($B$79="Row",Samples!AE266,IF($B$79="Column",Samples!AI266,""))</f>
        <v>A23</v>
      </c>
      <c r="C344" s="155" t="e">
        <f aca="false">VLOOKUP(D344,Samples!B:C,2,0)</f>
        <v>#N/A</v>
      </c>
      <c r="D344" s="139" t="e">
        <f aca="false">INDEX(Samples!B:J,MATCH(Analysis!B344,Samples!F:F,0),1)</f>
        <v>#N/A</v>
      </c>
      <c r="E344" s="140" t="n">
        <f aca="false">$E$78</f>
        <v>8000</v>
      </c>
      <c r="F344" s="141" t="e">
        <f aca="false">VLOOKUP(B344,LC480_Analysis!C:F,3,0)</f>
        <v>#N/A</v>
      </c>
      <c r="G344" s="142" t="n">
        <f aca="false">$G$78</f>
        <v>600</v>
      </c>
      <c r="H344" s="156"/>
      <c r="I344" s="157" t="e">
        <f aca="false">AVERAGE(F344:F346)</f>
        <v>#N/A</v>
      </c>
      <c r="J344" s="158" t="e">
        <f aca="false">F344-I344</f>
        <v>#N/A</v>
      </c>
      <c r="K344" s="159" t="e">
        <f aca="false">(I344-$D$57)/$D$59</f>
        <v>#N/A</v>
      </c>
      <c r="L344" s="160" t="e">
        <f aca="false">10^K344</f>
        <v>#N/A</v>
      </c>
      <c r="M344" s="161" t="e">
        <f aca="false">L344*(452/G344)</f>
        <v>#N/A</v>
      </c>
      <c r="N344" s="162" t="e">
        <f aca="false">M344*E344</f>
        <v>#N/A</v>
      </c>
      <c r="O344" s="163" t="e">
        <f aca="false">N344/1000</f>
        <v>#N/A</v>
      </c>
      <c r="P344" s="164" t="e">
        <f aca="false">((O344*10^-12)*(G344*617.9))*10^-6*10^9*10^3</f>
        <v>#N/A</v>
      </c>
      <c r="Q344" s="27"/>
      <c r="R344" s="151" t="n">
        <f aca="false">$R$76</f>
        <v>0.87</v>
      </c>
      <c r="S344" s="150" t="e">
        <f aca="false">O344*R344</f>
        <v>#N/A</v>
      </c>
      <c r="T344" s="151" t="e">
        <f aca="false">((S344*10^-12)*(G344*617.9))*10^-6*10^9*10^3</f>
        <v>#N/A</v>
      </c>
    </row>
    <row r="345" customFormat="false" ht="15" hidden="false" customHeight="true" outlineLevel="0" collapsed="false">
      <c r="B345" s="14" t="str">
        <f aca="false">IF($B$79="Row",Samples!AE267,IF($B$79="Column",Samples!AI267,""))</f>
        <v>A24</v>
      </c>
      <c r="C345" s="155"/>
      <c r="D345" s="139"/>
      <c r="E345" s="140"/>
      <c r="F345" s="141" t="e">
        <f aca="false">VLOOKUP(B345,LC480_Analysis!C:F,3,0)</f>
        <v>#N/A</v>
      </c>
      <c r="G345" s="142"/>
      <c r="H345" s="152"/>
      <c r="I345" s="157"/>
      <c r="J345" s="165" t="e">
        <f aca="false">F345-I344</f>
        <v>#N/A</v>
      </c>
      <c r="K345" s="159"/>
      <c r="L345" s="160"/>
      <c r="M345" s="161"/>
      <c r="N345" s="162"/>
      <c r="O345" s="163"/>
      <c r="P345" s="164"/>
      <c r="Q345" s="27"/>
      <c r="R345" s="151"/>
      <c r="S345" s="150"/>
      <c r="T345" s="151"/>
    </row>
    <row r="346" customFormat="false" ht="15" hidden="false" customHeight="true" outlineLevel="0" collapsed="false">
      <c r="B346" s="14" t="str">
        <f aca="false">IF($B$79="Row",Samples!AE268,IF($B$79="Column",Samples!AI268,""))</f>
        <v>B23</v>
      </c>
      <c r="C346" s="155"/>
      <c r="D346" s="139"/>
      <c r="E346" s="140"/>
      <c r="F346" s="141" t="e">
        <f aca="false">VLOOKUP(B346,LC480_Analysis!C:F,3,0)</f>
        <v>#N/A</v>
      </c>
      <c r="G346" s="142"/>
      <c r="H346" s="153"/>
      <c r="I346" s="157"/>
      <c r="J346" s="166" t="e">
        <f aca="false">F346-I344</f>
        <v>#N/A</v>
      </c>
      <c r="K346" s="159"/>
      <c r="L346" s="160"/>
      <c r="M346" s="161"/>
      <c r="N346" s="162"/>
      <c r="O346" s="163"/>
      <c r="P346" s="164"/>
      <c r="Q346" s="27"/>
      <c r="R346" s="151"/>
      <c r="S346" s="150"/>
      <c r="T346" s="151"/>
    </row>
    <row r="347" customFormat="false" ht="15" hidden="false" customHeight="true" outlineLevel="0" collapsed="false">
      <c r="B347" s="14" t="str">
        <f aca="false">IF($B$79="Row",Samples!AE269,IF($B$79="Column",Samples!AI269,""))</f>
        <v>C23</v>
      </c>
      <c r="C347" s="155" t="e">
        <f aca="false">VLOOKUP(D347,Samples!B:C,2,0)</f>
        <v>#N/A</v>
      </c>
      <c r="D347" s="139" t="e">
        <f aca="false">INDEX(Samples!B:J,MATCH(Analysis!B347,Samples!F:F,0),1)</f>
        <v>#N/A</v>
      </c>
      <c r="E347" s="140" t="n">
        <f aca="false">$E$78</f>
        <v>8000</v>
      </c>
      <c r="F347" s="141" t="e">
        <f aca="false">VLOOKUP(B347,LC480_Analysis!C:F,3,0)</f>
        <v>#N/A</v>
      </c>
      <c r="G347" s="142" t="n">
        <f aca="false">$G$78</f>
        <v>600</v>
      </c>
      <c r="H347" s="156"/>
      <c r="I347" s="157" t="e">
        <f aca="false">AVERAGE(F347:F349)</f>
        <v>#N/A</v>
      </c>
      <c r="J347" s="158" t="e">
        <f aca="false">F347-I347</f>
        <v>#N/A</v>
      </c>
      <c r="K347" s="159" t="e">
        <f aca="false">(I347-$D$57)/$D$59</f>
        <v>#N/A</v>
      </c>
      <c r="L347" s="160" t="e">
        <f aca="false">10^K347</f>
        <v>#N/A</v>
      </c>
      <c r="M347" s="161" t="e">
        <f aca="false">L347*(452/G347)</f>
        <v>#N/A</v>
      </c>
      <c r="N347" s="162" t="e">
        <f aca="false">M347*E347</f>
        <v>#N/A</v>
      </c>
      <c r="O347" s="163" t="e">
        <f aca="false">N347/1000</f>
        <v>#N/A</v>
      </c>
      <c r="P347" s="164" t="e">
        <f aca="false">((O347*10^-12)*(G347*617.9))*10^-6*10^9*10^3</f>
        <v>#N/A</v>
      </c>
      <c r="Q347" s="27"/>
      <c r="R347" s="151" t="n">
        <f aca="false">$R$76</f>
        <v>0.87</v>
      </c>
      <c r="S347" s="150" t="e">
        <f aca="false">O347*R347</f>
        <v>#N/A</v>
      </c>
      <c r="T347" s="151" t="e">
        <f aca="false">((S347*10^-12)*(G347*617.9))*10^-6*10^9*10^3</f>
        <v>#N/A</v>
      </c>
    </row>
    <row r="348" customFormat="false" ht="15" hidden="false" customHeight="true" outlineLevel="0" collapsed="false">
      <c r="B348" s="14" t="str">
        <f aca="false">IF($B$79="Row",Samples!AE270,IF($B$79="Column",Samples!AI270,""))</f>
        <v>C24</v>
      </c>
      <c r="C348" s="155"/>
      <c r="D348" s="139"/>
      <c r="E348" s="140"/>
      <c r="F348" s="141" t="e">
        <f aca="false">VLOOKUP(B348,LC480_Analysis!C:F,3,0)</f>
        <v>#N/A</v>
      </c>
      <c r="G348" s="142"/>
      <c r="H348" s="152"/>
      <c r="I348" s="157"/>
      <c r="J348" s="165" t="e">
        <f aca="false">F348-I347</f>
        <v>#N/A</v>
      </c>
      <c r="K348" s="159"/>
      <c r="L348" s="160"/>
      <c r="M348" s="161"/>
      <c r="N348" s="162"/>
      <c r="O348" s="163"/>
      <c r="P348" s="164"/>
      <c r="Q348" s="27"/>
      <c r="R348" s="151"/>
      <c r="S348" s="150"/>
      <c r="T348" s="151"/>
    </row>
    <row r="349" customFormat="false" ht="15" hidden="false" customHeight="true" outlineLevel="0" collapsed="false">
      <c r="B349" s="14" t="str">
        <f aca="false">IF($B$79="Row",Samples!AE271,IF($B$79="Column",Samples!AI271,""))</f>
        <v>D23</v>
      </c>
      <c r="C349" s="155"/>
      <c r="D349" s="139"/>
      <c r="E349" s="140"/>
      <c r="F349" s="141" t="e">
        <f aca="false">VLOOKUP(B349,LC480_Analysis!C:F,3,0)</f>
        <v>#N/A</v>
      </c>
      <c r="G349" s="142"/>
      <c r="H349" s="153"/>
      <c r="I349" s="157"/>
      <c r="J349" s="166" t="e">
        <f aca="false">F349-I347</f>
        <v>#N/A</v>
      </c>
      <c r="K349" s="159"/>
      <c r="L349" s="160"/>
      <c r="M349" s="161"/>
      <c r="N349" s="162"/>
      <c r="O349" s="163"/>
      <c r="P349" s="164"/>
      <c r="Q349" s="27"/>
      <c r="R349" s="151"/>
      <c r="S349" s="150"/>
      <c r="T349" s="151"/>
    </row>
    <row r="350" customFormat="false" ht="15" hidden="false" customHeight="true" outlineLevel="0" collapsed="false">
      <c r="B350" s="14" t="str">
        <f aca="false">IF($B$79="Row",Samples!AE272,IF($B$79="Column",Samples!AI272,""))</f>
        <v>E23</v>
      </c>
      <c r="C350" s="155" t="e">
        <f aca="false">VLOOKUP(D350,Samples!B:C,2,0)</f>
        <v>#N/A</v>
      </c>
      <c r="D350" s="139" t="e">
        <f aca="false">INDEX(Samples!B:J,MATCH(Analysis!B350,Samples!F:F,0),1)</f>
        <v>#N/A</v>
      </c>
      <c r="E350" s="140" t="n">
        <f aca="false">$E$78</f>
        <v>8000</v>
      </c>
      <c r="F350" s="141" t="e">
        <f aca="false">VLOOKUP(B350,LC480_Analysis!C:F,3,0)</f>
        <v>#N/A</v>
      </c>
      <c r="G350" s="142" t="n">
        <f aca="false">$G$78</f>
        <v>600</v>
      </c>
      <c r="H350" s="156"/>
      <c r="I350" s="157" t="e">
        <f aca="false">AVERAGE(F350:F352)</f>
        <v>#N/A</v>
      </c>
      <c r="J350" s="158" t="e">
        <f aca="false">F350-I350</f>
        <v>#N/A</v>
      </c>
      <c r="K350" s="159" t="e">
        <f aca="false">(I350-$D$57)/$D$59</f>
        <v>#N/A</v>
      </c>
      <c r="L350" s="160" t="e">
        <f aca="false">10^K350</f>
        <v>#N/A</v>
      </c>
      <c r="M350" s="161" t="e">
        <f aca="false">L350*(452/G350)</f>
        <v>#N/A</v>
      </c>
      <c r="N350" s="162" t="e">
        <f aca="false">M350*E350</f>
        <v>#N/A</v>
      </c>
      <c r="O350" s="163" t="e">
        <f aca="false">N350/1000</f>
        <v>#N/A</v>
      </c>
      <c r="P350" s="164" t="e">
        <f aca="false">((O350*10^-12)*(G350*617.9))*10^-6*10^9*10^3</f>
        <v>#N/A</v>
      </c>
      <c r="Q350" s="27"/>
      <c r="R350" s="151" t="n">
        <f aca="false">$R$76</f>
        <v>0.87</v>
      </c>
      <c r="S350" s="150" t="e">
        <f aca="false">O350*R350</f>
        <v>#N/A</v>
      </c>
      <c r="T350" s="151" t="e">
        <f aca="false">((S350*10^-12)*(G350*617.9))*10^-6*10^9*10^3</f>
        <v>#N/A</v>
      </c>
    </row>
    <row r="351" customFormat="false" ht="15" hidden="false" customHeight="true" outlineLevel="0" collapsed="false">
      <c r="B351" s="14" t="str">
        <f aca="false">IF($B$79="Row",Samples!AE273,IF($B$79="Column",Samples!AI273,""))</f>
        <v>E24</v>
      </c>
      <c r="C351" s="155"/>
      <c r="D351" s="139"/>
      <c r="E351" s="140"/>
      <c r="F351" s="141" t="e">
        <f aca="false">VLOOKUP(B351,LC480_Analysis!C:F,3,0)</f>
        <v>#N/A</v>
      </c>
      <c r="G351" s="142"/>
      <c r="H351" s="152"/>
      <c r="I351" s="157"/>
      <c r="J351" s="165" t="e">
        <f aca="false">F351-I350</f>
        <v>#N/A</v>
      </c>
      <c r="K351" s="159"/>
      <c r="L351" s="160"/>
      <c r="M351" s="161"/>
      <c r="N351" s="162"/>
      <c r="O351" s="163"/>
      <c r="P351" s="164"/>
      <c r="Q351" s="27"/>
      <c r="R351" s="151"/>
      <c r="S351" s="150"/>
      <c r="T351" s="151"/>
    </row>
    <row r="352" customFormat="false" ht="15" hidden="false" customHeight="true" outlineLevel="0" collapsed="false">
      <c r="B352" s="14" t="str">
        <f aca="false">IF($B$79="Row",Samples!AE274,IF($B$79="Column",Samples!AI274,""))</f>
        <v>F23</v>
      </c>
      <c r="C352" s="155"/>
      <c r="D352" s="139"/>
      <c r="E352" s="140"/>
      <c r="F352" s="141" t="e">
        <f aca="false">VLOOKUP(B352,LC480_Analysis!C:F,3,0)</f>
        <v>#N/A</v>
      </c>
      <c r="G352" s="142"/>
      <c r="H352" s="153"/>
      <c r="I352" s="157"/>
      <c r="J352" s="166" t="e">
        <f aca="false">F352-I350</f>
        <v>#N/A</v>
      </c>
      <c r="K352" s="159"/>
      <c r="L352" s="160"/>
      <c r="M352" s="161"/>
      <c r="N352" s="162"/>
      <c r="O352" s="163"/>
      <c r="P352" s="164"/>
      <c r="Q352" s="27"/>
      <c r="R352" s="151"/>
      <c r="S352" s="150"/>
      <c r="T352" s="151"/>
    </row>
    <row r="353" customFormat="false" ht="15" hidden="false" customHeight="true" outlineLevel="0" collapsed="false">
      <c r="B353" s="14" t="str">
        <f aca="false">IF($B$79="Row",Samples!AE275,IF($B$79="Column",Samples!AI275,""))</f>
        <v>G23</v>
      </c>
      <c r="C353" s="155" t="e">
        <f aca="false">VLOOKUP(D353,Samples!B:C,2,0)</f>
        <v>#N/A</v>
      </c>
      <c r="D353" s="139" t="e">
        <f aca="false">INDEX(Samples!B:J,MATCH(Analysis!B353,Samples!F:F,0),1)</f>
        <v>#N/A</v>
      </c>
      <c r="E353" s="140" t="n">
        <f aca="false">$E$78</f>
        <v>8000</v>
      </c>
      <c r="F353" s="141" t="e">
        <f aca="false">VLOOKUP(B353,LC480_Analysis!C:F,3,0)</f>
        <v>#N/A</v>
      </c>
      <c r="G353" s="142" t="n">
        <f aca="false">$G$78</f>
        <v>600</v>
      </c>
      <c r="H353" s="156"/>
      <c r="I353" s="157" t="e">
        <f aca="false">AVERAGE(F353:F355)</f>
        <v>#N/A</v>
      </c>
      <c r="J353" s="158" t="e">
        <f aca="false">F353-I353</f>
        <v>#N/A</v>
      </c>
      <c r="K353" s="159" t="e">
        <f aca="false">(I353-$D$57)/$D$59</f>
        <v>#N/A</v>
      </c>
      <c r="L353" s="160" t="e">
        <f aca="false">10^K353</f>
        <v>#N/A</v>
      </c>
      <c r="M353" s="161" t="e">
        <f aca="false">L353*(452/G353)</f>
        <v>#N/A</v>
      </c>
      <c r="N353" s="162" t="e">
        <f aca="false">M353*E353</f>
        <v>#N/A</v>
      </c>
      <c r="O353" s="163" t="e">
        <f aca="false">N353/1000</f>
        <v>#N/A</v>
      </c>
      <c r="P353" s="164" t="e">
        <f aca="false">((O353*10^-12)*(G353*617.9))*10^-6*10^9*10^3</f>
        <v>#N/A</v>
      </c>
      <c r="Q353" s="27"/>
      <c r="R353" s="151" t="n">
        <f aca="false">$R$76</f>
        <v>0.87</v>
      </c>
      <c r="S353" s="150" t="e">
        <f aca="false">O353*R353</f>
        <v>#N/A</v>
      </c>
      <c r="T353" s="151" t="e">
        <f aca="false">((S353*10^-12)*(G353*617.9))*10^-6*10^9*10^3</f>
        <v>#N/A</v>
      </c>
    </row>
    <row r="354" customFormat="false" ht="15" hidden="false" customHeight="true" outlineLevel="0" collapsed="false">
      <c r="B354" s="14" t="str">
        <f aca="false">IF($B$79="Row",Samples!AE276,IF($B$79="Column",Samples!AI276,""))</f>
        <v>G24</v>
      </c>
      <c r="C354" s="155"/>
      <c r="D354" s="139"/>
      <c r="E354" s="140"/>
      <c r="F354" s="141" t="e">
        <f aca="false">VLOOKUP(B354,LC480_Analysis!C:F,3,0)</f>
        <v>#N/A</v>
      </c>
      <c r="G354" s="142"/>
      <c r="H354" s="152"/>
      <c r="I354" s="157"/>
      <c r="J354" s="165" t="e">
        <f aca="false">F354-I353</f>
        <v>#N/A</v>
      </c>
      <c r="K354" s="159"/>
      <c r="L354" s="160"/>
      <c r="M354" s="161"/>
      <c r="N354" s="162"/>
      <c r="O354" s="163"/>
      <c r="P354" s="164"/>
      <c r="Q354" s="27"/>
      <c r="R354" s="151"/>
      <c r="S354" s="150"/>
      <c r="T354" s="151"/>
    </row>
    <row r="355" customFormat="false" ht="15" hidden="false" customHeight="true" outlineLevel="0" collapsed="false">
      <c r="B355" s="14" t="str">
        <f aca="false">IF($B$79="Row",Samples!AE277,IF($B$79="Column",Samples!AI277,""))</f>
        <v>H23</v>
      </c>
      <c r="C355" s="155"/>
      <c r="D355" s="139"/>
      <c r="E355" s="140"/>
      <c r="F355" s="141" t="e">
        <f aca="false">VLOOKUP(B355,LC480_Analysis!C:F,3,0)</f>
        <v>#N/A</v>
      </c>
      <c r="G355" s="142"/>
      <c r="H355" s="153"/>
      <c r="I355" s="157"/>
      <c r="J355" s="166" t="e">
        <f aca="false">F355-I353</f>
        <v>#N/A</v>
      </c>
      <c r="K355" s="159"/>
      <c r="L355" s="160"/>
      <c r="M355" s="161"/>
      <c r="N355" s="162"/>
      <c r="O355" s="163"/>
      <c r="P355" s="164"/>
      <c r="Q355" s="27"/>
      <c r="R355" s="151"/>
      <c r="S355" s="150"/>
      <c r="T355" s="151"/>
    </row>
    <row r="356" customFormat="false" ht="15" hidden="false" customHeight="true" outlineLevel="0" collapsed="false">
      <c r="B356" s="14" t="str">
        <f aca="false">IF($B$79="Row",Samples!AE278,IF($B$79="Column",Samples!AI278,""))</f>
        <v>I23</v>
      </c>
      <c r="C356" s="155" t="e">
        <f aca="false">VLOOKUP(D356,Samples!B:C,2,0)</f>
        <v>#N/A</v>
      </c>
      <c r="D356" s="139" t="e">
        <f aca="false">INDEX(Samples!B:J,MATCH(Analysis!B356,Samples!F:F,0),1)</f>
        <v>#N/A</v>
      </c>
      <c r="E356" s="140" t="n">
        <f aca="false">$E$78</f>
        <v>8000</v>
      </c>
      <c r="F356" s="141" t="e">
        <f aca="false">VLOOKUP(B356,LC480_Analysis!C:F,3,0)</f>
        <v>#N/A</v>
      </c>
      <c r="G356" s="142" t="n">
        <f aca="false">$G$78</f>
        <v>600</v>
      </c>
      <c r="H356" s="156"/>
      <c r="I356" s="157" t="e">
        <f aca="false">AVERAGE(F356:F358)</f>
        <v>#N/A</v>
      </c>
      <c r="J356" s="158" t="e">
        <f aca="false">F356-I356</f>
        <v>#N/A</v>
      </c>
      <c r="K356" s="159" t="e">
        <f aca="false">(I356-$D$57)/$D$59</f>
        <v>#N/A</v>
      </c>
      <c r="L356" s="160" t="e">
        <f aca="false">10^K356</f>
        <v>#N/A</v>
      </c>
      <c r="M356" s="161" t="e">
        <f aca="false">L356*(452/G356)</f>
        <v>#N/A</v>
      </c>
      <c r="N356" s="162" t="e">
        <f aca="false">M356*E356</f>
        <v>#N/A</v>
      </c>
      <c r="O356" s="163" t="e">
        <f aca="false">N356/1000</f>
        <v>#N/A</v>
      </c>
      <c r="P356" s="164" t="e">
        <f aca="false">((O356*10^-12)*(G356*617.9))*10^-6*10^9*10^3</f>
        <v>#N/A</v>
      </c>
      <c r="Q356" s="27"/>
      <c r="R356" s="151" t="n">
        <f aca="false">$R$76</f>
        <v>0.87</v>
      </c>
      <c r="S356" s="150" t="e">
        <f aca="false">O356*R356</f>
        <v>#N/A</v>
      </c>
      <c r="T356" s="151" t="e">
        <f aca="false">((S356*10^-12)*(G356*617.9))*10^-6*10^9*10^3</f>
        <v>#N/A</v>
      </c>
    </row>
    <row r="357" customFormat="false" ht="15" hidden="false" customHeight="true" outlineLevel="0" collapsed="false">
      <c r="B357" s="14" t="str">
        <f aca="false">IF($B$79="Row",Samples!AE279,IF($B$79="Column",Samples!AI279,""))</f>
        <v>I24</v>
      </c>
      <c r="C357" s="155"/>
      <c r="D357" s="139"/>
      <c r="E357" s="140"/>
      <c r="F357" s="141" t="e">
        <f aca="false">VLOOKUP(B357,LC480_Analysis!C:F,3,0)</f>
        <v>#N/A</v>
      </c>
      <c r="G357" s="142"/>
      <c r="H357" s="152"/>
      <c r="I357" s="157"/>
      <c r="J357" s="165" t="e">
        <f aca="false">F357-I356</f>
        <v>#N/A</v>
      </c>
      <c r="K357" s="159"/>
      <c r="L357" s="160"/>
      <c r="M357" s="161"/>
      <c r="N357" s="162"/>
      <c r="O357" s="163"/>
      <c r="P357" s="164"/>
      <c r="Q357" s="27"/>
      <c r="R357" s="151"/>
      <c r="S357" s="150"/>
      <c r="T357" s="151"/>
    </row>
    <row r="358" customFormat="false" ht="15" hidden="false" customHeight="true" outlineLevel="0" collapsed="false">
      <c r="B358" s="14" t="str">
        <f aca="false">IF($B$79="Row",Samples!AE280,IF($B$79="Column",Samples!AI280,""))</f>
        <v>J23</v>
      </c>
      <c r="C358" s="155"/>
      <c r="D358" s="139"/>
      <c r="E358" s="140"/>
      <c r="F358" s="141" t="e">
        <f aca="false">VLOOKUP(B358,LC480_Analysis!C:F,3,0)</f>
        <v>#N/A</v>
      </c>
      <c r="G358" s="142"/>
      <c r="H358" s="153"/>
      <c r="I358" s="157"/>
      <c r="J358" s="166" t="e">
        <f aca="false">F358-I356</f>
        <v>#N/A</v>
      </c>
      <c r="K358" s="159"/>
      <c r="L358" s="160"/>
      <c r="M358" s="161"/>
      <c r="N358" s="162"/>
      <c r="O358" s="163"/>
      <c r="P358" s="164"/>
      <c r="Q358" s="27"/>
      <c r="R358" s="151"/>
      <c r="S358" s="150"/>
      <c r="T358" s="151"/>
    </row>
    <row r="359" customFormat="false" ht="15" hidden="false" customHeight="true" outlineLevel="0" collapsed="false">
      <c r="B359" s="14" t="str">
        <f aca="false">IF($B$79="Row",Samples!AE281,IF($B$79="Column",Samples!AI281,""))</f>
        <v>K23</v>
      </c>
      <c r="C359" s="155" t="e">
        <f aca="false">VLOOKUP(D359,Samples!B:C,2,0)</f>
        <v>#N/A</v>
      </c>
      <c r="D359" s="139" t="e">
        <f aca="false">INDEX(Samples!B:J,MATCH(Analysis!B359,Samples!F:F,0),1)</f>
        <v>#N/A</v>
      </c>
      <c r="E359" s="140" t="n">
        <f aca="false">$E$78</f>
        <v>8000</v>
      </c>
      <c r="F359" s="141" t="e">
        <f aca="false">VLOOKUP(B359,LC480_Analysis!C:F,3,0)</f>
        <v>#N/A</v>
      </c>
      <c r="G359" s="142" t="n">
        <f aca="false">$G$78</f>
        <v>600</v>
      </c>
      <c r="H359" s="156"/>
      <c r="I359" s="157" t="e">
        <f aca="false">AVERAGE(F359:F361)</f>
        <v>#N/A</v>
      </c>
      <c r="J359" s="158" t="e">
        <f aca="false">F359-I359</f>
        <v>#N/A</v>
      </c>
      <c r="K359" s="159" t="e">
        <f aca="false">(I359-$D$57)/$D$59</f>
        <v>#N/A</v>
      </c>
      <c r="L359" s="160" t="e">
        <f aca="false">10^K359</f>
        <v>#N/A</v>
      </c>
      <c r="M359" s="161" t="e">
        <f aca="false">L359*(452/G359)</f>
        <v>#N/A</v>
      </c>
      <c r="N359" s="162" t="e">
        <f aca="false">M359*E359</f>
        <v>#N/A</v>
      </c>
      <c r="O359" s="163" t="e">
        <f aca="false">N359/1000</f>
        <v>#N/A</v>
      </c>
      <c r="P359" s="164" t="e">
        <f aca="false">((O359*10^-12)*(G359*617.9))*10^-6*10^9*10^3</f>
        <v>#N/A</v>
      </c>
      <c r="Q359" s="27"/>
      <c r="R359" s="151" t="n">
        <f aca="false">$R$76</f>
        <v>0.87</v>
      </c>
      <c r="S359" s="150" t="e">
        <f aca="false">O359*R359</f>
        <v>#N/A</v>
      </c>
      <c r="T359" s="151" t="e">
        <f aca="false">((S359*10^-12)*(G359*617.9))*10^-6*10^9*10^3</f>
        <v>#N/A</v>
      </c>
    </row>
    <row r="360" customFormat="false" ht="15" hidden="false" customHeight="true" outlineLevel="0" collapsed="false">
      <c r="B360" s="14" t="str">
        <f aca="false">IF($B$79="Row",Samples!AE282,IF($B$79="Column",Samples!AI282,""))</f>
        <v>K24</v>
      </c>
      <c r="C360" s="155"/>
      <c r="D360" s="139"/>
      <c r="E360" s="140"/>
      <c r="F360" s="141" t="e">
        <f aca="false">VLOOKUP(B360,LC480_Analysis!C:F,3,0)</f>
        <v>#N/A</v>
      </c>
      <c r="G360" s="142"/>
      <c r="H360" s="152"/>
      <c r="I360" s="157"/>
      <c r="J360" s="165" t="e">
        <f aca="false">F360-I359</f>
        <v>#N/A</v>
      </c>
      <c r="K360" s="159"/>
      <c r="L360" s="160"/>
      <c r="M360" s="161"/>
      <c r="N360" s="162"/>
      <c r="O360" s="163"/>
      <c r="P360" s="164"/>
      <c r="Q360" s="27"/>
      <c r="R360" s="151"/>
      <c r="S360" s="150"/>
      <c r="T360" s="151"/>
    </row>
    <row r="361" customFormat="false" ht="15" hidden="false" customHeight="true" outlineLevel="0" collapsed="false">
      <c r="B361" s="14" t="str">
        <f aca="false">IF($B$79="Row",Samples!AE283,IF($B$79="Column",Samples!AI283,""))</f>
        <v>L23</v>
      </c>
      <c r="C361" s="155"/>
      <c r="D361" s="139"/>
      <c r="E361" s="140"/>
      <c r="F361" s="141" t="e">
        <f aca="false">VLOOKUP(B361,LC480_Analysis!C:F,3,0)</f>
        <v>#N/A</v>
      </c>
      <c r="G361" s="142"/>
      <c r="H361" s="153"/>
      <c r="I361" s="157"/>
      <c r="J361" s="166" t="e">
        <f aca="false">F361-I359</f>
        <v>#N/A</v>
      </c>
      <c r="K361" s="159"/>
      <c r="L361" s="160"/>
      <c r="M361" s="161"/>
      <c r="N361" s="162"/>
      <c r="O361" s="163"/>
      <c r="P361" s="164"/>
      <c r="Q361" s="27"/>
      <c r="R361" s="151"/>
      <c r="S361" s="150"/>
      <c r="T361" s="151"/>
    </row>
    <row r="362" customFormat="false" ht="15" hidden="false" customHeight="true" outlineLevel="0" collapsed="false">
      <c r="B362" s="14" t="str">
        <f aca="false">IF($B$79="Row",Samples!AE284,IF($B$79="Column",Samples!AI284,""))</f>
        <v>M23</v>
      </c>
      <c r="C362" s="155" t="e">
        <f aca="false">VLOOKUP(D362,Samples!B:C,2,0)</f>
        <v>#N/A</v>
      </c>
      <c r="D362" s="139" t="e">
        <f aca="false">INDEX(Samples!B:J,MATCH(Analysis!B362,Samples!F:F,0),1)</f>
        <v>#N/A</v>
      </c>
      <c r="E362" s="140" t="n">
        <f aca="false">$E$78</f>
        <v>8000</v>
      </c>
      <c r="F362" s="141" t="e">
        <f aca="false">VLOOKUP(B362,LC480_Analysis!C:F,3,0)</f>
        <v>#N/A</v>
      </c>
      <c r="G362" s="142" t="n">
        <f aca="false">$G$78</f>
        <v>600</v>
      </c>
      <c r="H362" s="156"/>
      <c r="I362" s="157" t="e">
        <f aca="false">AVERAGE(F362:F364)</f>
        <v>#N/A</v>
      </c>
      <c r="J362" s="158" t="e">
        <f aca="false">F362-I362</f>
        <v>#N/A</v>
      </c>
      <c r="K362" s="159" t="e">
        <f aca="false">(I362-$D$57)/$D$59</f>
        <v>#N/A</v>
      </c>
      <c r="L362" s="160" t="e">
        <f aca="false">10^K362</f>
        <v>#N/A</v>
      </c>
      <c r="M362" s="161" t="e">
        <f aca="false">L362*(452/G362)</f>
        <v>#N/A</v>
      </c>
      <c r="N362" s="162" t="e">
        <f aca="false">M362*E362</f>
        <v>#N/A</v>
      </c>
      <c r="O362" s="163" t="e">
        <f aca="false">N362/1000</f>
        <v>#N/A</v>
      </c>
      <c r="P362" s="164" t="e">
        <f aca="false">((O362*10^-12)*(G362*617.9))*10^-6*10^9*10^3</f>
        <v>#N/A</v>
      </c>
      <c r="Q362" s="27"/>
      <c r="R362" s="151" t="n">
        <f aca="false">$R$76</f>
        <v>0.87</v>
      </c>
      <c r="S362" s="150" t="e">
        <f aca="false">O362*R362</f>
        <v>#N/A</v>
      </c>
      <c r="T362" s="151" t="e">
        <f aca="false">((S362*10^-12)*(G362*617.9))*10^-6*10^9*10^3</f>
        <v>#N/A</v>
      </c>
    </row>
    <row r="363" customFormat="false" ht="15" hidden="false" customHeight="true" outlineLevel="0" collapsed="false">
      <c r="B363" s="14" t="str">
        <f aca="false">IF($B$79="Row",Samples!AE285,IF($B$79="Column",Samples!AI285,""))</f>
        <v>M24</v>
      </c>
      <c r="C363" s="155"/>
      <c r="D363" s="139"/>
      <c r="E363" s="140"/>
      <c r="F363" s="141" t="e">
        <f aca="false">VLOOKUP(B363,LC480_Analysis!C:F,3,0)</f>
        <v>#N/A</v>
      </c>
      <c r="G363" s="142"/>
      <c r="H363" s="152"/>
      <c r="I363" s="157"/>
      <c r="J363" s="165" t="e">
        <f aca="false">F363-I362</f>
        <v>#N/A</v>
      </c>
      <c r="K363" s="159"/>
      <c r="L363" s="160"/>
      <c r="M363" s="161"/>
      <c r="N363" s="162"/>
      <c r="O363" s="163"/>
      <c r="P363" s="164"/>
      <c r="Q363" s="27"/>
      <c r="R363" s="151"/>
      <c r="S363" s="150"/>
      <c r="T363" s="151"/>
    </row>
    <row r="364" customFormat="false" ht="15" hidden="false" customHeight="true" outlineLevel="0" collapsed="false">
      <c r="B364" s="14" t="str">
        <f aca="false">IF($B$79="Row",Samples!AE286,IF($B$79="Column",Samples!AI286,""))</f>
        <v>N23</v>
      </c>
      <c r="C364" s="155"/>
      <c r="D364" s="139"/>
      <c r="E364" s="140"/>
      <c r="F364" s="141" t="e">
        <f aca="false">VLOOKUP(B364,LC480_Analysis!C:F,3,0)</f>
        <v>#N/A</v>
      </c>
      <c r="G364" s="142"/>
      <c r="H364" s="153"/>
      <c r="I364" s="157"/>
      <c r="J364" s="166" t="e">
        <f aca="false">F364-I362</f>
        <v>#N/A</v>
      </c>
      <c r="K364" s="159"/>
      <c r="L364" s="160"/>
      <c r="M364" s="161"/>
      <c r="N364" s="162"/>
      <c r="O364" s="163"/>
      <c r="P364" s="164"/>
      <c r="Q364" s="27"/>
      <c r="R364" s="151"/>
      <c r="S364" s="150"/>
      <c r="T364" s="151"/>
    </row>
    <row r="365" customFormat="false" ht="15" hidden="false" customHeight="true" outlineLevel="0" collapsed="false">
      <c r="B365" s="14" t="str">
        <f aca="false">IF($B$79="Row",Samples!AE287,IF($B$79="Column",Samples!AI287,""))</f>
        <v>O23</v>
      </c>
      <c r="C365" s="155" t="e">
        <f aca="false">VLOOKUP(D365,Samples!B:C,2,0)</f>
        <v>#N/A</v>
      </c>
      <c r="D365" s="139" t="e">
        <f aca="false">INDEX(Samples!B:J,MATCH(Analysis!B365,Samples!F:F,0),1)</f>
        <v>#N/A</v>
      </c>
      <c r="E365" s="140" t="n">
        <f aca="false">$E$78</f>
        <v>8000</v>
      </c>
      <c r="F365" s="141" t="e">
        <f aca="false">VLOOKUP(B365,LC480_Analysis!C:F,3,0)</f>
        <v>#N/A</v>
      </c>
      <c r="G365" s="142" t="n">
        <f aca="false">$G$78</f>
        <v>600</v>
      </c>
      <c r="H365" s="156"/>
      <c r="I365" s="157" t="e">
        <f aca="false">AVERAGE(F365:F367)</f>
        <v>#N/A</v>
      </c>
      <c r="J365" s="158" t="e">
        <f aca="false">F365-I365</f>
        <v>#N/A</v>
      </c>
      <c r="K365" s="159" t="e">
        <f aca="false">(I365-$D$57)/$D$59</f>
        <v>#N/A</v>
      </c>
      <c r="L365" s="160" t="e">
        <f aca="false">10^K365</f>
        <v>#N/A</v>
      </c>
      <c r="M365" s="161" t="e">
        <f aca="false">L365*(452/G365)</f>
        <v>#N/A</v>
      </c>
      <c r="N365" s="162" t="e">
        <f aca="false">M365*E365</f>
        <v>#N/A</v>
      </c>
      <c r="O365" s="163" t="e">
        <f aca="false">N365/1000</f>
        <v>#N/A</v>
      </c>
      <c r="P365" s="164" t="e">
        <f aca="false">((O365*10^-12)*(G365*617.9))*10^-6*10^9*10^3</f>
        <v>#N/A</v>
      </c>
      <c r="Q365" s="27"/>
      <c r="R365" s="151" t="n">
        <f aca="false">$R$76</f>
        <v>0.87</v>
      </c>
      <c r="S365" s="150" t="e">
        <f aca="false">O365*R365</f>
        <v>#N/A</v>
      </c>
      <c r="T365" s="151" t="e">
        <f aca="false">((S365*10^-12)*(G365*617.9))*10^-6*10^9*10^3</f>
        <v>#N/A</v>
      </c>
    </row>
    <row r="366" customFormat="false" ht="15" hidden="false" customHeight="true" outlineLevel="0" collapsed="false">
      <c r="B366" s="14" t="str">
        <f aca="false">IF($B$79="Row",Samples!AE288,IF($B$79="Column",Samples!AI288,""))</f>
        <v>O24</v>
      </c>
      <c r="C366" s="155"/>
      <c r="D366" s="139"/>
      <c r="E366" s="140"/>
      <c r="F366" s="141" t="e">
        <f aca="false">VLOOKUP(B366,LC480_Analysis!C:F,3,0)</f>
        <v>#N/A</v>
      </c>
      <c r="G366" s="142"/>
      <c r="H366" s="152"/>
      <c r="I366" s="157"/>
      <c r="J366" s="165" t="e">
        <f aca="false">F366-I365</f>
        <v>#N/A</v>
      </c>
      <c r="K366" s="159"/>
      <c r="L366" s="160"/>
      <c r="M366" s="161"/>
      <c r="N366" s="162"/>
      <c r="O366" s="163"/>
      <c r="P366" s="164"/>
      <c r="Q366" s="27"/>
      <c r="R366" s="151"/>
      <c r="S366" s="150"/>
      <c r="T366" s="151"/>
    </row>
    <row r="367" customFormat="false" ht="15" hidden="false" customHeight="true" outlineLevel="0" collapsed="false">
      <c r="B367" s="14" t="str">
        <f aca="false">IF($B$79="Row",Samples!AE289,IF($B$79="Column",Samples!AI289,""))</f>
        <v>P23</v>
      </c>
      <c r="C367" s="155"/>
      <c r="D367" s="139"/>
      <c r="E367" s="140"/>
      <c r="F367" s="141" t="e">
        <f aca="false">VLOOKUP(B367,LC480_Analysis!C:F,3,0)</f>
        <v>#N/A</v>
      </c>
      <c r="G367" s="142"/>
      <c r="H367" s="168"/>
      <c r="I367" s="157"/>
      <c r="J367" s="169" t="e">
        <f aca="false">F367-I365</f>
        <v>#N/A</v>
      </c>
      <c r="K367" s="159"/>
      <c r="L367" s="160"/>
      <c r="M367" s="161"/>
      <c r="N367" s="162"/>
      <c r="O367" s="163"/>
      <c r="P367" s="164"/>
      <c r="Q367" s="27"/>
      <c r="R367" s="151"/>
      <c r="S367" s="150"/>
      <c r="T367" s="151"/>
    </row>
    <row r="368" customFormat="false" ht="15" hidden="false" customHeight="true" outlineLevel="0" collapsed="false">
      <c r="B368" s="14"/>
      <c r="C368" s="170"/>
      <c r="D368" s="170"/>
      <c r="E368" s="170"/>
      <c r="F368" s="170"/>
      <c r="G368" s="170"/>
      <c r="H368" s="170"/>
      <c r="I368" s="170"/>
      <c r="J368" s="170"/>
      <c r="K368" s="170"/>
      <c r="L368" s="170"/>
      <c r="M368" s="170"/>
      <c r="N368" s="170"/>
      <c r="O368" s="170"/>
      <c r="P368" s="170"/>
      <c r="Q368" s="27"/>
    </row>
  </sheetData>
  <mergeCells count="1354">
    <mergeCell ref="J16:J17"/>
    <mergeCell ref="J19:J20"/>
    <mergeCell ref="J22:J23"/>
    <mergeCell ref="J25:J26"/>
    <mergeCell ref="J28:J29"/>
    <mergeCell ref="J31:J32"/>
    <mergeCell ref="G42:H42"/>
    <mergeCell ref="G43:H43"/>
    <mergeCell ref="H49:H53"/>
    <mergeCell ref="R76:R77"/>
    <mergeCell ref="C80:C82"/>
    <mergeCell ref="D80:D82"/>
    <mergeCell ref="E80:E82"/>
    <mergeCell ref="G80:G82"/>
    <mergeCell ref="I80:I82"/>
    <mergeCell ref="K80:K82"/>
    <mergeCell ref="L80:L82"/>
    <mergeCell ref="M80:M82"/>
    <mergeCell ref="N80:N82"/>
    <mergeCell ref="O80:O82"/>
    <mergeCell ref="P80:P82"/>
    <mergeCell ref="R80:R82"/>
    <mergeCell ref="S80:S82"/>
    <mergeCell ref="T80:T82"/>
    <mergeCell ref="C83:C85"/>
    <mergeCell ref="D83:D85"/>
    <mergeCell ref="E83:E85"/>
    <mergeCell ref="G83:G85"/>
    <mergeCell ref="I83:I85"/>
    <mergeCell ref="K83:K85"/>
    <mergeCell ref="L83:L85"/>
    <mergeCell ref="M83:M85"/>
    <mergeCell ref="N83:N85"/>
    <mergeCell ref="O83:O85"/>
    <mergeCell ref="P83:P85"/>
    <mergeCell ref="R83:R85"/>
    <mergeCell ref="S83:S85"/>
    <mergeCell ref="T83:T85"/>
    <mergeCell ref="C86:C88"/>
    <mergeCell ref="D86:D88"/>
    <mergeCell ref="E86:E88"/>
    <mergeCell ref="G86:G88"/>
    <mergeCell ref="I86:I88"/>
    <mergeCell ref="K86:K88"/>
    <mergeCell ref="L86:L88"/>
    <mergeCell ref="M86:M88"/>
    <mergeCell ref="N86:N88"/>
    <mergeCell ref="O86:O88"/>
    <mergeCell ref="P86:P88"/>
    <mergeCell ref="R86:R88"/>
    <mergeCell ref="S86:S88"/>
    <mergeCell ref="T86:T88"/>
    <mergeCell ref="C89:C91"/>
    <mergeCell ref="D89:D91"/>
    <mergeCell ref="E89:E91"/>
    <mergeCell ref="G89:G91"/>
    <mergeCell ref="I89:I91"/>
    <mergeCell ref="K89:K91"/>
    <mergeCell ref="L89:L91"/>
    <mergeCell ref="M89:M91"/>
    <mergeCell ref="N89:N91"/>
    <mergeCell ref="O89:O91"/>
    <mergeCell ref="P89:P91"/>
    <mergeCell ref="R89:R91"/>
    <mergeCell ref="S89:S91"/>
    <mergeCell ref="T89:T91"/>
    <mergeCell ref="C92:C94"/>
    <mergeCell ref="D92:D94"/>
    <mergeCell ref="E92:E94"/>
    <mergeCell ref="G92:G94"/>
    <mergeCell ref="I92:I94"/>
    <mergeCell ref="K92:K94"/>
    <mergeCell ref="L92:L94"/>
    <mergeCell ref="M92:M94"/>
    <mergeCell ref="N92:N94"/>
    <mergeCell ref="O92:O94"/>
    <mergeCell ref="P92:P94"/>
    <mergeCell ref="R92:R94"/>
    <mergeCell ref="S92:S94"/>
    <mergeCell ref="T92:T94"/>
    <mergeCell ref="C95:C97"/>
    <mergeCell ref="D95:D97"/>
    <mergeCell ref="E95:E97"/>
    <mergeCell ref="G95:G97"/>
    <mergeCell ref="I95:I97"/>
    <mergeCell ref="K95:K97"/>
    <mergeCell ref="L95:L97"/>
    <mergeCell ref="M95:M97"/>
    <mergeCell ref="N95:N97"/>
    <mergeCell ref="O95:O97"/>
    <mergeCell ref="P95:P97"/>
    <mergeCell ref="R95:R97"/>
    <mergeCell ref="S95:S97"/>
    <mergeCell ref="T95:T97"/>
    <mergeCell ref="C98:C100"/>
    <mergeCell ref="D98:D100"/>
    <mergeCell ref="E98:E100"/>
    <mergeCell ref="G98:G100"/>
    <mergeCell ref="I98:I100"/>
    <mergeCell ref="K98:K100"/>
    <mergeCell ref="L98:L100"/>
    <mergeCell ref="M98:M100"/>
    <mergeCell ref="N98:N100"/>
    <mergeCell ref="O98:O100"/>
    <mergeCell ref="P98:P100"/>
    <mergeCell ref="R98:R100"/>
    <mergeCell ref="S98:S100"/>
    <mergeCell ref="T98:T100"/>
    <mergeCell ref="C101:C103"/>
    <mergeCell ref="D101:D103"/>
    <mergeCell ref="E101:E103"/>
    <mergeCell ref="G101:G103"/>
    <mergeCell ref="I101:I103"/>
    <mergeCell ref="K101:K103"/>
    <mergeCell ref="L101:L103"/>
    <mergeCell ref="M101:M103"/>
    <mergeCell ref="N101:N103"/>
    <mergeCell ref="O101:O103"/>
    <mergeCell ref="P101:P103"/>
    <mergeCell ref="R101:R103"/>
    <mergeCell ref="S101:S103"/>
    <mergeCell ref="T101:T103"/>
    <mergeCell ref="C104:C106"/>
    <mergeCell ref="D104:D106"/>
    <mergeCell ref="E104:E106"/>
    <mergeCell ref="G104:G106"/>
    <mergeCell ref="I104:I106"/>
    <mergeCell ref="K104:K106"/>
    <mergeCell ref="L104:L106"/>
    <mergeCell ref="M104:M106"/>
    <mergeCell ref="N104:N106"/>
    <mergeCell ref="O104:O106"/>
    <mergeCell ref="P104:P106"/>
    <mergeCell ref="R104:R106"/>
    <mergeCell ref="S104:S106"/>
    <mergeCell ref="T104:T106"/>
    <mergeCell ref="C107:C109"/>
    <mergeCell ref="D107:D109"/>
    <mergeCell ref="E107:E109"/>
    <mergeCell ref="G107:G109"/>
    <mergeCell ref="I107:I109"/>
    <mergeCell ref="K107:K109"/>
    <mergeCell ref="L107:L109"/>
    <mergeCell ref="M107:M109"/>
    <mergeCell ref="N107:N109"/>
    <mergeCell ref="O107:O109"/>
    <mergeCell ref="P107:P109"/>
    <mergeCell ref="R107:R109"/>
    <mergeCell ref="S107:S109"/>
    <mergeCell ref="T107:T109"/>
    <mergeCell ref="C110:C112"/>
    <mergeCell ref="D110:D112"/>
    <mergeCell ref="E110:E112"/>
    <mergeCell ref="G110:G112"/>
    <mergeCell ref="I110:I112"/>
    <mergeCell ref="K110:K112"/>
    <mergeCell ref="L110:L112"/>
    <mergeCell ref="M110:M112"/>
    <mergeCell ref="N110:N112"/>
    <mergeCell ref="O110:O112"/>
    <mergeCell ref="P110:P112"/>
    <mergeCell ref="R110:R112"/>
    <mergeCell ref="S110:S112"/>
    <mergeCell ref="T110:T112"/>
    <mergeCell ref="C113:C115"/>
    <mergeCell ref="D113:D115"/>
    <mergeCell ref="E113:E115"/>
    <mergeCell ref="G113:G115"/>
    <mergeCell ref="I113:I115"/>
    <mergeCell ref="K113:K115"/>
    <mergeCell ref="L113:L115"/>
    <mergeCell ref="M113:M115"/>
    <mergeCell ref="N113:N115"/>
    <mergeCell ref="O113:O115"/>
    <mergeCell ref="P113:P115"/>
    <mergeCell ref="R113:R115"/>
    <mergeCell ref="S113:S115"/>
    <mergeCell ref="T113:T115"/>
    <mergeCell ref="C116:C118"/>
    <mergeCell ref="D116:D118"/>
    <mergeCell ref="E116:E118"/>
    <mergeCell ref="G116:G118"/>
    <mergeCell ref="I116:I118"/>
    <mergeCell ref="K116:K118"/>
    <mergeCell ref="L116:L118"/>
    <mergeCell ref="M116:M118"/>
    <mergeCell ref="N116:N118"/>
    <mergeCell ref="O116:O118"/>
    <mergeCell ref="P116:P118"/>
    <mergeCell ref="R116:R118"/>
    <mergeCell ref="S116:S118"/>
    <mergeCell ref="T116:T118"/>
    <mergeCell ref="C119:C121"/>
    <mergeCell ref="D119:D121"/>
    <mergeCell ref="E119:E121"/>
    <mergeCell ref="G119:G121"/>
    <mergeCell ref="I119:I121"/>
    <mergeCell ref="K119:K121"/>
    <mergeCell ref="L119:L121"/>
    <mergeCell ref="M119:M121"/>
    <mergeCell ref="N119:N121"/>
    <mergeCell ref="O119:O121"/>
    <mergeCell ref="P119:P121"/>
    <mergeCell ref="R119:R121"/>
    <mergeCell ref="S119:S121"/>
    <mergeCell ref="T119:T121"/>
    <mergeCell ref="C122:C124"/>
    <mergeCell ref="D122:D124"/>
    <mergeCell ref="E122:E124"/>
    <mergeCell ref="G122:G124"/>
    <mergeCell ref="I122:I124"/>
    <mergeCell ref="K122:K124"/>
    <mergeCell ref="L122:L124"/>
    <mergeCell ref="M122:M124"/>
    <mergeCell ref="N122:N124"/>
    <mergeCell ref="O122:O124"/>
    <mergeCell ref="P122:P124"/>
    <mergeCell ref="R122:R124"/>
    <mergeCell ref="S122:S124"/>
    <mergeCell ref="T122:T124"/>
    <mergeCell ref="C125:C127"/>
    <mergeCell ref="D125:D127"/>
    <mergeCell ref="E125:E127"/>
    <mergeCell ref="G125:G127"/>
    <mergeCell ref="I125:I127"/>
    <mergeCell ref="K125:K127"/>
    <mergeCell ref="L125:L127"/>
    <mergeCell ref="M125:M127"/>
    <mergeCell ref="N125:N127"/>
    <mergeCell ref="O125:O127"/>
    <mergeCell ref="P125:P127"/>
    <mergeCell ref="R125:R127"/>
    <mergeCell ref="S125:S127"/>
    <mergeCell ref="T125:T127"/>
    <mergeCell ref="C128:C130"/>
    <mergeCell ref="D128:D130"/>
    <mergeCell ref="E128:E130"/>
    <mergeCell ref="G128:G130"/>
    <mergeCell ref="I128:I130"/>
    <mergeCell ref="K128:K130"/>
    <mergeCell ref="L128:L130"/>
    <mergeCell ref="M128:M130"/>
    <mergeCell ref="N128:N130"/>
    <mergeCell ref="O128:O130"/>
    <mergeCell ref="P128:P130"/>
    <mergeCell ref="R128:R130"/>
    <mergeCell ref="S128:S130"/>
    <mergeCell ref="T128:T130"/>
    <mergeCell ref="C131:C133"/>
    <mergeCell ref="D131:D133"/>
    <mergeCell ref="E131:E133"/>
    <mergeCell ref="G131:G133"/>
    <mergeCell ref="I131:I133"/>
    <mergeCell ref="K131:K133"/>
    <mergeCell ref="L131:L133"/>
    <mergeCell ref="M131:M133"/>
    <mergeCell ref="N131:N133"/>
    <mergeCell ref="O131:O133"/>
    <mergeCell ref="P131:P133"/>
    <mergeCell ref="R131:R133"/>
    <mergeCell ref="S131:S133"/>
    <mergeCell ref="T131:T133"/>
    <mergeCell ref="C134:C136"/>
    <mergeCell ref="D134:D136"/>
    <mergeCell ref="E134:E136"/>
    <mergeCell ref="G134:G136"/>
    <mergeCell ref="I134:I136"/>
    <mergeCell ref="K134:K136"/>
    <mergeCell ref="L134:L136"/>
    <mergeCell ref="M134:M136"/>
    <mergeCell ref="N134:N136"/>
    <mergeCell ref="O134:O136"/>
    <mergeCell ref="P134:P136"/>
    <mergeCell ref="R134:R136"/>
    <mergeCell ref="S134:S136"/>
    <mergeCell ref="T134:T136"/>
    <mergeCell ref="C137:C139"/>
    <mergeCell ref="D137:D139"/>
    <mergeCell ref="E137:E139"/>
    <mergeCell ref="G137:G139"/>
    <mergeCell ref="I137:I139"/>
    <mergeCell ref="K137:K139"/>
    <mergeCell ref="L137:L139"/>
    <mergeCell ref="M137:M139"/>
    <mergeCell ref="N137:N139"/>
    <mergeCell ref="O137:O139"/>
    <mergeCell ref="P137:P139"/>
    <mergeCell ref="R137:R139"/>
    <mergeCell ref="S137:S139"/>
    <mergeCell ref="T137:T139"/>
    <mergeCell ref="C140:C142"/>
    <mergeCell ref="D140:D142"/>
    <mergeCell ref="E140:E142"/>
    <mergeCell ref="G140:G142"/>
    <mergeCell ref="I140:I142"/>
    <mergeCell ref="K140:K142"/>
    <mergeCell ref="L140:L142"/>
    <mergeCell ref="M140:M142"/>
    <mergeCell ref="N140:N142"/>
    <mergeCell ref="O140:O142"/>
    <mergeCell ref="P140:P142"/>
    <mergeCell ref="R140:R142"/>
    <mergeCell ref="S140:S142"/>
    <mergeCell ref="T140:T142"/>
    <mergeCell ref="C143:C145"/>
    <mergeCell ref="D143:D145"/>
    <mergeCell ref="E143:E145"/>
    <mergeCell ref="G143:G145"/>
    <mergeCell ref="I143:I145"/>
    <mergeCell ref="K143:K145"/>
    <mergeCell ref="L143:L145"/>
    <mergeCell ref="M143:M145"/>
    <mergeCell ref="N143:N145"/>
    <mergeCell ref="O143:O145"/>
    <mergeCell ref="P143:P145"/>
    <mergeCell ref="R143:R145"/>
    <mergeCell ref="S143:S145"/>
    <mergeCell ref="T143:T145"/>
    <mergeCell ref="C146:C148"/>
    <mergeCell ref="D146:D148"/>
    <mergeCell ref="E146:E148"/>
    <mergeCell ref="G146:G148"/>
    <mergeCell ref="I146:I148"/>
    <mergeCell ref="K146:K148"/>
    <mergeCell ref="L146:L148"/>
    <mergeCell ref="M146:M148"/>
    <mergeCell ref="N146:N148"/>
    <mergeCell ref="O146:O148"/>
    <mergeCell ref="P146:P148"/>
    <mergeCell ref="R146:R148"/>
    <mergeCell ref="S146:S148"/>
    <mergeCell ref="T146:T148"/>
    <mergeCell ref="C149:C151"/>
    <mergeCell ref="D149:D151"/>
    <mergeCell ref="E149:E151"/>
    <mergeCell ref="G149:G151"/>
    <mergeCell ref="I149:I151"/>
    <mergeCell ref="K149:K151"/>
    <mergeCell ref="L149:L151"/>
    <mergeCell ref="M149:M151"/>
    <mergeCell ref="N149:N151"/>
    <mergeCell ref="O149:O151"/>
    <mergeCell ref="P149:P151"/>
    <mergeCell ref="R149:R151"/>
    <mergeCell ref="S149:S151"/>
    <mergeCell ref="T149:T151"/>
    <mergeCell ref="C152:C154"/>
    <mergeCell ref="D152:D154"/>
    <mergeCell ref="E152:E154"/>
    <mergeCell ref="G152:G154"/>
    <mergeCell ref="I152:I154"/>
    <mergeCell ref="K152:K154"/>
    <mergeCell ref="L152:L154"/>
    <mergeCell ref="M152:M154"/>
    <mergeCell ref="N152:N154"/>
    <mergeCell ref="O152:O154"/>
    <mergeCell ref="P152:P154"/>
    <mergeCell ref="R152:R154"/>
    <mergeCell ref="S152:S154"/>
    <mergeCell ref="T152:T154"/>
    <mergeCell ref="C155:C157"/>
    <mergeCell ref="D155:D157"/>
    <mergeCell ref="E155:E157"/>
    <mergeCell ref="G155:G157"/>
    <mergeCell ref="I155:I157"/>
    <mergeCell ref="K155:K157"/>
    <mergeCell ref="L155:L157"/>
    <mergeCell ref="M155:M157"/>
    <mergeCell ref="N155:N157"/>
    <mergeCell ref="O155:O157"/>
    <mergeCell ref="P155:P157"/>
    <mergeCell ref="R155:R157"/>
    <mergeCell ref="S155:S157"/>
    <mergeCell ref="T155:T157"/>
    <mergeCell ref="C158:C160"/>
    <mergeCell ref="D158:D160"/>
    <mergeCell ref="E158:E160"/>
    <mergeCell ref="G158:G160"/>
    <mergeCell ref="I158:I160"/>
    <mergeCell ref="K158:K160"/>
    <mergeCell ref="L158:L160"/>
    <mergeCell ref="M158:M160"/>
    <mergeCell ref="N158:N160"/>
    <mergeCell ref="O158:O160"/>
    <mergeCell ref="P158:P160"/>
    <mergeCell ref="R158:R160"/>
    <mergeCell ref="S158:S160"/>
    <mergeCell ref="T158:T160"/>
    <mergeCell ref="C161:C163"/>
    <mergeCell ref="D161:D163"/>
    <mergeCell ref="E161:E163"/>
    <mergeCell ref="G161:G163"/>
    <mergeCell ref="I161:I163"/>
    <mergeCell ref="K161:K163"/>
    <mergeCell ref="L161:L163"/>
    <mergeCell ref="M161:M163"/>
    <mergeCell ref="N161:N163"/>
    <mergeCell ref="O161:O163"/>
    <mergeCell ref="P161:P163"/>
    <mergeCell ref="R161:R163"/>
    <mergeCell ref="S161:S163"/>
    <mergeCell ref="T161:T163"/>
    <mergeCell ref="C164:C166"/>
    <mergeCell ref="D164:D166"/>
    <mergeCell ref="E164:E166"/>
    <mergeCell ref="G164:G166"/>
    <mergeCell ref="I164:I166"/>
    <mergeCell ref="K164:K166"/>
    <mergeCell ref="L164:L166"/>
    <mergeCell ref="M164:M166"/>
    <mergeCell ref="N164:N166"/>
    <mergeCell ref="O164:O166"/>
    <mergeCell ref="P164:P166"/>
    <mergeCell ref="R164:R166"/>
    <mergeCell ref="S164:S166"/>
    <mergeCell ref="T164:T166"/>
    <mergeCell ref="C167:C169"/>
    <mergeCell ref="D167:D169"/>
    <mergeCell ref="E167:E169"/>
    <mergeCell ref="G167:G169"/>
    <mergeCell ref="I167:I169"/>
    <mergeCell ref="K167:K169"/>
    <mergeCell ref="L167:L169"/>
    <mergeCell ref="M167:M169"/>
    <mergeCell ref="N167:N169"/>
    <mergeCell ref="O167:O169"/>
    <mergeCell ref="P167:P169"/>
    <mergeCell ref="R167:R169"/>
    <mergeCell ref="S167:S169"/>
    <mergeCell ref="T167:T169"/>
    <mergeCell ref="C170:C172"/>
    <mergeCell ref="D170:D172"/>
    <mergeCell ref="E170:E172"/>
    <mergeCell ref="G170:G172"/>
    <mergeCell ref="I170:I172"/>
    <mergeCell ref="K170:K172"/>
    <mergeCell ref="L170:L172"/>
    <mergeCell ref="M170:M172"/>
    <mergeCell ref="N170:N172"/>
    <mergeCell ref="O170:O172"/>
    <mergeCell ref="P170:P172"/>
    <mergeCell ref="R170:R172"/>
    <mergeCell ref="S170:S172"/>
    <mergeCell ref="T170:T172"/>
    <mergeCell ref="C173:C175"/>
    <mergeCell ref="D173:D175"/>
    <mergeCell ref="E173:E175"/>
    <mergeCell ref="G173:G175"/>
    <mergeCell ref="I173:I175"/>
    <mergeCell ref="K173:K175"/>
    <mergeCell ref="L173:L175"/>
    <mergeCell ref="M173:M175"/>
    <mergeCell ref="N173:N175"/>
    <mergeCell ref="O173:O175"/>
    <mergeCell ref="P173:P175"/>
    <mergeCell ref="R173:R175"/>
    <mergeCell ref="S173:S175"/>
    <mergeCell ref="T173:T175"/>
    <mergeCell ref="C176:C178"/>
    <mergeCell ref="D176:D178"/>
    <mergeCell ref="E176:E178"/>
    <mergeCell ref="G176:G178"/>
    <mergeCell ref="I176:I178"/>
    <mergeCell ref="K176:K178"/>
    <mergeCell ref="L176:L178"/>
    <mergeCell ref="M176:M178"/>
    <mergeCell ref="N176:N178"/>
    <mergeCell ref="O176:O178"/>
    <mergeCell ref="P176:P178"/>
    <mergeCell ref="R176:R178"/>
    <mergeCell ref="S176:S178"/>
    <mergeCell ref="T176:T178"/>
    <mergeCell ref="C179:C181"/>
    <mergeCell ref="D179:D181"/>
    <mergeCell ref="E179:E181"/>
    <mergeCell ref="G179:G181"/>
    <mergeCell ref="I179:I181"/>
    <mergeCell ref="K179:K181"/>
    <mergeCell ref="L179:L181"/>
    <mergeCell ref="M179:M181"/>
    <mergeCell ref="N179:N181"/>
    <mergeCell ref="O179:O181"/>
    <mergeCell ref="P179:P181"/>
    <mergeCell ref="R179:R181"/>
    <mergeCell ref="S179:S181"/>
    <mergeCell ref="T179:T181"/>
    <mergeCell ref="C182:C184"/>
    <mergeCell ref="D182:D184"/>
    <mergeCell ref="E182:E184"/>
    <mergeCell ref="G182:G184"/>
    <mergeCell ref="I182:I184"/>
    <mergeCell ref="K182:K184"/>
    <mergeCell ref="L182:L184"/>
    <mergeCell ref="M182:M184"/>
    <mergeCell ref="N182:N184"/>
    <mergeCell ref="O182:O184"/>
    <mergeCell ref="P182:P184"/>
    <mergeCell ref="R182:R184"/>
    <mergeCell ref="S182:S184"/>
    <mergeCell ref="T182:T184"/>
    <mergeCell ref="C185:C187"/>
    <mergeCell ref="D185:D187"/>
    <mergeCell ref="E185:E187"/>
    <mergeCell ref="G185:G187"/>
    <mergeCell ref="I185:I187"/>
    <mergeCell ref="K185:K187"/>
    <mergeCell ref="L185:L187"/>
    <mergeCell ref="M185:M187"/>
    <mergeCell ref="N185:N187"/>
    <mergeCell ref="O185:O187"/>
    <mergeCell ref="P185:P187"/>
    <mergeCell ref="R185:R187"/>
    <mergeCell ref="S185:S187"/>
    <mergeCell ref="T185:T187"/>
    <mergeCell ref="C188:C190"/>
    <mergeCell ref="D188:D190"/>
    <mergeCell ref="E188:E190"/>
    <mergeCell ref="G188:G190"/>
    <mergeCell ref="I188:I190"/>
    <mergeCell ref="K188:K190"/>
    <mergeCell ref="L188:L190"/>
    <mergeCell ref="M188:M190"/>
    <mergeCell ref="N188:N190"/>
    <mergeCell ref="O188:O190"/>
    <mergeCell ref="P188:P190"/>
    <mergeCell ref="R188:R190"/>
    <mergeCell ref="S188:S190"/>
    <mergeCell ref="T188:T190"/>
    <mergeCell ref="C191:C193"/>
    <mergeCell ref="D191:D193"/>
    <mergeCell ref="E191:E193"/>
    <mergeCell ref="G191:G193"/>
    <mergeCell ref="I191:I193"/>
    <mergeCell ref="K191:K193"/>
    <mergeCell ref="L191:L193"/>
    <mergeCell ref="M191:M193"/>
    <mergeCell ref="N191:N193"/>
    <mergeCell ref="O191:O193"/>
    <mergeCell ref="P191:P193"/>
    <mergeCell ref="R191:R193"/>
    <mergeCell ref="S191:S193"/>
    <mergeCell ref="T191:T193"/>
    <mergeCell ref="C194:C196"/>
    <mergeCell ref="D194:D196"/>
    <mergeCell ref="E194:E196"/>
    <mergeCell ref="G194:G196"/>
    <mergeCell ref="I194:I196"/>
    <mergeCell ref="K194:K196"/>
    <mergeCell ref="L194:L196"/>
    <mergeCell ref="M194:M196"/>
    <mergeCell ref="N194:N196"/>
    <mergeCell ref="O194:O196"/>
    <mergeCell ref="P194:P196"/>
    <mergeCell ref="R194:R196"/>
    <mergeCell ref="S194:S196"/>
    <mergeCell ref="T194:T196"/>
    <mergeCell ref="C197:C199"/>
    <mergeCell ref="D197:D199"/>
    <mergeCell ref="E197:E199"/>
    <mergeCell ref="G197:G199"/>
    <mergeCell ref="I197:I199"/>
    <mergeCell ref="K197:K199"/>
    <mergeCell ref="L197:L199"/>
    <mergeCell ref="M197:M199"/>
    <mergeCell ref="N197:N199"/>
    <mergeCell ref="O197:O199"/>
    <mergeCell ref="P197:P199"/>
    <mergeCell ref="R197:R199"/>
    <mergeCell ref="S197:S199"/>
    <mergeCell ref="T197:T199"/>
    <mergeCell ref="C200:C202"/>
    <mergeCell ref="D200:D202"/>
    <mergeCell ref="E200:E202"/>
    <mergeCell ref="G200:G202"/>
    <mergeCell ref="I200:I202"/>
    <mergeCell ref="K200:K202"/>
    <mergeCell ref="L200:L202"/>
    <mergeCell ref="M200:M202"/>
    <mergeCell ref="N200:N202"/>
    <mergeCell ref="O200:O202"/>
    <mergeCell ref="P200:P202"/>
    <mergeCell ref="R200:R202"/>
    <mergeCell ref="S200:S202"/>
    <mergeCell ref="T200:T202"/>
    <mergeCell ref="C203:C205"/>
    <mergeCell ref="D203:D205"/>
    <mergeCell ref="E203:E205"/>
    <mergeCell ref="G203:G205"/>
    <mergeCell ref="I203:I205"/>
    <mergeCell ref="K203:K205"/>
    <mergeCell ref="L203:L205"/>
    <mergeCell ref="M203:M205"/>
    <mergeCell ref="N203:N205"/>
    <mergeCell ref="O203:O205"/>
    <mergeCell ref="P203:P205"/>
    <mergeCell ref="R203:R205"/>
    <mergeCell ref="S203:S205"/>
    <mergeCell ref="T203:T205"/>
    <mergeCell ref="C206:C208"/>
    <mergeCell ref="D206:D208"/>
    <mergeCell ref="E206:E208"/>
    <mergeCell ref="G206:G208"/>
    <mergeCell ref="I206:I208"/>
    <mergeCell ref="K206:K208"/>
    <mergeCell ref="L206:L208"/>
    <mergeCell ref="M206:M208"/>
    <mergeCell ref="N206:N208"/>
    <mergeCell ref="O206:O208"/>
    <mergeCell ref="P206:P208"/>
    <mergeCell ref="R206:R208"/>
    <mergeCell ref="S206:S208"/>
    <mergeCell ref="T206:T208"/>
    <mergeCell ref="C209:C211"/>
    <mergeCell ref="D209:D211"/>
    <mergeCell ref="E209:E211"/>
    <mergeCell ref="G209:G211"/>
    <mergeCell ref="I209:I211"/>
    <mergeCell ref="K209:K211"/>
    <mergeCell ref="L209:L211"/>
    <mergeCell ref="M209:M211"/>
    <mergeCell ref="N209:N211"/>
    <mergeCell ref="O209:O211"/>
    <mergeCell ref="P209:P211"/>
    <mergeCell ref="R209:R211"/>
    <mergeCell ref="S209:S211"/>
    <mergeCell ref="T209:T211"/>
    <mergeCell ref="C212:C214"/>
    <mergeCell ref="D212:D214"/>
    <mergeCell ref="E212:E214"/>
    <mergeCell ref="G212:G214"/>
    <mergeCell ref="I212:I214"/>
    <mergeCell ref="K212:K214"/>
    <mergeCell ref="L212:L214"/>
    <mergeCell ref="M212:M214"/>
    <mergeCell ref="N212:N214"/>
    <mergeCell ref="O212:O214"/>
    <mergeCell ref="P212:P214"/>
    <mergeCell ref="R212:R214"/>
    <mergeCell ref="S212:S214"/>
    <mergeCell ref="T212:T214"/>
    <mergeCell ref="C215:C217"/>
    <mergeCell ref="D215:D217"/>
    <mergeCell ref="E215:E217"/>
    <mergeCell ref="G215:G217"/>
    <mergeCell ref="I215:I217"/>
    <mergeCell ref="K215:K217"/>
    <mergeCell ref="L215:L217"/>
    <mergeCell ref="M215:M217"/>
    <mergeCell ref="N215:N217"/>
    <mergeCell ref="O215:O217"/>
    <mergeCell ref="P215:P217"/>
    <mergeCell ref="R215:R217"/>
    <mergeCell ref="S215:S217"/>
    <mergeCell ref="T215:T217"/>
    <mergeCell ref="C218:C220"/>
    <mergeCell ref="D218:D220"/>
    <mergeCell ref="E218:E220"/>
    <mergeCell ref="G218:G220"/>
    <mergeCell ref="I218:I220"/>
    <mergeCell ref="K218:K220"/>
    <mergeCell ref="L218:L220"/>
    <mergeCell ref="M218:M220"/>
    <mergeCell ref="N218:N220"/>
    <mergeCell ref="O218:O220"/>
    <mergeCell ref="P218:P220"/>
    <mergeCell ref="R218:R220"/>
    <mergeCell ref="S218:S220"/>
    <mergeCell ref="T218:T220"/>
    <mergeCell ref="C221:C223"/>
    <mergeCell ref="D221:D223"/>
    <mergeCell ref="E221:E223"/>
    <mergeCell ref="G221:G223"/>
    <mergeCell ref="I221:I223"/>
    <mergeCell ref="K221:K223"/>
    <mergeCell ref="L221:L223"/>
    <mergeCell ref="M221:M223"/>
    <mergeCell ref="N221:N223"/>
    <mergeCell ref="O221:O223"/>
    <mergeCell ref="P221:P223"/>
    <mergeCell ref="R221:R223"/>
    <mergeCell ref="S221:S223"/>
    <mergeCell ref="T221:T223"/>
    <mergeCell ref="C224:C226"/>
    <mergeCell ref="D224:D226"/>
    <mergeCell ref="E224:E226"/>
    <mergeCell ref="G224:G226"/>
    <mergeCell ref="I224:I226"/>
    <mergeCell ref="K224:K226"/>
    <mergeCell ref="L224:L226"/>
    <mergeCell ref="M224:M226"/>
    <mergeCell ref="N224:N226"/>
    <mergeCell ref="O224:O226"/>
    <mergeCell ref="P224:P226"/>
    <mergeCell ref="R224:R226"/>
    <mergeCell ref="S224:S226"/>
    <mergeCell ref="T224:T226"/>
    <mergeCell ref="C227:C229"/>
    <mergeCell ref="D227:D229"/>
    <mergeCell ref="E227:E229"/>
    <mergeCell ref="G227:G229"/>
    <mergeCell ref="I227:I229"/>
    <mergeCell ref="K227:K229"/>
    <mergeCell ref="L227:L229"/>
    <mergeCell ref="M227:M229"/>
    <mergeCell ref="N227:N229"/>
    <mergeCell ref="O227:O229"/>
    <mergeCell ref="P227:P229"/>
    <mergeCell ref="R227:R229"/>
    <mergeCell ref="S227:S229"/>
    <mergeCell ref="T227:T229"/>
    <mergeCell ref="C230:C232"/>
    <mergeCell ref="D230:D232"/>
    <mergeCell ref="E230:E232"/>
    <mergeCell ref="G230:G232"/>
    <mergeCell ref="I230:I232"/>
    <mergeCell ref="K230:K232"/>
    <mergeCell ref="L230:L232"/>
    <mergeCell ref="M230:M232"/>
    <mergeCell ref="N230:N232"/>
    <mergeCell ref="O230:O232"/>
    <mergeCell ref="P230:P232"/>
    <mergeCell ref="R230:R232"/>
    <mergeCell ref="S230:S232"/>
    <mergeCell ref="T230:T232"/>
    <mergeCell ref="C233:C235"/>
    <mergeCell ref="D233:D235"/>
    <mergeCell ref="E233:E235"/>
    <mergeCell ref="G233:G235"/>
    <mergeCell ref="I233:I235"/>
    <mergeCell ref="K233:K235"/>
    <mergeCell ref="L233:L235"/>
    <mergeCell ref="M233:M235"/>
    <mergeCell ref="N233:N235"/>
    <mergeCell ref="O233:O235"/>
    <mergeCell ref="P233:P235"/>
    <mergeCell ref="R233:R235"/>
    <mergeCell ref="S233:S235"/>
    <mergeCell ref="T233:T235"/>
    <mergeCell ref="C236:C238"/>
    <mergeCell ref="D236:D238"/>
    <mergeCell ref="E236:E238"/>
    <mergeCell ref="G236:G238"/>
    <mergeCell ref="I236:I238"/>
    <mergeCell ref="K236:K238"/>
    <mergeCell ref="L236:L238"/>
    <mergeCell ref="M236:M238"/>
    <mergeCell ref="N236:N238"/>
    <mergeCell ref="O236:O238"/>
    <mergeCell ref="P236:P238"/>
    <mergeCell ref="R236:R238"/>
    <mergeCell ref="S236:S238"/>
    <mergeCell ref="T236:T238"/>
    <mergeCell ref="C239:C241"/>
    <mergeCell ref="D239:D241"/>
    <mergeCell ref="E239:E241"/>
    <mergeCell ref="G239:G241"/>
    <mergeCell ref="I239:I241"/>
    <mergeCell ref="K239:K241"/>
    <mergeCell ref="L239:L241"/>
    <mergeCell ref="M239:M241"/>
    <mergeCell ref="N239:N241"/>
    <mergeCell ref="O239:O241"/>
    <mergeCell ref="P239:P241"/>
    <mergeCell ref="R239:R241"/>
    <mergeCell ref="S239:S241"/>
    <mergeCell ref="T239:T241"/>
    <mergeCell ref="C242:C244"/>
    <mergeCell ref="D242:D244"/>
    <mergeCell ref="E242:E244"/>
    <mergeCell ref="G242:G244"/>
    <mergeCell ref="I242:I244"/>
    <mergeCell ref="K242:K244"/>
    <mergeCell ref="L242:L244"/>
    <mergeCell ref="M242:M244"/>
    <mergeCell ref="N242:N244"/>
    <mergeCell ref="O242:O244"/>
    <mergeCell ref="P242:P244"/>
    <mergeCell ref="R242:R244"/>
    <mergeCell ref="S242:S244"/>
    <mergeCell ref="T242:T244"/>
    <mergeCell ref="C245:C247"/>
    <mergeCell ref="D245:D247"/>
    <mergeCell ref="E245:E247"/>
    <mergeCell ref="G245:G247"/>
    <mergeCell ref="I245:I247"/>
    <mergeCell ref="K245:K247"/>
    <mergeCell ref="L245:L247"/>
    <mergeCell ref="M245:M247"/>
    <mergeCell ref="N245:N247"/>
    <mergeCell ref="O245:O247"/>
    <mergeCell ref="P245:P247"/>
    <mergeCell ref="R245:R247"/>
    <mergeCell ref="S245:S247"/>
    <mergeCell ref="T245:T247"/>
    <mergeCell ref="C248:C250"/>
    <mergeCell ref="D248:D250"/>
    <mergeCell ref="E248:E250"/>
    <mergeCell ref="G248:G250"/>
    <mergeCell ref="I248:I250"/>
    <mergeCell ref="K248:K250"/>
    <mergeCell ref="L248:L250"/>
    <mergeCell ref="M248:M250"/>
    <mergeCell ref="N248:N250"/>
    <mergeCell ref="O248:O250"/>
    <mergeCell ref="P248:P250"/>
    <mergeCell ref="R248:R250"/>
    <mergeCell ref="S248:S250"/>
    <mergeCell ref="T248:T250"/>
    <mergeCell ref="C251:C253"/>
    <mergeCell ref="D251:D253"/>
    <mergeCell ref="E251:E253"/>
    <mergeCell ref="G251:G253"/>
    <mergeCell ref="I251:I253"/>
    <mergeCell ref="K251:K253"/>
    <mergeCell ref="L251:L253"/>
    <mergeCell ref="M251:M253"/>
    <mergeCell ref="N251:N253"/>
    <mergeCell ref="O251:O253"/>
    <mergeCell ref="P251:P253"/>
    <mergeCell ref="R251:R253"/>
    <mergeCell ref="S251:S253"/>
    <mergeCell ref="T251:T253"/>
    <mergeCell ref="C254:C256"/>
    <mergeCell ref="D254:D256"/>
    <mergeCell ref="E254:E256"/>
    <mergeCell ref="G254:G256"/>
    <mergeCell ref="I254:I256"/>
    <mergeCell ref="K254:K256"/>
    <mergeCell ref="L254:L256"/>
    <mergeCell ref="M254:M256"/>
    <mergeCell ref="N254:N256"/>
    <mergeCell ref="O254:O256"/>
    <mergeCell ref="P254:P256"/>
    <mergeCell ref="R254:R256"/>
    <mergeCell ref="S254:S256"/>
    <mergeCell ref="T254:T256"/>
    <mergeCell ref="C257:C259"/>
    <mergeCell ref="D257:D259"/>
    <mergeCell ref="E257:E259"/>
    <mergeCell ref="G257:G259"/>
    <mergeCell ref="I257:I259"/>
    <mergeCell ref="K257:K259"/>
    <mergeCell ref="L257:L259"/>
    <mergeCell ref="M257:M259"/>
    <mergeCell ref="N257:N259"/>
    <mergeCell ref="O257:O259"/>
    <mergeCell ref="P257:P259"/>
    <mergeCell ref="R257:R259"/>
    <mergeCell ref="S257:S259"/>
    <mergeCell ref="T257:T259"/>
    <mergeCell ref="C260:C262"/>
    <mergeCell ref="D260:D262"/>
    <mergeCell ref="E260:E262"/>
    <mergeCell ref="G260:G262"/>
    <mergeCell ref="I260:I262"/>
    <mergeCell ref="K260:K262"/>
    <mergeCell ref="L260:L262"/>
    <mergeCell ref="M260:M262"/>
    <mergeCell ref="N260:N262"/>
    <mergeCell ref="O260:O262"/>
    <mergeCell ref="P260:P262"/>
    <mergeCell ref="R260:R262"/>
    <mergeCell ref="S260:S262"/>
    <mergeCell ref="T260:T262"/>
    <mergeCell ref="C263:C265"/>
    <mergeCell ref="D263:D265"/>
    <mergeCell ref="E263:E265"/>
    <mergeCell ref="G263:G265"/>
    <mergeCell ref="I263:I265"/>
    <mergeCell ref="K263:K265"/>
    <mergeCell ref="L263:L265"/>
    <mergeCell ref="M263:M265"/>
    <mergeCell ref="N263:N265"/>
    <mergeCell ref="O263:O265"/>
    <mergeCell ref="P263:P265"/>
    <mergeCell ref="R263:R265"/>
    <mergeCell ref="S263:S265"/>
    <mergeCell ref="T263:T265"/>
    <mergeCell ref="C266:C268"/>
    <mergeCell ref="D266:D268"/>
    <mergeCell ref="E266:E268"/>
    <mergeCell ref="G266:G268"/>
    <mergeCell ref="I266:I268"/>
    <mergeCell ref="K266:K268"/>
    <mergeCell ref="L266:L268"/>
    <mergeCell ref="M266:M268"/>
    <mergeCell ref="N266:N268"/>
    <mergeCell ref="O266:O268"/>
    <mergeCell ref="P266:P268"/>
    <mergeCell ref="R266:R268"/>
    <mergeCell ref="S266:S268"/>
    <mergeCell ref="T266:T268"/>
    <mergeCell ref="C269:C271"/>
    <mergeCell ref="D269:D271"/>
    <mergeCell ref="E269:E271"/>
    <mergeCell ref="G269:G271"/>
    <mergeCell ref="I269:I271"/>
    <mergeCell ref="K269:K271"/>
    <mergeCell ref="L269:L271"/>
    <mergeCell ref="M269:M271"/>
    <mergeCell ref="N269:N271"/>
    <mergeCell ref="O269:O271"/>
    <mergeCell ref="P269:P271"/>
    <mergeCell ref="R269:R271"/>
    <mergeCell ref="S269:S271"/>
    <mergeCell ref="T269:T271"/>
    <mergeCell ref="C272:C274"/>
    <mergeCell ref="D272:D274"/>
    <mergeCell ref="E272:E274"/>
    <mergeCell ref="G272:G274"/>
    <mergeCell ref="I272:I274"/>
    <mergeCell ref="K272:K274"/>
    <mergeCell ref="L272:L274"/>
    <mergeCell ref="M272:M274"/>
    <mergeCell ref="N272:N274"/>
    <mergeCell ref="O272:O274"/>
    <mergeCell ref="P272:P274"/>
    <mergeCell ref="R272:R274"/>
    <mergeCell ref="S272:S274"/>
    <mergeCell ref="T272:T274"/>
    <mergeCell ref="C275:C277"/>
    <mergeCell ref="D275:D277"/>
    <mergeCell ref="E275:E277"/>
    <mergeCell ref="G275:G277"/>
    <mergeCell ref="I275:I277"/>
    <mergeCell ref="K275:K277"/>
    <mergeCell ref="L275:L277"/>
    <mergeCell ref="M275:M277"/>
    <mergeCell ref="N275:N277"/>
    <mergeCell ref="O275:O277"/>
    <mergeCell ref="P275:P277"/>
    <mergeCell ref="R275:R277"/>
    <mergeCell ref="S275:S277"/>
    <mergeCell ref="T275:T277"/>
    <mergeCell ref="C278:C280"/>
    <mergeCell ref="D278:D280"/>
    <mergeCell ref="E278:E280"/>
    <mergeCell ref="G278:G280"/>
    <mergeCell ref="I278:I280"/>
    <mergeCell ref="K278:K280"/>
    <mergeCell ref="L278:L280"/>
    <mergeCell ref="M278:M280"/>
    <mergeCell ref="N278:N280"/>
    <mergeCell ref="O278:O280"/>
    <mergeCell ref="P278:P280"/>
    <mergeCell ref="R278:R280"/>
    <mergeCell ref="S278:S280"/>
    <mergeCell ref="T278:T280"/>
    <mergeCell ref="C281:C283"/>
    <mergeCell ref="D281:D283"/>
    <mergeCell ref="E281:E283"/>
    <mergeCell ref="G281:G283"/>
    <mergeCell ref="I281:I283"/>
    <mergeCell ref="K281:K283"/>
    <mergeCell ref="L281:L283"/>
    <mergeCell ref="M281:M283"/>
    <mergeCell ref="N281:N283"/>
    <mergeCell ref="O281:O283"/>
    <mergeCell ref="P281:P283"/>
    <mergeCell ref="R281:R283"/>
    <mergeCell ref="S281:S283"/>
    <mergeCell ref="T281:T283"/>
    <mergeCell ref="C284:C286"/>
    <mergeCell ref="D284:D286"/>
    <mergeCell ref="E284:E286"/>
    <mergeCell ref="G284:G286"/>
    <mergeCell ref="I284:I286"/>
    <mergeCell ref="K284:K286"/>
    <mergeCell ref="L284:L286"/>
    <mergeCell ref="M284:M286"/>
    <mergeCell ref="N284:N286"/>
    <mergeCell ref="O284:O286"/>
    <mergeCell ref="P284:P286"/>
    <mergeCell ref="R284:R286"/>
    <mergeCell ref="S284:S286"/>
    <mergeCell ref="T284:T286"/>
    <mergeCell ref="C287:C289"/>
    <mergeCell ref="D287:D289"/>
    <mergeCell ref="E287:E289"/>
    <mergeCell ref="G287:G289"/>
    <mergeCell ref="I287:I289"/>
    <mergeCell ref="K287:K289"/>
    <mergeCell ref="L287:L289"/>
    <mergeCell ref="M287:M289"/>
    <mergeCell ref="N287:N289"/>
    <mergeCell ref="O287:O289"/>
    <mergeCell ref="P287:P289"/>
    <mergeCell ref="R287:R289"/>
    <mergeCell ref="S287:S289"/>
    <mergeCell ref="T287:T289"/>
    <mergeCell ref="C290:C292"/>
    <mergeCell ref="D290:D292"/>
    <mergeCell ref="E290:E292"/>
    <mergeCell ref="G290:G292"/>
    <mergeCell ref="I290:I292"/>
    <mergeCell ref="K290:K292"/>
    <mergeCell ref="L290:L292"/>
    <mergeCell ref="M290:M292"/>
    <mergeCell ref="N290:N292"/>
    <mergeCell ref="O290:O292"/>
    <mergeCell ref="P290:P292"/>
    <mergeCell ref="R290:R292"/>
    <mergeCell ref="S290:S292"/>
    <mergeCell ref="T290:T292"/>
    <mergeCell ref="C293:C295"/>
    <mergeCell ref="D293:D295"/>
    <mergeCell ref="E293:E295"/>
    <mergeCell ref="G293:G295"/>
    <mergeCell ref="I293:I295"/>
    <mergeCell ref="K293:K295"/>
    <mergeCell ref="L293:L295"/>
    <mergeCell ref="M293:M295"/>
    <mergeCell ref="N293:N295"/>
    <mergeCell ref="O293:O295"/>
    <mergeCell ref="P293:P295"/>
    <mergeCell ref="R293:R295"/>
    <mergeCell ref="S293:S295"/>
    <mergeCell ref="T293:T295"/>
    <mergeCell ref="C296:C298"/>
    <mergeCell ref="D296:D298"/>
    <mergeCell ref="E296:E298"/>
    <mergeCell ref="G296:G298"/>
    <mergeCell ref="I296:I298"/>
    <mergeCell ref="K296:K298"/>
    <mergeCell ref="L296:L298"/>
    <mergeCell ref="M296:M298"/>
    <mergeCell ref="N296:N298"/>
    <mergeCell ref="O296:O298"/>
    <mergeCell ref="P296:P298"/>
    <mergeCell ref="R296:R298"/>
    <mergeCell ref="S296:S298"/>
    <mergeCell ref="T296:T298"/>
    <mergeCell ref="C299:C301"/>
    <mergeCell ref="D299:D301"/>
    <mergeCell ref="E299:E301"/>
    <mergeCell ref="G299:G301"/>
    <mergeCell ref="I299:I301"/>
    <mergeCell ref="K299:K301"/>
    <mergeCell ref="L299:L301"/>
    <mergeCell ref="M299:M301"/>
    <mergeCell ref="N299:N301"/>
    <mergeCell ref="O299:O301"/>
    <mergeCell ref="P299:P301"/>
    <mergeCell ref="R299:R301"/>
    <mergeCell ref="S299:S301"/>
    <mergeCell ref="T299:T301"/>
    <mergeCell ref="C302:C304"/>
    <mergeCell ref="D302:D304"/>
    <mergeCell ref="E302:E304"/>
    <mergeCell ref="G302:G304"/>
    <mergeCell ref="I302:I304"/>
    <mergeCell ref="K302:K304"/>
    <mergeCell ref="L302:L304"/>
    <mergeCell ref="M302:M304"/>
    <mergeCell ref="N302:N304"/>
    <mergeCell ref="O302:O304"/>
    <mergeCell ref="P302:P304"/>
    <mergeCell ref="R302:R304"/>
    <mergeCell ref="S302:S304"/>
    <mergeCell ref="T302:T304"/>
    <mergeCell ref="C305:C307"/>
    <mergeCell ref="D305:D307"/>
    <mergeCell ref="E305:E307"/>
    <mergeCell ref="G305:G307"/>
    <mergeCell ref="I305:I307"/>
    <mergeCell ref="K305:K307"/>
    <mergeCell ref="L305:L307"/>
    <mergeCell ref="M305:M307"/>
    <mergeCell ref="N305:N307"/>
    <mergeCell ref="O305:O307"/>
    <mergeCell ref="P305:P307"/>
    <mergeCell ref="R305:R307"/>
    <mergeCell ref="S305:S307"/>
    <mergeCell ref="T305:T307"/>
    <mergeCell ref="C308:C310"/>
    <mergeCell ref="D308:D310"/>
    <mergeCell ref="E308:E310"/>
    <mergeCell ref="G308:G310"/>
    <mergeCell ref="I308:I310"/>
    <mergeCell ref="K308:K310"/>
    <mergeCell ref="L308:L310"/>
    <mergeCell ref="M308:M310"/>
    <mergeCell ref="N308:N310"/>
    <mergeCell ref="O308:O310"/>
    <mergeCell ref="P308:P310"/>
    <mergeCell ref="R308:R310"/>
    <mergeCell ref="S308:S310"/>
    <mergeCell ref="T308:T310"/>
    <mergeCell ref="C311:C313"/>
    <mergeCell ref="D311:D313"/>
    <mergeCell ref="E311:E313"/>
    <mergeCell ref="G311:G313"/>
    <mergeCell ref="I311:I313"/>
    <mergeCell ref="K311:K313"/>
    <mergeCell ref="L311:L313"/>
    <mergeCell ref="M311:M313"/>
    <mergeCell ref="N311:N313"/>
    <mergeCell ref="O311:O313"/>
    <mergeCell ref="P311:P313"/>
    <mergeCell ref="R311:R313"/>
    <mergeCell ref="S311:S313"/>
    <mergeCell ref="T311:T313"/>
    <mergeCell ref="C314:C316"/>
    <mergeCell ref="D314:D316"/>
    <mergeCell ref="E314:E316"/>
    <mergeCell ref="G314:G316"/>
    <mergeCell ref="I314:I316"/>
    <mergeCell ref="K314:K316"/>
    <mergeCell ref="L314:L316"/>
    <mergeCell ref="M314:M316"/>
    <mergeCell ref="N314:N316"/>
    <mergeCell ref="O314:O316"/>
    <mergeCell ref="P314:P316"/>
    <mergeCell ref="R314:R316"/>
    <mergeCell ref="S314:S316"/>
    <mergeCell ref="T314:T316"/>
    <mergeCell ref="C317:C319"/>
    <mergeCell ref="D317:D319"/>
    <mergeCell ref="E317:E319"/>
    <mergeCell ref="G317:G319"/>
    <mergeCell ref="I317:I319"/>
    <mergeCell ref="K317:K319"/>
    <mergeCell ref="L317:L319"/>
    <mergeCell ref="M317:M319"/>
    <mergeCell ref="N317:N319"/>
    <mergeCell ref="O317:O319"/>
    <mergeCell ref="P317:P319"/>
    <mergeCell ref="R317:R319"/>
    <mergeCell ref="S317:S319"/>
    <mergeCell ref="T317:T319"/>
    <mergeCell ref="C320:C322"/>
    <mergeCell ref="D320:D322"/>
    <mergeCell ref="E320:E322"/>
    <mergeCell ref="G320:G322"/>
    <mergeCell ref="I320:I322"/>
    <mergeCell ref="K320:K322"/>
    <mergeCell ref="L320:L322"/>
    <mergeCell ref="M320:M322"/>
    <mergeCell ref="N320:N322"/>
    <mergeCell ref="O320:O322"/>
    <mergeCell ref="P320:P322"/>
    <mergeCell ref="R320:R322"/>
    <mergeCell ref="S320:S322"/>
    <mergeCell ref="T320:T322"/>
    <mergeCell ref="C323:C325"/>
    <mergeCell ref="D323:D325"/>
    <mergeCell ref="E323:E325"/>
    <mergeCell ref="G323:G325"/>
    <mergeCell ref="I323:I325"/>
    <mergeCell ref="K323:K325"/>
    <mergeCell ref="L323:L325"/>
    <mergeCell ref="M323:M325"/>
    <mergeCell ref="N323:N325"/>
    <mergeCell ref="O323:O325"/>
    <mergeCell ref="P323:P325"/>
    <mergeCell ref="R323:R325"/>
    <mergeCell ref="S323:S325"/>
    <mergeCell ref="T323:T325"/>
    <mergeCell ref="C326:C328"/>
    <mergeCell ref="D326:D328"/>
    <mergeCell ref="E326:E328"/>
    <mergeCell ref="G326:G328"/>
    <mergeCell ref="I326:I328"/>
    <mergeCell ref="K326:K328"/>
    <mergeCell ref="L326:L328"/>
    <mergeCell ref="M326:M328"/>
    <mergeCell ref="N326:N328"/>
    <mergeCell ref="O326:O328"/>
    <mergeCell ref="P326:P328"/>
    <mergeCell ref="R326:R328"/>
    <mergeCell ref="S326:S328"/>
    <mergeCell ref="T326:T328"/>
    <mergeCell ref="C329:C331"/>
    <mergeCell ref="D329:D331"/>
    <mergeCell ref="E329:E331"/>
    <mergeCell ref="G329:G331"/>
    <mergeCell ref="I329:I331"/>
    <mergeCell ref="K329:K331"/>
    <mergeCell ref="L329:L331"/>
    <mergeCell ref="M329:M331"/>
    <mergeCell ref="N329:N331"/>
    <mergeCell ref="O329:O331"/>
    <mergeCell ref="P329:P331"/>
    <mergeCell ref="R329:R331"/>
    <mergeCell ref="S329:S331"/>
    <mergeCell ref="T329:T331"/>
    <mergeCell ref="C332:C334"/>
    <mergeCell ref="D332:D334"/>
    <mergeCell ref="E332:E334"/>
    <mergeCell ref="G332:G334"/>
    <mergeCell ref="I332:I334"/>
    <mergeCell ref="K332:K334"/>
    <mergeCell ref="L332:L334"/>
    <mergeCell ref="M332:M334"/>
    <mergeCell ref="N332:N334"/>
    <mergeCell ref="O332:O334"/>
    <mergeCell ref="P332:P334"/>
    <mergeCell ref="R332:R334"/>
    <mergeCell ref="S332:S334"/>
    <mergeCell ref="T332:T334"/>
    <mergeCell ref="C335:C337"/>
    <mergeCell ref="D335:D337"/>
    <mergeCell ref="E335:E337"/>
    <mergeCell ref="G335:G337"/>
    <mergeCell ref="I335:I337"/>
    <mergeCell ref="K335:K337"/>
    <mergeCell ref="L335:L337"/>
    <mergeCell ref="M335:M337"/>
    <mergeCell ref="N335:N337"/>
    <mergeCell ref="O335:O337"/>
    <mergeCell ref="P335:P337"/>
    <mergeCell ref="R335:R337"/>
    <mergeCell ref="S335:S337"/>
    <mergeCell ref="T335:T337"/>
    <mergeCell ref="C338:C340"/>
    <mergeCell ref="D338:D340"/>
    <mergeCell ref="E338:E340"/>
    <mergeCell ref="G338:G340"/>
    <mergeCell ref="I338:I340"/>
    <mergeCell ref="K338:K340"/>
    <mergeCell ref="L338:L340"/>
    <mergeCell ref="M338:M340"/>
    <mergeCell ref="N338:N340"/>
    <mergeCell ref="O338:O340"/>
    <mergeCell ref="P338:P340"/>
    <mergeCell ref="R338:R340"/>
    <mergeCell ref="S338:S340"/>
    <mergeCell ref="T338:T340"/>
    <mergeCell ref="C341:C343"/>
    <mergeCell ref="D341:D343"/>
    <mergeCell ref="E341:E343"/>
    <mergeCell ref="G341:G343"/>
    <mergeCell ref="I341:I343"/>
    <mergeCell ref="K341:K343"/>
    <mergeCell ref="L341:L343"/>
    <mergeCell ref="M341:M343"/>
    <mergeCell ref="N341:N343"/>
    <mergeCell ref="O341:O343"/>
    <mergeCell ref="P341:P343"/>
    <mergeCell ref="R341:R343"/>
    <mergeCell ref="S341:S343"/>
    <mergeCell ref="T341:T343"/>
    <mergeCell ref="C344:C346"/>
    <mergeCell ref="D344:D346"/>
    <mergeCell ref="E344:E346"/>
    <mergeCell ref="G344:G346"/>
    <mergeCell ref="I344:I346"/>
    <mergeCell ref="K344:K346"/>
    <mergeCell ref="L344:L346"/>
    <mergeCell ref="M344:M346"/>
    <mergeCell ref="N344:N346"/>
    <mergeCell ref="O344:O346"/>
    <mergeCell ref="P344:P346"/>
    <mergeCell ref="R344:R346"/>
    <mergeCell ref="S344:S346"/>
    <mergeCell ref="T344:T346"/>
    <mergeCell ref="C347:C349"/>
    <mergeCell ref="D347:D349"/>
    <mergeCell ref="E347:E349"/>
    <mergeCell ref="G347:G349"/>
    <mergeCell ref="I347:I349"/>
    <mergeCell ref="K347:K349"/>
    <mergeCell ref="L347:L349"/>
    <mergeCell ref="M347:M349"/>
    <mergeCell ref="N347:N349"/>
    <mergeCell ref="O347:O349"/>
    <mergeCell ref="P347:P349"/>
    <mergeCell ref="R347:R349"/>
    <mergeCell ref="S347:S349"/>
    <mergeCell ref="T347:T349"/>
    <mergeCell ref="C350:C352"/>
    <mergeCell ref="D350:D352"/>
    <mergeCell ref="E350:E352"/>
    <mergeCell ref="G350:G352"/>
    <mergeCell ref="I350:I352"/>
    <mergeCell ref="K350:K352"/>
    <mergeCell ref="L350:L352"/>
    <mergeCell ref="M350:M352"/>
    <mergeCell ref="N350:N352"/>
    <mergeCell ref="O350:O352"/>
    <mergeCell ref="P350:P352"/>
    <mergeCell ref="R350:R352"/>
    <mergeCell ref="S350:S352"/>
    <mergeCell ref="T350:T352"/>
    <mergeCell ref="C353:C355"/>
    <mergeCell ref="D353:D355"/>
    <mergeCell ref="E353:E355"/>
    <mergeCell ref="G353:G355"/>
    <mergeCell ref="I353:I355"/>
    <mergeCell ref="K353:K355"/>
    <mergeCell ref="L353:L355"/>
    <mergeCell ref="M353:M355"/>
    <mergeCell ref="N353:N355"/>
    <mergeCell ref="O353:O355"/>
    <mergeCell ref="P353:P355"/>
    <mergeCell ref="R353:R355"/>
    <mergeCell ref="S353:S355"/>
    <mergeCell ref="T353:T355"/>
    <mergeCell ref="C356:C358"/>
    <mergeCell ref="D356:D358"/>
    <mergeCell ref="E356:E358"/>
    <mergeCell ref="G356:G358"/>
    <mergeCell ref="I356:I358"/>
    <mergeCell ref="K356:K358"/>
    <mergeCell ref="L356:L358"/>
    <mergeCell ref="M356:M358"/>
    <mergeCell ref="N356:N358"/>
    <mergeCell ref="O356:O358"/>
    <mergeCell ref="P356:P358"/>
    <mergeCell ref="R356:R358"/>
    <mergeCell ref="S356:S358"/>
    <mergeCell ref="T356:T358"/>
    <mergeCell ref="C359:C361"/>
    <mergeCell ref="D359:D361"/>
    <mergeCell ref="E359:E361"/>
    <mergeCell ref="G359:G361"/>
    <mergeCell ref="I359:I361"/>
    <mergeCell ref="K359:K361"/>
    <mergeCell ref="L359:L361"/>
    <mergeCell ref="M359:M361"/>
    <mergeCell ref="N359:N361"/>
    <mergeCell ref="O359:O361"/>
    <mergeCell ref="P359:P361"/>
    <mergeCell ref="R359:R361"/>
    <mergeCell ref="S359:S361"/>
    <mergeCell ref="T359:T361"/>
    <mergeCell ref="C362:C364"/>
    <mergeCell ref="D362:D364"/>
    <mergeCell ref="E362:E364"/>
    <mergeCell ref="G362:G364"/>
    <mergeCell ref="I362:I364"/>
    <mergeCell ref="K362:K364"/>
    <mergeCell ref="L362:L364"/>
    <mergeCell ref="M362:M364"/>
    <mergeCell ref="N362:N364"/>
    <mergeCell ref="O362:O364"/>
    <mergeCell ref="P362:P364"/>
    <mergeCell ref="R362:R364"/>
    <mergeCell ref="S362:S364"/>
    <mergeCell ref="T362:T364"/>
    <mergeCell ref="C365:C367"/>
    <mergeCell ref="D365:D367"/>
    <mergeCell ref="E365:E367"/>
    <mergeCell ref="G365:G367"/>
    <mergeCell ref="I365:I367"/>
    <mergeCell ref="K365:K367"/>
    <mergeCell ref="L365:L367"/>
    <mergeCell ref="M365:M367"/>
    <mergeCell ref="N365:N367"/>
    <mergeCell ref="O365:O367"/>
    <mergeCell ref="P365:P367"/>
    <mergeCell ref="R365:R367"/>
    <mergeCell ref="S365:S367"/>
    <mergeCell ref="T365:T367"/>
  </mergeCells>
  <conditionalFormatting sqref="J28:J29">
    <cfRule type="cellIs" priority="2" operator="notBetween" aboveAverage="0" equalAverage="0" bottom="0" percent="0" rank="0" text="" dxfId="0">
      <formula>3.1</formula>
      <formula>3.6</formula>
    </cfRule>
  </conditionalFormatting>
  <conditionalFormatting sqref="J80:J367">
    <cfRule type="cellIs" priority="3" operator="lessThan" aboveAverage="0" equalAverage="0" bottom="0" percent="0" rank="0" text="" dxfId="1">
      <formula>-0.3</formula>
    </cfRule>
    <cfRule type="cellIs" priority="4" operator="greaterThan" aboveAverage="0" equalAverage="0" bottom="0" percent="0" rank="0" text="" dxfId="2">
      <formula>0.3</formula>
    </cfRule>
  </conditionalFormatting>
  <dataValidations count="1">
    <dataValidation allowBlank="true" operator="between" showDropDown="false" showErrorMessage="true" showInputMessage="true" sqref="B79" type="list">
      <formula1>"Row,Column"</formula1>
      <formula2>0</formula2>
    </dataValidation>
  </dataValidations>
  <printOptions headings="false" gridLines="false" gridLinesSet="true" horizontalCentered="false" verticalCentered="false"/>
  <pageMargins left="0.708333333333333" right="0.708333333333333" top="0.747916666666667" bottom="0.748611111111111" header="0.511805555555555" footer="0.315277777777778"/>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&amp;LData Analysis Template v4.14&amp;CKAPA Library Quantification Kit (Illumina® platforms)&amp;R© Kapa Biosystems 2014</oddFooter>
  </headerFooter>
  <rowBreaks count="8" manualBreakCount="8">
    <brk id="67" man="true" max="16383" min="0"/>
    <brk id="115" man="true" max="16383" min="0"/>
    <brk id="151" man="true" max="16383" min="0"/>
    <brk id="187" man="true" max="16383" min="0"/>
    <brk id="223" man="true" max="16383" min="0"/>
    <brk id="259" man="true" max="16383" min="0"/>
    <brk id="295" man="true" max="16383" min="0"/>
    <brk id="331" man="true" max="16383" min="0"/>
  </rowBreaks>
  <drawing r:id="rId1"/>
</worksheet>
</file>

<file path=xl/worksheets/sheet6.xml><?xml version="1.0" encoding="utf-8"?>
<worksheet xmlns="http://schemas.openxmlformats.org/spreadsheetml/2006/main" xmlns:r="http://schemas.openxmlformats.org/officeDocument/2006/relationships">
  <sheetPr filterMode="false">
    <tabColor rgb="FF0A801E"/>
    <pageSetUpPr fitToPage="false"/>
  </sheetPr>
  <dimension ref="B1:O10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25"/>
  <cols>
    <col collapsed="false" hidden="false" max="1" min="1" style="171" width="4.49797570850202"/>
    <col collapsed="false" hidden="false" max="2" min="2" style="171" width="9.85425101214575"/>
    <col collapsed="false" hidden="false" max="3" min="3" style="171" width="25.0647773279352"/>
    <col collapsed="false" hidden="false" max="4" min="4" style="171" width="21.8542510121457"/>
    <col collapsed="false" hidden="false" max="5" min="5" style="171" width="21.3157894736842"/>
    <col collapsed="false" hidden="false" max="6" min="6" style="171" width="21.2105263157895"/>
    <col collapsed="false" hidden="false" max="7" min="7" style="171" width="13.3886639676113"/>
    <col collapsed="false" hidden="false" max="8" min="8" style="171" width="18.8542510121457"/>
    <col collapsed="false" hidden="false" max="10" min="9" style="171" width="4.49797570850202"/>
    <col collapsed="false" hidden="false" max="11" min="11" style="171" width="15.6396761133603"/>
    <col collapsed="false" hidden="false" max="12" min="12" style="171" width="16.0688259109312"/>
    <col collapsed="false" hidden="false" max="15" min="13" style="171" width="19.3886639676113"/>
    <col collapsed="false" hidden="false" max="1025" min="16" style="171" width="9.10526315789474"/>
  </cols>
  <sheetData>
    <row r="1" customFormat="false" ht="14.25" hidden="false" customHeight="false" outlineLevel="0" collapsed="false">
      <c r="B1" s="0"/>
      <c r="C1" s="172"/>
      <c r="D1" s="172"/>
      <c r="E1" s="172"/>
      <c r="F1" s="172"/>
      <c r="G1" s="0"/>
      <c r="H1" s="23"/>
      <c r="I1" s="24"/>
      <c r="K1" s="0"/>
      <c r="L1" s="0"/>
      <c r="M1" s="0"/>
      <c r="N1" s="0"/>
      <c r="O1" s="0"/>
    </row>
    <row r="2" customFormat="false" ht="14.25" hidden="false" customHeight="false" outlineLevel="0" collapsed="false">
      <c r="B2" s="173"/>
      <c r="C2" s="174"/>
      <c r="D2" s="174"/>
      <c r="E2" s="174"/>
      <c r="F2" s="174"/>
      <c r="G2" s="173"/>
      <c r="H2" s="27"/>
      <c r="I2" s="175"/>
      <c r="K2" s="0"/>
      <c r="L2" s="0"/>
      <c r="M2" s="0"/>
      <c r="N2" s="0"/>
      <c r="O2" s="0"/>
    </row>
    <row r="3" customFormat="false" ht="20" hidden="false" customHeight="false" outlineLevel="0" collapsed="false">
      <c r="B3" s="173"/>
      <c r="C3" s="176" t="s">
        <v>564</v>
      </c>
      <c r="D3" s="176"/>
      <c r="E3" s="174"/>
      <c r="F3" s="174"/>
      <c r="G3" s="173"/>
      <c r="H3" s="27"/>
      <c r="I3" s="175"/>
      <c r="K3" s="0"/>
      <c r="L3" s="0"/>
      <c r="M3" s="0"/>
      <c r="N3" s="0"/>
      <c r="O3" s="0"/>
    </row>
    <row r="4" customFormat="false" ht="14.25" hidden="false" customHeight="false" outlineLevel="0" collapsed="false">
      <c r="B4" s="173"/>
      <c r="C4" s="173"/>
      <c r="D4" s="173"/>
      <c r="E4" s="173"/>
      <c r="F4" s="173"/>
      <c r="G4" s="173"/>
      <c r="H4" s="173"/>
      <c r="I4" s="173"/>
      <c r="K4" s="177" t="n">
        <v>0.87</v>
      </c>
      <c r="L4" s="0"/>
      <c r="M4" s="0"/>
      <c r="N4" s="0"/>
      <c r="O4" s="0"/>
    </row>
    <row r="5" customFormat="false" ht="63" hidden="false" customHeight="true" outlineLevel="0" collapsed="false">
      <c r="B5" s="178" t="s">
        <v>565</v>
      </c>
      <c r="C5" s="179" t="s">
        <v>551</v>
      </c>
      <c r="D5" s="132" t="s">
        <v>558</v>
      </c>
      <c r="E5" s="180" t="s">
        <v>559</v>
      </c>
      <c r="F5" s="181" t="s">
        <v>560</v>
      </c>
      <c r="G5" s="182" t="s">
        <v>566</v>
      </c>
      <c r="H5" s="134" t="s">
        <v>567</v>
      </c>
      <c r="I5" s="173"/>
      <c r="K5" s="135" t="s">
        <v>561</v>
      </c>
      <c r="L5" s="183" t="s">
        <v>568</v>
      </c>
      <c r="M5" s="137" t="s">
        <v>563</v>
      </c>
      <c r="N5" s="137" t="s">
        <v>569</v>
      </c>
      <c r="O5" s="172"/>
    </row>
    <row r="6" customFormat="false" ht="15" hidden="false" customHeight="true" outlineLevel="0" collapsed="false">
      <c r="B6" s="173" t="str">
        <f aca="false">Samples!C2</f>
        <v>A01</v>
      </c>
      <c r="C6" s="184" t="e">
        <f aca="false">Analysis!D80</f>
        <v>#N/A</v>
      </c>
      <c r="D6" s="185" t="e">
        <f aca="false">Analysis!N80</f>
        <v>#N/A</v>
      </c>
      <c r="E6" s="186" t="e">
        <f aca="false">Analysis!O80</f>
        <v>#N/A</v>
      </c>
      <c r="F6" s="187" t="e">
        <f aca="false">Analysis!P80</f>
        <v>#N/A</v>
      </c>
      <c r="G6" s="188" t="n">
        <v>25</v>
      </c>
      <c r="H6" s="189" t="e">
        <f aca="false">F6*G6</f>
        <v>#N/A</v>
      </c>
      <c r="I6" s="173"/>
      <c r="K6" s="190" t="n">
        <f aca="false">$K$4</f>
        <v>0.87</v>
      </c>
      <c r="L6" s="191" t="e">
        <f aca="false">E6*K6</f>
        <v>#N/A</v>
      </c>
      <c r="M6" s="192" t="e">
        <f aca="false">F6*K6</f>
        <v>#N/A</v>
      </c>
      <c r="N6" s="193" t="e">
        <f aca="false">G6*M6</f>
        <v>#N/A</v>
      </c>
      <c r="O6" s="172"/>
    </row>
    <row r="7" customFormat="false" ht="15" hidden="false" customHeight="true" outlineLevel="0" collapsed="false">
      <c r="B7" s="173" t="str">
        <f aca="false">Samples!C3</f>
        <v>B01</v>
      </c>
      <c r="C7" s="194" t="e">
        <f aca="false">Analysis!D83</f>
        <v>#N/A</v>
      </c>
      <c r="D7" s="195" t="e">
        <f aca="false">Analysis!N83</f>
        <v>#N/A</v>
      </c>
      <c r="E7" s="196" t="e">
        <f aca="false">Analysis!O83</f>
        <v>#N/A</v>
      </c>
      <c r="F7" s="197" t="e">
        <f aca="false">Analysis!P83</f>
        <v>#N/A</v>
      </c>
      <c r="G7" s="198" t="n">
        <v>25</v>
      </c>
      <c r="H7" s="199" t="e">
        <f aca="false">F7*G7</f>
        <v>#N/A</v>
      </c>
      <c r="I7" s="173"/>
      <c r="K7" s="200" t="n">
        <f aca="false">$K$4</f>
        <v>0.87</v>
      </c>
      <c r="L7" s="201" t="e">
        <f aca="false">E7*K7</f>
        <v>#N/A</v>
      </c>
      <c r="M7" s="202" t="e">
        <f aca="false">F7*K7</f>
        <v>#N/A</v>
      </c>
      <c r="N7" s="193" t="e">
        <f aca="false">G7*M7</f>
        <v>#N/A</v>
      </c>
      <c r="O7" s="172"/>
    </row>
    <row r="8" customFormat="false" ht="15" hidden="false" customHeight="true" outlineLevel="0" collapsed="false">
      <c r="B8" s="173" t="str">
        <f aca="false">Samples!C4</f>
        <v>C01</v>
      </c>
      <c r="C8" s="194" t="e">
        <f aca="false">Analysis!D86</f>
        <v>#N/A</v>
      </c>
      <c r="D8" s="195" t="e">
        <f aca="false">Analysis!N86</f>
        <v>#N/A</v>
      </c>
      <c r="E8" s="196" t="e">
        <f aca="false">Analysis!O86</f>
        <v>#N/A</v>
      </c>
      <c r="F8" s="197" t="e">
        <f aca="false">Analysis!P86</f>
        <v>#N/A</v>
      </c>
      <c r="G8" s="198" t="n">
        <v>25</v>
      </c>
      <c r="H8" s="199" t="e">
        <f aca="false">F8*G8</f>
        <v>#N/A</v>
      </c>
      <c r="I8" s="173"/>
      <c r="K8" s="200" t="n">
        <f aca="false">$K$4</f>
        <v>0.87</v>
      </c>
      <c r="L8" s="201" t="e">
        <f aca="false">E8*K8</f>
        <v>#N/A</v>
      </c>
      <c r="M8" s="202" t="e">
        <f aca="false">F8*K8</f>
        <v>#N/A</v>
      </c>
      <c r="N8" s="193" t="e">
        <f aca="false">G8*M8</f>
        <v>#N/A</v>
      </c>
      <c r="O8" s="172"/>
    </row>
    <row r="9" customFormat="false" ht="15" hidden="false" customHeight="true" outlineLevel="0" collapsed="false">
      <c r="B9" s="173" t="str">
        <f aca="false">Samples!C5</f>
        <v>D01</v>
      </c>
      <c r="C9" s="194" t="e">
        <f aca="false">Analysis!D89</f>
        <v>#N/A</v>
      </c>
      <c r="D9" s="195" t="e">
        <f aca="false">Analysis!N89</f>
        <v>#N/A</v>
      </c>
      <c r="E9" s="196" t="e">
        <f aca="false">Analysis!O89</f>
        <v>#N/A</v>
      </c>
      <c r="F9" s="197" t="e">
        <f aca="false">Analysis!P89</f>
        <v>#N/A</v>
      </c>
      <c r="G9" s="198" t="n">
        <v>25</v>
      </c>
      <c r="H9" s="199" t="e">
        <f aca="false">F9*G9</f>
        <v>#N/A</v>
      </c>
      <c r="I9" s="173"/>
      <c r="K9" s="200" t="n">
        <f aca="false">$K$4</f>
        <v>0.87</v>
      </c>
      <c r="L9" s="201" t="e">
        <f aca="false">E9*K9</f>
        <v>#N/A</v>
      </c>
      <c r="M9" s="202" t="e">
        <f aca="false">F9*K9</f>
        <v>#N/A</v>
      </c>
      <c r="N9" s="193" t="e">
        <f aca="false">G9*M9</f>
        <v>#N/A</v>
      </c>
      <c r="O9" s="172"/>
    </row>
    <row r="10" customFormat="false" ht="15" hidden="false" customHeight="true" outlineLevel="0" collapsed="false">
      <c r="B10" s="173" t="str">
        <f aca="false">Samples!C6</f>
        <v>E01</v>
      </c>
      <c r="C10" s="194" t="e">
        <f aca="false">Analysis!D92</f>
        <v>#N/A</v>
      </c>
      <c r="D10" s="195" t="e">
        <f aca="false">Analysis!N92</f>
        <v>#N/A</v>
      </c>
      <c r="E10" s="196" t="e">
        <f aca="false">Analysis!O92</f>
        <v>#N/A</v>
      </c>
      <c r="F10" s="197" t="e">
        <f aca="false">Analysis!P92</f>
        <v>#N/A</v>
      </c>
      <c r="G10" s="198" t="n">
        <v>25</v>
      </c>
      <c r="H10" s="199" t="e">
        <f aca="false">F10*G10</f>
        <v>#N/A</v>
      </c>
      <c r="I10" s="173"/>
      <c r="K10" s="200" t="n">
        <f aca="false">$K$4</f>
        <v>0.87</v>
      </c>
      <c r="L10" s="201" t="e">
        <f aca="false">E10*K10</f>
        <v>#N/A</v>
      </c>
      <c r="M10" s="202" t="e">
        <f aca="false">F10*K10</f>
        <v>#N/A</v>
      </c>
      <c r="N10" s="193" t="e">
        <f aca="false">G10*M10</f>
        <v>#N/A</v>
      </c>
      <c r="O10" s="172"/>
    </row>
    <row r="11" customFormat="false" ht="15" hidden="false" customHeight="true" outlineLevel="0" collapsed="false">
      <c r="B11" s="173" t="str">
        <f aca="false">Samples!C7</f>
        <v>F01</v>
      </c>
      <c r="C11" s="194" t="e">
        <f aca="false">Analysis!D95</f>
        <v>#N/A</v>
      </c>
      <c r="D11" s="195" t="e">
        <f aca="false">Analysis!N95</f>
        <v>#N/A</v>
      </c>
      <c r="E11" s="196" t="e">
        <f aca="false">Analysis!O95</f>
        <v>#N/A</v>
      </c>
      <c r="F11" s="197" t="e">
        <f aca="false">Analysis!P95</f>
        <v>#N/A</v>
      </c>
      <c r="G11" s="198" t="n">
        <v>25</v>
      </c>
      <c r="H11" s="199" t="e">
        <f aca="false">F11*G11</f>
        <v>#N/A</v>
      </c>
      <c r="I11" s="173"/>
      <c r="K11" s="200" t="n">
        <f aca="false">$K$4</f>
        <v>0.87</v>
      </c>
      <c r="L11" s="201" t="e">
        <f aca="false">E11*K11</f>
        <v>#N/A</v>
      </c>
      <c r="M11" s="202" t="e">
        <f aca="false">F11*K11</f>
        <v>#N/A</v>
      </c>
      <c r="N11" s="193" t="e">
        <f aca="false">G11*M11</f>
        <v>#N/A</v>
      </c>
      <c r="O11" s="172"/>
    </row>
    <row r="12" customFormat="false" ht="15" hidden="false" customHeight="true" outlineLevel="0" collapsed="false">
      <c r="B12" s="173" t="str">
        <f aca="false">Samples!C8</f>
        <v>G01</v>
      </c>
      <c r="C12" s="194" t="e">
        <f aca="false">Analysis!D98</f>
        <v>#N/A</v>
      </c>
      <c r="D12" s="195" t="e">
        <f aca="false">Analysis!N98</f>
        <v>#N/A</v>
      </c>
      <c r="E12" s="196" t="e">
        <f aca="false">Analysis!O98</f>
        <v>#N/A</v>
      </c>
      <c r="F12" s="197" t="e">
        <f aca="false">Analysis!P98</f>
        <v>#N/A</v>
      </c>
      <c r="G12" s="198" t="n">
        <v>25</v>
      </c>
      <c r="H12" s="199" t="e">
        <f aca="false">F12*G12</f>
        <v>#N/A</v>
      </c>
      <c r="I12" s="173"/>
      <c r="K12" s="200" t="n">
        <f aca="false">$K$4</f>
        <v>0.87</v>
      </c>
      <c r="L12" s="201" t="e">
        <f aca="false">E12*K12</f>
        <v>#N/A</v>
      </c>
      <c r="M12" s="202" t="e">
        <f aca="false">F12*K12</f>
        <v>#N/A</v>
      </c>
      <c r="N12" s="193" t="e">
        <f aca="false">G12*M12</f>
        <v>#N/A</v>
      </c>
      <c r="O12" s="24"/>
    </row>
    <row r="13" customFormat="false" ht="15" hidden="false" customHeight="true" outlineLevel="0" collapsed="false">
      <c r="B13" s="173" t="str">
        <f aca="false">Samples!C9</f>
        <v>H01</v>
      </c>
      <c r="C13" s="194" t="e">
        <f aca="false">Analysis!D101</f>
        <v>#N/A</v>
      </c>
      <c r="D13" s="195" t="e">
        <f aca="false">Analysis!N101</f>
        <v>#N/A</v>
      </c>
      <c r="E13" s="196" t="e">
        <f aca="false">Analysis!O101</f>
        <v>#N/A</v>
      </c>
      <c r="F13" s="197" t="e">
        <f aca="false">Analysis!P101</f>
        <v>#N/A</v>
      </c>
      <c r="G13" s="198" t="n">
        <v>25</v>
      </c>
      <c r="H13" s="199" t="e">
        <f aca="false">F13*G13</f>
        <v>#N/A</v>
      </c>
      <c r="I13" s="173"/>
      <c r="K13" s="200" t="n">
        <f aca="false">$K$4</f>
        <v>0.87</v>
      </c>
      <c r="L13" s="201" t="e">
        <f aca="false">E13*K13</f>
        <v>#N/A</v>
      </c>
      <c r="M13" s="202" t="e">
        <f aca="false">F13*K13</f>
        <v>#N/A</v>
      </c>
      <c r="N13" s="193" t="e">
        <f aca="false">G13*M13</f>
        <v>#N/A</v>
      </c>
      <c r="O13" s="26"/>
    </row>
    <row r="14" customFormat="false" ht="15" hidden="false" customHeight="true" outlineLevel="0" collapsed="false">
      <c r="B14" s="173" t="str">
        <f aca="false">Samples!C10</f>
        <v>A02</v>
      </c>
      <c r="C14" s="194" t="e">
        <f aca="false">Analysis!D104</f>
        <v>#N/A</v>
      </c>
      <c r="D14" s="195" t="e">
        <f aca="false">Analysis!N104</f>
        <v>#N/A</v>
      </c>
      <c r="E14" s="196" t="e">
        <f aca="false">Analysis!O104</f>
        <v>#N/A</v>
      </c>
      <c r="F14" s="197" t="e">
        <f aca="false">Analysis!P104</f>
        <v>#N/A</v>
      </c>
      <c r="G14" s="198" t="n">
        <v>25</v>
      </c>
      <c r="H14" s="199" t="e">
        <f aca="false">F14*G14</f>
        <v>#N/A</v>
      </c>
      <c r="I14" s="173"/>
      <c r="K14" s="200" t="n">
        <f aca="false">$K$4</f>
        <v>0.87</v>
      </c>
      <c r="L14" s="201" t="e">
        <f aca="false">E14*K14</f>
        <v>#N/A</v>
      </c>
      <c r="M14" s="202" t="e">
        <f aca="false">F14*K14</f>
        <v>#N/A</v>
      </c>
      <c r="N14" s="193" t="e">
        <f aca="false">G14*M14</f>
        <v>#N/A</v>
      </c>
      <c r="O14" s="26"/>
    </row>
    <row r="15" customFormat="false" ht="15" hidden="false" customHeight="true" outlineLevel="0" collapsed="false">
      <c r="B15" s="173" t="str">
        <f aca="false">Samples!C11</f>
        <v>B02</v>
      </c>
      <c r="C15" s="194" t="e">
        <f aca="false">Analysis!D107</f>
        <v>#N/A</v>
      </c>
      <c r="D15" s="195" t="e">
        <f aca="false">Analysis!N107</f>
        <v>#N/A</v>
      </c>
      <c r="E15" s="196" t="e">
        <f aca="false">Analysis!O107</f>
        <v>#N/A</v>
      </c>
      <c r="F15" s="197" t="e">
        <f aca="false">Analysis!P107</f>
        <v>#N/A</v>
      </c>
      <c r="G15" s="198" t="n">
        <v>25</v>
      </c>
      <c r="H15" s="199" t="e">
        <f aca="false">F15*G15</f>
        <v>#N/A</v>
      </c>
      <c r="I15" s="173"/>
      <c r="K15" s="200" t="n">
        <f aca="false">$K$4</f>
        <v>0.87</v>
      </c>
      <c r="L15" s="201" t="e">
        <f aca="false">E15*K15</f>
        <v>#N/A</v>
      </c>
      <c r="M15" s="202" t="e">
        <f aca="false">F15*K15</f>
        <v>#N/A</v>
      </c>
      <c r="N15" s="193" t="e">
        <f aca="false">G15*M15</f>
        <v>#N/A</v>
      </c>
      <c r="O15" s="26"/>
    </row>
    <row r="16" customFormat="false" ht="15" hidden="false" customHeight="true" outlineLevel="0" collapsed="false">
      <c r="B16" s="173" t="str">
        <f aca="false">Samples!C12</f>
        <v>C02</v>
      </c>
      <c r="C16" s="194" t="e">
        <f aca="false">Analysis!D110</f>
        <v>#N/A</v>
      </c>
      <c r="D16" s="195" t="e">
        <f aca="false">Analysis!N110</f>
        <v>#N/A</v>
      </c>
      <c r="E16" s="196" t="e">
        <f aca="false">Analysis!O110</f>
        <v>#N/A</v>
      </c>
      <c r="F16" s="197" t="e">
        <f aca="false">Analysis!P110</f>
        <v>#N/A</v>
      </c>
      <c r="G16" s="198" t="n">
        <v>25</v>
      </c>
      <c r="H16" s="199" t="e">
        <f aca="false">F16*G16</f>
        <v>#N/A</v>
      </c>
      <c r="I16" s="173"/>
      <c r="K16" s="200" t="n">
        <f aca="false">$K$4</f>
        <v>0.87</v>
      </c>
      <c r="L16" s="201" t="e">
        <f aca="false">E16*K16</f>
        <v>#N/A</v>
      </c>
      <c r="M16" s="202" t="e">
        <f aca="false">F16*K16</f>
        <v>#N/A</v>
      </c>
      <c r="N16" s="193" t="e">
        <f aca="false">G16*M16</f>
        <v>#N/A</v>
      </c>
      <c r="O16" s="24"/>
    </row>
    <row r="17" customFormat="false" ht="15" hidden="false" customHeight="true" outlineLevel="0" collapsed="false">
      <c r="B17" s="173" t="str">
        <f aca="false">Samples!C13</f>
        <v>D02</v>
      </c>
      <c r="C17" s="194" t="e">
        <f aca="false">Analysis!D113</f>
        <v>#N/A</v>
      </c>
      <c r="D17" s="195" t="e">
        <f aca="false">Analysis!N113</f>
        <v>#N/A</v>
      </c>
      <c r="E17" s="196" t="e">
        <f aca="false">Analysis!O113</f>
        <v>#N/A</v>
      </c>
      <c r="F17" s="197" t="e">
        <f aca="false">Analysis!P113</f>
        <v>#N/A</v>
      </c>
      <c r="G17" s="198" t="n">
        <v>25</v>
      </c>
      <c r="H17" s="199" t="e">
        <f aca="false">F17*G17</f>
        <v>#N/A</v>
      </c>
      <c r="I17" s="173"/>
      <c r="K17" s="200" t="n">
        <f aca="false">$K$4</f>
        <v>0.87</v>
      </c>
      <c r="L17" s="201" t="e">
        <f aca="false">E17*K17</f>
        <v>#N/A</v>
      </c>
      <c r="M17" s="202" t="e">
        <f aca="false">F17*K17</f>
        <v>#N/A</v>
      </c>
      <c r="N17" s="193" t="e">
        <f aca="false">G17*M17</f>
        <v>#N/A</v>
      </c>
      <c r="O17" s="26"/>
    </row>
    <row r="18" customFormat="false" ht="15" hidden="false" customHeight="true" outlineLevel="0" collapsed="false">
      <c r="B18" s="173" t="str">
        <f aca="false">Samples!C14</f>
        <v>E02</v>
      </c>
      <c r="C18" s="194" t="e">
        <f aca="false">Analysis!D116</f>
        <v>#N/A</v>
      </c>
      <c r="D18" s="195" t="e">
        <f aca="false">Analysis!N116</f>
        <v>#N/A</v>
      </c>
      <c r="E18" s="196" t="e">
        <f aca="false">Analysis!O116</f>
        <v>#N/A</v>
      </c>
      <c r="F18" s="197" t="e">
        <f aca="false">Analysis!P116</f>
        <v>#N/A</v>
      </c>
      <c r="G18" s="198" t="n">
        <v>25</v>
      </c>
      <c r="H18" s="199" t="e">
        <f aca="false">F18*G18</f>
        <v>#N/A</v>
      </c>
      <c r="I18" s="173"/>
      <c r="K18" s="200" t="n">
        <f aca="false">$K$4</f>
        <v>0.87</v>
      </c>
      <c r="L18" s="201" t="e">
        <f aca="false">E18*K18</f>
        <v>#N/A</v>
      </c>
      <c r="M18" s="202" t="e">
        <f aca="false">F18*K18</f>
        <v>#N/A</v>
      </c>
      <c r="N18" s="193" t="e">
        <f aca="false">G18*M18</f>
        <v>#N/A</v>
      </c>
      <c r="O18" s="26"/>
    </row>
    <row r="19" customFormat="false" ht="15" hidden="false" customHeight="true" outlineLevel="0" collapsed="false">
      <c r="B19" s="173" t="str">
        <f aca="false">Samples!C15</f>
        <v>F02</v>
      </c>
      <c r="C19" s="194" t="e">
        <f aca="false">Analysis!D119</f>
        <v>#N/A</v>
      </c>
      <c r="D19" s="195" t="e">
        <f aca="false">Analysis!N119</f>
        <v>#N/A</v>
      </c>
      <c r="E19" s="196" t="e">
        <f aca="false">Analysis!O119</f>
        <v>#N/A</v>
      </c>
      <c r="F19" s="197" t="e">
        <f aca="false">Analysis!P119</f>
        <v>#N/A</v>
      </c>
      <c r="G19" s="198" t="n">
        <v>25</v>
      </c>
      <c r="H19" s="199" t="e">
        <f aca="false">F19*G19</f>
        <v>#N/A</v>
      </c>
      <c r="I19" s="173"/>
      <c r="K19" s="200" t="n">
        <f aca="false">$K$4</f>
        <v>0.87</v>
      </c>
      <c r="L19" s="201" t="e">
        <f aca="false">E19*K19</f>
        <v>#N/A</v>
      </c>
      <c r="M19" s="202" t="e">
        <f aca="false">F19*K19</f>
        <v>#N/A</v>
      </c>
      <c r="N19" s="193" t="e">
        <f aca="false">G19*M19</f>
        <v>#N/A</v>
      </c>
      <c r="O19" s="26"/>
    </row>
    <row r="20" customFormat="false" ht="15" hidden="false" customHeight="true" outlineLevel="0" collapsed="false">
      <c r="B20" s="173" t="str">
        <f aca="false">Samples!C16</f>
        <v>G02</v>
      </c>
      <c r="C20" s="194" t="e">
        <f aca="false">Analysis!D122</f>
        <v>#N/A</v>
      </c>
      <c r="D20" s="195" t="e">
        <f aca="false">Analysis!N122</f>
        <v>#N/A</v>
      </c>
      <c r="E20" s="196" t="e">
        <f aca="false">Analysis!O122</f>
        <v>#N/A</v>
      </c>
      <c r="F20" s="197" t="e">
        <f aca="false">Analysis!P122</f>
        <v>#N/A</v>
      </c>
      <c r="G20" s="198" t="n">
        <v>25</v>
      </c>
      <c r="H20" s="199" t="e">
        <f aca="false">F20*G20</f>
        <v>#N/A</v>
      </c>
      <c r="I20" s="173"/>
      <c r="K20" s="200" t="n">
        <f aca="false">$K$4</f>
        <v>0.87</v>
      </c>
      <c r="L20" s="201" t="e">
        <f aca="false">E20*K20</f>
        <v>#N/A</v>
      </c>
      <c r="M20" s="202" t="e">
        <f aca="false">F20*K20</f>
        <v>#N/A</v>
      </c>
      <c r="N20" s="193" t="e">
        <f aca="false">G20*M20</f>
        <v>#N/A</v>
      </c>
      <c r="O20" s="26"/>
    </row>
    <row r="21" customFormat="false" ht="15" hidden="false" customHeight="true" outlineLevel="0" collapsed="false">
      <c r="B21" s="173" t="str">
        <f aca="false">Samples!C17</f>
        <v>H02</v>
      </c>
      <c r="C21" s="194" t="e">
        <f aca="false">Analysis!D125</f>
        <v>#N/A</v>
      </c>
      <c r="D21" s="195" t="e">
        <f aca="false">Analysis!N125</f>
        <v>#N/A</v>
      </c>
      <c r="E21" s="196" t="e">
        <f aca="false">Analysis!O125</f>
        <v>#N/A</v>
      </c>
      <c r="F21" s="197" t="e">
        <f aca="false">Analysis!P125</f>
        <v>#N/A</v>
      </c>
      <c r="G21" s="198" t="n">
        <v>25</v>
      </c>
      <c r="H21" s="199" t="e">
        <f aca="false">F21*G21</f>
        <v>#N/A</v>
      </c>
      <c r="I21" s="173"/>
      <c r="K21" s="200" t="n">
        <f aca="false">$K$4</f>
        <v>0.87</v>
      </c>
      <c r="L21" s="201" t="e">
        <f aca="false">E21*K21</f>
        <v>#N/A</v>
      </c>
      <c r="M21" s="202" t="e">
        <f aca="false">F21*K21</f>
        <v>#N/A</v>
      </c>
      <c r="N21" s="193" t="e">
        <f aca="false">G21*M21</f>
        <v>#N/A</v>
      </c>
    </row>
    <row r="22" customFormat="false" ht="15" hidden="false" customHeight="true" outlineLevel="0" collapsed="false">
      <c r="B22" s="173" t="str">
        <f aca="false">Samples!C18</f>
        <v>A03</v>
      </c>
      <c r="C22" s="194" t="e">
        <f aca="false">Analysis!D128</f>
        <v>#N/A</v>
      </c>
      <c r="D22" s="195" t="e">
        <f aca="false">Analysis!N128</f>
        <v>#N/A</v>
      </c>
      <c r="E22" s="196" t="e">
        <f aca="false">Analysis!O128</f>
        <v>#N/A</v>
      </c>
      <c r="F22" s="197" t="e">
        <f aca="false">Analysis!P128</f>
        <v>#N/A</v>
      </c>
      <c r="G22" s="198" t="n">
        <v>25</v>
      </c>
      <c r="H22" s="199" t="e">
        <f aca="false">F22*G22</f>
        <v>#N/A</v>
      </c>
      <c r="I22" s="173"/>
      <c r="K22" s="200" t="n">
        <f aca="false">$K$4</f>
        <v>0.87</v>
      </c>
      <c r="L22" s="201" t="e">
        <f aca="false">E22*K22</f>
        <v>#N/A</v>
      </c>
      <c r="M22" s="202" t="e">
        <f aca="false">F22*K22</f>
        <v>#N/A</v>
      </c>
      <c r="N22" s="193" t="e">
        <f aca="false">G22*M22</f>
        <v>#N/A</v>
      </c>
    </row>
    <row r="23" customFormat="false" ht="15" hidden="false" customHeight="true" outlineLevel="0" collapsed="false">
      <c r="B23" s="173" t="str">
        <f aca="false">Samples!C19</f>
        <v>B03</v>
      </c>
      <c r="C23" s="194" t="e">
        <f aca="false">Analysis!D131</f>
        <v>#N/A</v>
      </c>
      <c r="D23" s="195" t="e">
        <f aca="false">Analysis!N131</f>
        <v>#N/A</v>
      </c>
      <c r="E23" s="196" t="e">
        <f aca="false">Analysis!O131</f>
        <v>#N/A</v>
      </c>
      <c r="F23" s="197" t="e">
        <f aca="false">Analysis!P131</f>
        <v>#N/A</v>
      </c>
      <c r="G23" s="198" t="n">
        <v>25</v>
      </c>
      <c r="H23" s="199" t="e">
        <f aca="false">F23*G23</f>
        <v>#N/A</v>
      </c>
      <c r="I23" s="173"/>
      <c r="K23" s="200" t="n">
        <f aca="false">$K$4</f>
        <v>0.87</v>
      </c>
      <c r="L23" s="201" t="e">
        <f aca="false">E23*K23</f>
        <v>#N/A</v>
      </c>
      <c r="M23" s="202" t="e">
        <f aca="false">F23*K23</f>
        <v>#N/A</v>
      </c>
      <c r="N23" s="193" t="e">
        <f aca="false">G23*M23</f>
        <v>#N/A</v>
      </c>
    </row>
    <row r="24" customFormat="false" ht="15" hidden="false" customHeight="true" outlineLevel="0" collapsed="false">
      <c r="B24" s="173" t="str">
        <f aca="false">Samples!C20</f>
        <v>C03</v>
      </c>
      <c r="C24" s="194" t="e">
        <f aca="false">Analysis!D134</f>
        <v>#N/A</v>
      </c>
      <c r="D24" s="195" t="e">
        <f aca="false">Analysis!N134</f>
        <v>#N/A</v>
      </c>
      <c r="E24" s="196" t="e">
        <f aca="false">Analysis!O134</f>
        <v>#N/A</v>
      </c>
      <c r="F24" s="197" t="e">
        <f aca="false">Analysis!P134</f>
        <v>#N/A</v>
      </c>
      <c r="G24" s="198" t="n">
        <v>25</v>
      </c>
      <c r="H24" s="199" t="e">
        <f aca="false">F24*G24</f>
        <v>#N/A</v>
      </c>
      <c r="I24" s="173"/>
      <c r="K24" s="200" t="n">
        <f aca="false">$K$4</f>
        <v>0.87</v>
      </c>
      <c r="L24" s="201" t="e">
        <f aca="false">E24*K24</f>
        <v>#N/A</v>
      </c>
      <c r="M24" s="202" t="e">
        <f aca="false">F24*K24</f>
        <v>#N/A</v>
      </c>
      <c r="N24" s="193" t="e">
        <f aca="false">G24*M24</f>
        <v>#N/A</v>
      </c>
    </row>
    <row r="25" customFormat="false" ht="15" hidden="false" customHeight="true" outlineLevel="0" collapsed="false">
      <c r="B25" s="173" t="str">
        <f aca="false">Samples!C21</f>
        <v>D03</v>
      </c>
      <c r="C25" s="194" t="e">
        <f aca="false">Analysis!D137</f>
        <v>#N/A</v>
      </c>
      <c r="D25" s="195" t="e">
        <f aca="false">Analysis!N137</f>
        <v>#N/A</v>
      </c>
      <c r="E25" s="196" t="e">
        <f aca="false">Analysis!O137</f>
        <v>#N/A</v>
      </c>
      <c r="F25" s="197" t="e">
        <f aca="false">Analysis!P137</f>
        <v>#N/A</v>
      </c>
      <c r="G25" s="198" t="n">
        <v>25</v>
      </c>
      <c r="H25" s="199" t="e">
        <f aca="false">F25*G25</f>
        <v>#N/A</v>
      </c>
      <c r="I25" s="173"/>
      <c r="K25" s="200" t="n">
        <f aca="false">$K$4</f>
        <v>0.87</v>
      </c>
      <c r="L25" s="201" t="e">
        <f aca="false">E25*K25</f>
        <v>#N/A</v>
      </c>
      <c r="M25" s="202" t="e">
        <f aca="false">F25*K25</f>
        <v>#N/A</v>
      </c>
      <c r="N25" s="193" t="e">
        <f aca="false">G25*M25</f>
        <v>#N/A</v>
      </c>
    </row>
    <row r="26" customFormat="false" ht="15" hidden="false" customHeight="true" outlineLevel="0" collapsed="false">
      <c r="B26" s="173" t="str">
        <f aca="false">Samples!C22</f>
        <v>E03</v>
      </c>
      <c r="C26" s="194" t="e">
        <f aca="false">Analysis!D140</f>
        <v>#N/A</v>
      </c>
      <c r="D26" s="195" t="e">
        <f aca="false">Analysis!N140</f>
        <v>#N/A</v>
      </c>
      <c r="E26" s="196" t="e">
        <f aca="false">Analysis!O140</f>
        <v>#N/A</v>
      </c>
      <c r="F26" s="197" t="e">
        <f aca="false">Analysis!P140</f>
        <v>#N/A</v>
      </c>
      <c r="G26" s="198" t="n">
        <v>25</v>
      </c>
      <c r="H26" s="199" t="e">
        <f aca="false">F26*G26</f>
        <v>#N/A</v>
      </c>
      <c r="I26" s="173"/>
      <c r="K26" s="200" t="n">
        <f aca="false">$K$4</f>
        <v>0.87</v>
      </c>
      <c r="L26" s="201" t="e">
        <f aca="false">E26*K26</f>
        <v>#N/A</v>
      </c>
      <c r="M26" s="202" t="e">
        <f aca="false">F26*K26</f>
        <v>#N/A</v>
      </c>
      <c r="N26" s="193" t="e">
        <f aca="false">G26*M26</f>
        <v>#N/A</v>
      </c>
    </row>
    <row r="27" customFormat="false" ht="15" hidden="false" customHeight="true" outlineLevel="0" collapsed="false">
      <c r="B27" s="173" t="str">
        <f aca="false">Samples!C23</f>
        <v>F03</v>
      </c>
      <c r="C27" s="194" t="e">
        <f aca="false">Analysis!D143</f>
        <v>#N/A</v>
      </c>
      <c r="D27" s="195" t="e">
        <f aca="false">Analysis!N143</f>
        <v>#N/A</v>
      </c>
      <c r="E27" s="196" t="e">
        <f aca="false">Analysis!O143</f>
        <v>#N/A</v>
      </c>
      <c r="F27" s="197" t="e">
        <f aca="false">Analysis!P143</f>
        <v>#N/A</v>
      </c>
      <c r="G27" s="198" t="n">
        <v>25</v>
      </c>
      <c r="H27" s="199" t="e">
        <f aca="false">F27*G27</f>
        <v>#N/A</v>
      </c>
      <c r="I27" s="173"/>
      <c r="K27" s="200" t="n">
        <f aca="false">$K$4</f>
        <v>0.87</v>
      </c>
      <c r="L27" s="201" t="e">
        <f aca="false">E27*K27</f>
        <v>#N/A</v>
      </c>
      <c r="M27" s="202" t="e">
        <f aca="false">F27*K27</f>
        <v>#N/A</v>
      </c>
      <c r="N27" s="193" t="e">
        <f aca="false">G27*M27</f>
        <v>#N/A</v>
      </c>
    </row>
    <row r="28" customFormat="false" ht="15" hidden="false" customHeight="true" outlineLevel="0" collapsed="false">
      <c r="B28" s="173" t="str">
        <f aca="false">Samples!C24</f>
        <v>G03</v>
      </c>
      <c r="C28" s="194" t="e">
        <f aca="false">Analysis!D146</f>
        <v>#N/A</v>
      </c>
      <c r="D28" s="195" t="e">
        <f aca="false">Analysis!N146</f>
        <v>#N/A</v>
      </c>
      <c r="E28" s="196" t="e">
        <f aca="false">Analysis!O146</f>
        <v>#N/A</v>
      </c>
      <c r="F28" s="197" t="e">
        <f aca="false">Analysis!P146</f>
        <v>#N/A</v>
      </c>
      <c r="G28" s="198" t="n">
        <v>25</v>
      </c>
      <c r="H28" s="199" t="e">
        <f aca="false">F28*G28</f>
        <v>#N/A</v>
      </c>
      <c r="I28" s="173"/>
      <c r="K28" s="200" t="n">
        <f aca="false">$K$4</f>
        <v>0.87</v>
      </c>
      <c r="L28" s="201" t="e">
        <f aca="false">E28*K28</f>
        <v>#N/A</v>
      </c>
      <c r="M28" s="202" t="e">
        <f aca="false">F28*K28</f>
        <v>#N/A</v>
      </c>
      <c r="N28" s="193" t="e">
        <f aca="false">G28*M28</f>
        <v>#N/A</v>
      </c>
    </row>
    <row r="29" customFormat="false" ht="15" hidden="false" customHeight="true" outlineLevel="0" collapsed="false">
      <c r="B29" s="173" t="str">
        <f aca="false">Samples!C25</f>
        <v>H03</v>
      </c>
      <c r="C29" s="194" t="e">
        <f aca="false">Analysis!D149</f>
        <v>#N/A</v>
      </c>
      <c r="D29" s="195" t="e">
        <f aca="false">Analysis!N149</f>
        <v>#N/A</v>
      </c>
      <c r="E29" s="196" t="e">
        <f aca="false">Analysis!O149</f>
        <v>#N/A</v>
      </c>
      <c r="F29" s="197" t="e">
        <f aca="false">Analysis!P149</f>
        <v>#N/A</v>
      </c>
      <c r="G29" s="198" t="n">
        <v>25</v>
      </c>
      <c r="H29" s="199" t="e">
        <f aca="false">F29*G29</f>
        <v>#N/A</v>
      </c>
      <c r="I29" s="173"/>
      <c r="K29" s="200" t="n">
        <f aca="false">$K$4</f>
        <v>0.87</v>
      </c>
      <c r="L29" s="201" t="e">
        <f aca="false">E29*K29</f>
        <v>#N/A</v>
      </c>
      <c r="M29" s="202" t="e">
        <f aca="false">F29*K29</f>
        <v>#N/A</v>
      </c>
      <c r="N29" s="193" t="e">
        <f aca="false">G29*M29</f>
        <v>#N/A</v>
      </c>
    </row>
    <row r="30" customFormat="false" ht="15" hidden="false" customHeight="true" outlineLevel="0" collapsed="false">
      <c r="B30" s="173" t="str">
        <f aca="false">Samples!C26</f>
        <v>A04</v>
      </c>
      <c r="C30" s="194" t="e">
        <f aca="false">Analysis!D152</f>
        <v>#N/A</v>
      </c>
      <c r="D30" s="195" t="e">
        <f aca="false">Analysis!N152</f>
        <v>#N/A</v>
      </c>
      <c r="E30" s="196" t="e">
        <f aca="false">Analysis!O152</f>
        <v>#N/A</v>
      </c>
      <c r="F30" s="197" t="e">
        <f aca="false">Analysis!P152</f>
        <v>#N/A</v>
      </c>
      <c r="G30" s="198" t="n">
        <v>25</v>
      </c>
      <c r="H30" s="199" t="e">
        <f aca="false">F30*G30</f>
        <v>#N/A</v>
      </c>
      <c r="I30" s="173"/>
      <c r="K30" s="200" t="n">
        <f aca="false">$K$4</f>
        <v>0.87</v>
      </c>
      <c r="L30" s="201" t="e">
        <f aca="false">E30*K30</f>
        <v>#N/A</v>
      </c>
      <c r="M30" s="202" t="e">
        <f aca="false">F30*K30</f>
        <v>#N/A</v>
      </c>
      <c r="N30" s="193" t="e">
        <f aca="false">G30*M30</f>
        <v>#N/A</v>
      </c>
    </row>
    <row r="31" customFormat="false" ht="15" hidden="false" customHeight="true" outlineLevel="0" collapsed="false">
      <c r="B31" s="173" t="str">
        <f aca="false">Samples!C27</f>
        <v>B04</v>
      </c>
      <c r="C31" s="194" t="e">
        <f aca="false">Analysis!D155</f>
        <v>#N/A</v>
      </c>
      <c r="D31" s="195" t="e">
        <f aca="false">Analysis!N155</f>
        <v>#N/A</v>
      </c>
      <c r="E31" s="196" t="e">
        <f aca="false">Analysis!O155</f>
        <v>#N/A</v>
      </c>
      <c r="F31" s="197" t="e">
        <f aca="false">Analysis!P155</f>
        <v>#N/A</v>
      </c>
      <c r="G31" s="198" t="n">
        <v>25</v>
      </c>
      <c r="H31" s="199" t="e">
        <f aca="false">F31*G31</f>
        <v>#N/A</v>
      </c>
      <c r="I31" s="173"/>
      <c r="K31" s="200" t="n">
        <f aca="false">$K$4</f>
        <v>0.87</v>
      </c>
      <c r="L31" s="201" t="e">
        <f aca="false">E31*K31</f>
        <v>#N/A</v>
      </c>
      <c r="M31" s="202" t="e">
        <f aca="false">F31*K31</f>
        <v>#N/A</v>
      </c>
      <c r="N31" s="193" t="e">
        <f aca="false">G31*M31</f>
        <v>#N/A</v>
      </c>
    </row>
    <row r="32" customFormat="false" ht="15" hidden="false" customHeight="true" outlineLevel="0" collapsed="false">
      <c r="B32" s="173" t="str">
        <f aca="false">Samples!C28</f>
        <v>C04</v>
      </c>
      <c r="C32" s="194" t="e">
        <f aca="false">Analysis!D158</f>
        <v>#N/A</v>
      </c>
      <c r="D32" s="195" t="e">
        <f aca="false">Analysis!N158</f>
        <v>#N/A</v>
      </c>
      <c r="E32" s="196" t="e">
        <f aca="false">Analysis!O158</f>
        <v>#N/A</v>
      </c>
      <c r="F32" s="197" t="e">
        <f aca="false">Analysis!P158</f>
        <v>#N/A</v>
      </c>
      <c r="G32" s="198" t="n">
        <v>25</v>
      </c>
      <c r="H32" s="199" t="e">
        <f aca="false">F32*G32</f>
        <v>#N/A</v>
      </c>
      <c r="I32" s="173"/>
      <c r="K32" s="200" t="n">
        <f aca="false">$K$4</f>
        <v>0.87</v>
      </c>
      <c r="L32" s="201" t="e">
        <f aca="false">E32*K32</f>
        <v>#N/A</v>
      </c>
      <c r="M32" s="202" t="e">
        <f aca="false">F32*K32</f>
        <v>#N/A</v>
      </c>
      <c r="N32" s="193" t="e">
        <f aca="false">G32*M32</f>
        <v>#N/A</v>
      </c>
    </row>
    <row r="33" customFormat="false" ht="15" hidden="false" customHeight="true" outlineLevel="0" collapsed="false">
      <c r="B33" s="173" t="str">
        <f aca="false">Samples!C29</f>
        <v>D04</v>
      </c>
      <c r="C33" s="194" t="e">
        <f aca="false">Analysis!D161</f>
        <v>#N/A</v>
      </c>
      <c r="D33" s="195" t="e">
        <f aca="false">Analysis!N161</f>
        <v>#N/A</v>
      </c>
      <c r="E33" s="196" t="e">
        <f aca="false">Analysis!O161</f>
        <v>#N/A</v>
      </c>
      <c r="F33" s="197" t="e">
        <f aca="false">Analysis!P161</f>
        <v>#N/A</v>
      </c>
      <c r="G33" s="198" t="n">
        <v>25</v>
      </c>
      <c r="H33" s="199" t="e">
        <f aca="false">F33*G33</f>
        <v>#N/A</v>
      </c>
      <c r="I33" s="173"/>
      <c r="K33" s="200" t="n">
        <f aca="false">$K$4</f>
        <v>0.87</v>
      </c>
      <c r="L33" s="201" t="e">
        <f aca="false">E33*K33</f>
        <v>#N/A</v>
      </c>
      <c r="M33" s="202" t="e">
        <f aca="false">F33*K33</f>
        <v>#N/A</v>
      </c>
      <c r="N33" s="193" t="e">
        <f aca="false">G33*M33</f>
        <v>#N/A</v>
      </c>
    </row>
    <row r="34" customFormat="false" ht="15" hidden="false" customHeight="true" outlineLevel="0" collapsed="false">
      <c r="B34" s="173" t="str">
        <f aca="false">Samples!C30</f>
        <v>E04</v>
      </c>
      <c r="C34" s="194" t="e">
        <f aca="false">Analysis!D164</f>
        <v>#N/A</v>
      </c>
      <c r="D34" s="195" t="e">
        <f aca="false">Analysis!N164</f>
        <v>#N/A</v>
      </c>
      <c r="E34" s="196" t="e">
        <f aca="false">Analysis!O164</f>
        <v>#N/A</v>
      </c>
      <c r="F34" s="197" t="e">
        <f aca="false">Analysis!P164</f>
        <v>#N/A</v>
      </c>
      <c r="G34" s="198" t="n">
        <v>25</v>
      </c>
      <c r="H34" s="199" t="e">
        <f aca="false">F34*G34</f>
        <v>#N/A</v>
      </c>
      <c r="I34" s="173"/>
      <c r="K34" s="200" t="n">
        <f aca="false">$K$4</f>
        <v>0.87</v>
      </c>
      <c r="L34" s="201" t="e">
        <f aca="false">E34*K34</f>
        <v>#N/A</v>
      </c>
      <c r="M34" s="202" t="e">
        <f aca="false">F34*K34</f>
        <v>#N/A</v>
      </c>
      <c r="N34" s="193" t="e">
        <f aca="false">G34*M34</f>
        <v>#N/A</v>
      </c>
    </row>
    <row r="35" customFormat="false" ht="15" hidden="false" customHeight="true" outlineLevel="0" collapsed="false">
      <c r="B35" s="173" t="str">
        <f aca="false">Samples!C31</f>
        <v>F04</v>
      </c>
      <c r="C35" s="194" t="e">
        <f aca="false">Analysis!D167</f>
        <v>#N/A</v>
      </c>
      <c r="D35" s="195" t="e">
        <f aca="false">Analysis!N167</f>
        <v>#N/A</v>
      </c>
      <c r="E35" s="196" t="e">
        <f aca="false">Analysis!O167</f>
        <v>#N/A</v>
      </c>
      <c r="F35" s="197" t="e">
        <f aca="false">Analysis!P167</f>
        <v>#N/A</v>
      </c>
      <c r="G35" s="198" t="n">
        <v>25</v>
      </c>
      <c r="H35" s="199" t="e">
        <f aca="false">F35*G35</f>
        <v>#N/A</v>
      </c>
      <c r="I35" s="173"/>
      <c r="K35" s="200" t="n">
        <f aca="false">$K$4</f>
        <v>0.87</v>
      </c>
      <c r="L35" s="201" t="e">
        <f aca="false">E35*K35</f>
        <v>#N/A</v>
      </c>
      <c r="M35" s="202" t="e">
        <f aca="false">F35*K35</f>
        <v>#N/A</v>
      </c>
      <c r="N35" s="193" t="e">
        <f aca="false">G35*M35</f>
        <v>#N/A</v>
      </c>
    </row>
    <row r="36" customFormat="false" ht="15" hidden="false" customHeight="true" outlineLevel="0" collapsed="false">
      <c r="B36" s="173" t="str">
        <f aca="false">Samples!C32</f>
        <v>G04</v>
      </c>
      <c r="C36" s="194" t="e">
        <f aca="false">Analysis!D170</f>
        <v>#N/A</v>
      </c>
      <c r="D36" s="195" t="e">
        <f aca="false">Analysis!N170</f>
        <v>#N/A</v>
      </c>
      <c r="E36" s="196" t="e">
        <f aca="false">Analysis!O170</f>
        <v>#N/A</v>
      </c>
      <c r="F36" s="197" t="e">
        <f aca="false">Analysis!P170</f>
        <v>#N/A</v>
      </c>
      <c r="G36" s="198" t="n">
        <v>25</v>
      </c>
      <c r="H36" s="199" t="e">
        <f aca="false">F36*G36</f>
        <v>#N/A</v>
      </c>
      <c r="I36" s="173"/>
      <c r="K36" s="200" t="n">
        <f aca="false">$K$4</f>
        <v>0.87</v>
      </c>
      <c r="L36" s="201" t="e">
        <f aca="false">E36*K36</f>
        <v>#N/A</v>
      </c>
      <c r="M36" s="202" t="e">
        <f aca="false">F36*K36</f>
        <v>#N/A</v>
      </c>
      <c r="N36" s="193" t="e">
        <f aca="false">G36*M36</f>
        <v>#N/A</v>
      </c>
    </row>
    <row r="37" customFormat="false" ht="15" hidden="false" customHeight="true" outlineLevel="0" collapsed="false">
      <c r="B37" s="173" t="str">
        <f aca="false">Samples!C33</f>
        <v>H04</v>
      </c>
      <c r="C37" s="194" t="e">
        <f aca="false">Analysis!D173</f>
        <v>#N/A</v>
      </c>
      <c r="D37" s="195" t="e">
        <f aca="false">Analysis!N173</f>
        <v>#N/A</v>
      </c>
      <c r="E37" s="196" t="e">
        <f aca="false">Analysis!O173</f>
        <v>#N/A</v>
      </c>
      <c r="F37" s="197" t="e">
        <f aca="false">Analysis!P173</f>
        <v>#N/A</v>
      </c>
      <c r="G37" s="198" t="n">
        <v>25</v>
      </c>
      <c r="H37" s="199" t="e">
        <f aca="false">F37*G37</f>
        <v>#N/A</v>
      </c>
      <c r="I37" s="173"/>
      <c r="K37" s="200" t="n">
        <f aca="false">$K$4</f>
        <v>0.87</v>
      </c>
      <c r="L37" s="201" t="e">
        <f aca="false">E37*K37</f>
        <v>#N/A</v>
      </c>
      <c r="M37" s="202" t="e">
        <f aca="false">F37*K37</f>
        <v>#N/A</v>
      </c>
      <c r="N37" s="193" t="e">
        <f aca="false">G37*M37</f>
        <v>#N/A</v>
      </c>
    </row>
    <row r="38" customFormat="false" ht="15" hidden="false" customHeight="true" outlineLevel="0" collapsed="false">
      <c r="B38" s="173" t="str">
        <f aca="false">Samples!C34</f>
        <v>A05</v>
      </c>
      <c r="C38" s="194" t="e">
        <f aca="false">Analysis!D176</f>
        <v>#N/A</v>
      </c>
      <c r="D38" s="195" t="e">
        <f aca="false">Analysis!N176</f>
        <v>#N/A</v>
      </c>
      <c r="E38" s="196" t="e">
        <f aca="false">Analysis!O176</f>
        <v>#N/A</v>
      </c>
      <c r="F38" s="197" t="e">
        <f aca="false">Analysis!P176</f>
        <v>#N/A</v>
      </c>
      <c r="G38" s="198" t="n">
        <v>25</v>
      </c>
      <c r="H38" s="199" t="e">
        <f aca="false">F38*G38</f>
        <v>#N/A</v>
      </c>
      <c r="I38" s="173"/>
      <c r="K38" s="200" t="n">
        <f aca="false">$K$4</f>
        <v>0.87</v>
      </c>
      <c r="L38" s="201" t="e">
        <f aca="false">E38*K38</f>
        <v>#N/A</v>
      </c>
      <c r="M38" s="202" t="e">
        <f aca="false">F38*K38</f>
        <v>#N/A</v>
      </c>
      <c r="N38" s="193" t="e">
        <f aca="false">G38*M38</f>
        <v>#N/A</v>
      </c>
    </row>
    <row r="39" customFormat="false" ht="15" hidden="false" customHeight="true" outlineLevel="0" collapsed="false">
      <c r="B39" s="173" t="str">
        <f aca="false">Samples!C35</f>
        <v>B05</v>
      </c>
      <c r="C39" s="194" t="e">
        <f aca="false">Analysis!D179</f>
        <v>#N/A</v>
      </c>
      <c r="D39" s="195" t="e">
        <f aca="false">Analysis!N179</f>
        <v>#N/A</v>
      </c>
      <c r="E39" s="196" t="e">
        <f aca="false">Analysis!O179</f>
        <v>#N/A</v>
      </c>
      <c r="F39" s="197" t="e">
        <f aca="false">Analysis!P179</f>
        <v>#N/A</v>
      </c>
      <c r="G39" s="198" t="n">
        <v>25</v>
      </c>
      <c r="H39" s="199" t="e">
        <f aca="false">F39*G39</f>
        <v>#N/A</v>
      </c>
      <c r="I39" s="173"/>
      <c r="K39" s="200" t="n">
        <f aca="false">$K$4</f>
        <v>0.87</v>
      </c>
      <c r="L39" s="201" t="e">
        <f aca="false">E39*K39</f>
        <v>#N/A</v>
      </c>
      <c r="M39" s="202" t="e">
        <f aca="false">F39*K39</f>
        <v>#N/A</v>
      </c>
      <c r="N39" s="193" t="e">
        <f aca="false">G39*M39</f>
        <v>#N/A</v>
      </c>
    </row>
    <row r="40" customFormat="false" ht="15" hidden="false" customHeight="true" outlineLevel="0" collapsed="false">
      <c r="B40" s="173" t="str">
        <f aca="false">Samples!C36</f>
        <v>C05</v>
      </c>
      <c r="C40" s="194" t="e">
        <f aca="false">Analysis!D182</f>
        <v>#N/A</v>
      </c>
      <c r="D40" s="195" t="e">
        <f aca="false">Analysis!N182</f>
        <v>#N/A</v>
      </c>
      <c r="E40" s="196" t="e">
        <f aca="false">Analysis!O182</f>
        <v>#N/A</v>
      </c>
      <c r="F40" s="197" t="e">
        <f aca="false">Analysis!P182</f>
        <v>#N/A</v>
      </c>
      <c r="G40" s="198" t="n">
        <v>25</v>
      </c>
      <c r="H40" s="199" t="e">
        <f aca="false">F40*G40</f>
        <v>#N/A</v>
      </c>
      <c r="I40" s="173"/>
      <c r="K40" s="200" t="n">
        <f aca="false">$K$4</f>
        <v>0.87</v>
      </c>
      <c r="L40" s="201" t="e">
        <f aca="false">E40*K40</f>
        <v>#N/A</v>
      </c>
      <c r="M40" s="202" t="e">
        <f aca="false">F40*K40</f>
        <v>#N/A</v>
      </c>
      <c r="N40" s="193" t="e">
        <f aca="false">G40*M40</f>
        <v>#N/A</v>
      </c>
    </row>
    <row r="41" customFormat="false" ht="15" hidden="false" customHeight="true" outlineLevel="0" collapsed="false">
      <c r="B41" s="173" t="str">
        <f aca="false">Samples!C37</f>
        <v>D05</v>
      </c>
      <c r="C41" s="194" t="e">
        <f aca="false">Analysis!D185</f>
        <v>#N/A</v>
      </c>
      <c r="D41" s="195" t="e">
        <f aca="false">Analysis!N185</f>
        <v>#N/A</v>
      </c>
      <c r="E41" s="196" t="e">
        <f aca="false">Analysis!O185</f>
        <v>#N/A</v>
      </c>
      <c r="F41" s="197" t="e">
        <f aca="false">Analysis!P185</f>
        <v>#N/A</v>
      </c>
      <c r="G41" s="198" t="n">
        <v>25</v>
      </c>
      <c r="H41" s="199" t="e">
        <f aca="false">F41*G41</f>
        <v>#N/A</v>
      </c>
      <c r="I41" s="173"/>
      <c r="K41" s="200" t="n">
        <f aca="false">$K$4</f>
        <v>0.87</v>
      </c>
      <c r="L41" s="201" t="e">
        <f aca="false">E41*K41</f>
        <v>#N/A</v>
      </c>
      <c r="M41" s="202" t="e">
        <f aca="false">F41*K41</f>
        <v>#N/A</v>
      </c>
      <c r="N41" s="193" t="e">
        <f aca="false">G41*M41</f>
        <v>#N/A</v>
      </c>
    </row>
    <row r="42" customFormat="false" ht="15" hidden="false" customHeight="true" outlineLevel="0" collapsed="false">
      <c r="B42" s="173" t="str">
        <f aca="false">Samples!C38</f>
        <v>E05</v>
      </c>
      <c r="C42" s="194" t="e">
        <f aca="false">Analysis!D188</f>
        <v>#N/A</v>
      </c>
      <c r="D42" s="195" t="e">
        <f aca="false">Analysis!N188</f>
        <v>#N/A</v>
      </c>
      <c r="E42" s="196" t="e">
        <f aca="false">Analysis!O188</f>
        <v>#N/A</v>
      </c>
      <c r="F42" s="197" t="e">
        <f aca="false">Analysis!P188</f>
        <v>#N/A</v>
      </c>
      <c r="G42" s="198" t="n">
        <v>25</v>
      </c>
      <c r="H42" s="199" t="e">
        <f aca="false">F42*G42</f>
        <v>#N/A</v>
      </c>
      <c r="I42" s="173"/>
      <c r="K42" s="200" t="n">
        <f aca="false">$K$4</f>
        <v>0.87</v>
      </c>
      <c r="L42" s="201" t="e">
        <f aca="false">E42*K42</f>
        <v>#N/A</v>
      </c>
      <c r="M42" s="202" t="e">
        <f aca="false">F42*K42</f>
        <v>#N/A</v>
      </c>
      <c r="N42" s="193" t="e">
        <f aca="false">G42*M42</f>
        <v>#N/A</v>
      </c>
    </row>
    <row r="43" customFormat="false" ht="15" hidden="false" customHeight="true" outlineLevel="0" collapsed="false">
      <c r="B43" s="173" t="str">
        <f aca="false">Samples!C39</f>
        <v>F05</v>
      </c>
      <c r="C43" s="194" t="e">
        <f aca="false">Analysis!D191</f>
        <v>#N/A</v>
      </c>
      <c r="D43" s="195" t="e">
        <f aca="false">Analysis!N191</f>
        <v>#N/A</v>
      </c>
      <c r="E43" s="196" t="e">
        <f aca="false">Analysis!O191</f>
        <v>#N/A</v>
      </c>
      <c r="F43" s="197" t="e">
        <f aca="false">Analysis!P191</f>
        <v>#N/A</v>
      </c>
      <c r="G43" s="198" t="n">
        <v>25</v>
      </c>
      <c r="H43" s="199" t="e">
        <f aca="false">F43*G43</f>
        <v>#N/A</v>
      </c>
      <c r="I43" s="173"/>
      <c r="K43" s="200" t="n">
        <f aca="false">$K$4</f>
        <v>0.87</v>
      </c>
      <c r="L43" s="201" t="e">
        <f aca="false">E43*K43</f>
        <v>#N/A</v>
      </c>
      <c r="M43" s="202" t="e">
        <f aca="false">F43*K43</f>
        <v>#N/A</v>
      </c>
      <c r="N43" s="193" t="e">
        <f aca="false">G43*M43</f>
        <v>#N/A</v>
      </c>
    </row>
    <row r="44" customFormat="false" ht="15" hidden="false" customHeight="true" outlineLevel="0" collapsed="false">
      <c r="B44" s="173" t="str">
        <f aca="false">Samples!C40</f>
        <v>G05</v>
      </c>
      <c r="C44" s="194" t="e">
        <f aca="false">Analysis!D194</f>
        <v>#N/A</v>
      </c>
      <c r="D44" s="195" t="e">
        <f aca="false">Analysis!N194</f>
        <v>#N/A</v>
      </c>
      <c r="E44" s="196" t="e">
        <f aca="false">Analysis!O194</f>
        <v>#N/A</v>
      </c>
      <c r="F44" s="197" t="e">
        <f aca="false">Analysis!P194</f>
        <v>#N/A</v>
      </c>
      <c r="G44" s="198" t="n">
        <v>25</v>
      </c>
      <c r="H44" s="199" t="e">
        <f aca="false">F44*G44</f>
        <v>#N/A</v>
      </c>
      <c r="I44" s="173"/>
      <c r="K44" s="200" t="n">
        <f aca="false">$K$4</f>
        <v>0.87</v>
      </c>
      <c r="L44" s="201" t="e">
        <f aca="false">E44*K44</f>
        <v>#N/A</v>
      </c>
      <c r="M44" s="202" t="e">
        <f aca="false">F44*K44</f>
        <v>#N/A</v>
      </c>
      <c r="N44" s="193" t="e">
        <f aca="false">G44*M44</f>
        <v>#N/A</v>
      </c>
    </row>
    <row r="45" customFormat="false" ht="15" hidden="false" customHeight="true" outlineLevel="0" collapsed="false">
      <c r="B45" s="173" t="str">
        <f aca="false">Samples!C41</f>
        <v>H05</v>
      </c>
      <c r="C45" s="194" t="e">
        <f aca="false">Analysis!D197</f>
        <v>#N/A</v>
      </c>
      <c r="D45" s="195" t="e">
        <f aca="false">Analysis!N197</f>
        <v>#N/A</v>
      </c>
      <c r="E45" s="196" t="e">
        <f aca="false">Analysis!O197</f>
        <v>#N/A</v>
      </c>
      <c r="F45" s="197" t="e">
        <f aca="false">Analysis!P197</f>
        <v>#N/A</v>
      </c>
      <c r="G45" s="198" t="n">
        <v>25</v>
      </c>
      <c r="H45" s="199" t="e">
        <f aca="false">F45*G45</f>
        <v>#N/A</v>
      </c>
      <c r="I45" s="173"/>
      <c r="K45" s="200" t="n">
        <f aca="false">$K$4</f>
        <v>0.87</v>
      </c>
      <c r="L45" s="201" t="e">
        <f aca="false">E45*K45</f>
        <v>#N/A</v>
      </c>
      <c r="M45" s="202" t="e">
        <f aca="false">F45*K45</f>
        <v>#N/A</v>
      </c>
      <c r="N45" s="193" t="e">
        <f aca="false">G45*M45</f>
        <v>#N/A</v>
      </c>
    </row>
    <row r="46" customFormat="false" ht="15" hidden="false" customHeight="true" outlineLevel="0" collapsed="false">
      <c r="B46" s="173" t="str">
        <f aca="false">Samples!C42</f>
        <v>A06</v>
      </c>
      <c r="C46" s="194" t="e">
        <f aca="false">Analysis!D200</f>
        <v>#N/A</v>
      </c>
      <c r="D46" s="195" t="e">
        <f aca="false">Analysis!N200</f>
        <v>#N/A</v>
      </c>
      <c r="E46" s="196" t="e">
        <f aca="false">Analysis!O200</f>
        <v>#N/A</v>
      </c>
      <c r="F46" s="197" t="e">
        <f aca="false">Analysis!P200</f>
        <v>#N/A</v>
      </c>
      <c r="G46" s="198" t="n">
        <v>25</v>
      </c>
      <c r="H46" s="199" t="e">
        <f aca="false">F46*G46</f>
        <v>#N/A</v>
      </c>
      <c r="I46" s="173"/>
      <c r="K46" s="200" t="n">
        <f aca="false">$K$4</f>
        <v>0.87</v>
      </c>
      <c r="L46" s="201" t="e">
        <f aca="false">E46*K46</f>
        <v>#N/A</v>
      </c>
      <c r="M46" s="202" t="e">
        <f aca="false">F46*K46</f>
        <v>#N/A</v>
      </c>
      <c r="N46" s="193" t="e">
        <f aca="false">G46*M46</f>
        <v>#N/A</v>
      </c>
    </row>
    <row r="47" customFormat="false" ht="15" hidden="false" customHeight="true" outlineLevel="0" collapsed="false">
      <c r="B47" s="173" t="str">
        <f aca="false">Samples!C43</f>
        <v>B06</v>
      </c>
      <c r="C47" s="194" t="e">
        <f aca="false">Analysis!D203</f>
        <v>#N/A</v>
      </c>
      <c r="D47" s="195" t="e">
        <f aca="false">Analysis!N203</f>
        <v>#N/A</v>
      </c>
      <c r="E47" s="196" t="e">
        <f aca="false">Analysis!O203</f>
        <v>#N/A</v>
      </c>
      <c r="F47" s="197" t="e">
        <f aca="false">Analysis!P203</f>
        <v>#N/A</v>
      </c>
      <c r="G47" s="198" t="n">
        <v>25</v>
      </c>
      <c r="H47" s="199" t="e">
        <f aca="false">F47*G47</f>
        <v>#N/A</v>
      </c>
      <c r="I47" s="173"/>
      <c r="K47" s="200" t="n">
        <f aca="false">$K$4</f>
        <v>0.87</v>
      </c>
      <c r="L47" s="201" t="e">
        <f aca="false">E47*K47</f>
        <v>#N/A</v>
      </c>
      <c r="M47" s="202" t="e">
        <f aca="false">F47*K47</f>
        <v>#N/A</v>
      </c>
      <c r="N47" s="193" t="e">
        <f aca="false">G47*M47</f>
        <v>#N/A</v>
      </c>
    </row>
    <row r="48" customFormat="false" ht="15" hidden="false" customHeight="true" outlineLevel="0" collapsed="false">
      <c r="B48" s="173" t="str">
        <f aca="false">Samples!C44</f>
        <v>C06</v>
      </c>
      <c r="C48" s="194" t="e">
        <f aca="false">Analysis!D206</f>
        <v>#N/A</v>
      </c>
      <c r="D48" s="195" t="e">
        <f aca="false">Analysis!N206</f>
        <v>#N/A</v>
      </c>
      <c r="E48" s="196" t="e">
        <f aca="false">Analysis!O206</f>
        <v>#N/A</v>
      </c>
      <c r="F48" s="197" t="e">
        <f aca="false">Analysis!P206</f>
        <v>#N/A</v>
      </c>
      <c r="G48" s="198" t="n">
        <v>25</v>
      </c>
      <c r="H48" s="199" t="e">
        <f aca="false">F48*G48</f>
        <v>#N/A</v>
      </c>
      <c r="I48" s="173"/>
      <c r="K48" s="200" t="n">
        <f aca="false">$K$4</f>
        <v>0.87</v>
      </c>
      <c r="L48" s="201" t="e">
        <f aca="false">E48*K48</f>
        <v>#N/A</v>
      </c>
      <c r="M48" s="202" t="e">
        <f aca="false">F48*K48</f>
        <v>#N/A</v>
      </c>
      <c r="N48" s="193" t="e">
        <f aca="false">G48*M48</f>
        <v>#N/A</v>
      </c>
    </row>
    <row r="49" customFormat="false" ht="15" hidden="false" customHeight="true" outlineLevel="0" collapsed="false">
      <c r="B49" s="173" t="str">
        <f aca="false">Samples!C45</f>
        <v>D06</v>
      </c>
      <c r="C49" s="194" t="e">
        <f aca="false">Analysis!D209</f>
        <v>#N/A</v>
      </c>
      <c r="D49" s="195" t="e">
        <f aca="false">Analysis!N209</f>
        <v>#N/A</v>
      </c>
      <c r="E49" s="196" t="e">
        <f aca="false">Analysis!O209</f>
        <v>#N/A</v>
      </c>
      <c r="F49" s="197" t="e">
        <f aca="false">Analysis!P209</f>
        <v>#N/A</v>
      </c>
      <c r="G49" s="198" t="n">
        <v>25</v>
      </c>
      <c r="H49" s="199" t="e">
        <f aca="false">F49*G49</f>
        <v>#N/A</v>
      </c>
      <c r="I49" s="173"/>
      <c r="K49" s="200" t="n">
        <f aca="false">$K$4</f>
        <v>0.87</v>
      </c>
      <c r="L49" s="201" t="e">
        <f aca="false">E49*K49</f>
        <v>#N/A</v>
      </c>
      <c r="M49" s="202" t="e">
        <f aca="false">F49*K49</f>
        <v>#N/A</v>
      </c>
      <c r="N49" s="193" t="e">
        <f aca="false">G49*M49</f>
        <v>#N/A</v>
      </c>
    </row>
    <row r="50" customFormat="false" ht="15" hidden="false" customHeight="true" outlineLevel="0" collapsed="false">
      <c r="B50" s="173" t="str">
        <f aca="false">Samples!C46</f>
        <v>E06</v>
      </c>
      <c r="C50" s="194" t="e">
        <f aca="false">Analysis!D212</f>
        <v>#N/A</v>
      </c>
      <c r="D50" s="195" t="e">
        <f aca="false">Analysis!N212</f>
        <v>#N/A</v>
      </c>
      <c r="E50" s="196" t="e">
        <f aca="false">Analysis!O212</f>
        <v>#N/A</v>
      </c>
      <c r="F50" s="197" t="e">
        <f aca="false">Analysis!P212</f>
        <v>#N/A</v>
      </c>
      <c r="G50" s="198" t="n">
        <v>25</v>
      </c>
      <c r="H50" s="199" t="e">
        <f aca="false">F50*G50</f>
        <v>#N/A</v>
      </c>
      <c r="I50" s="173"/>
      <c r="K50" s="200" t="n">
        <f aca="false">$K$4</f>
        <v>0.87</v>
      </c>
      <c r="L50" s="201" t="e">
        <f aca="false">E50*K50</f>
        <v>#N/A</v>
      </c>
      <c r="M50" s="202" t="e">
        <f aca="false">F50*K50</f>
        <v>#N/A</v>
      </c>
      <c r="N50" s="193" t="e">
        <f aca="false">G50*M50</f>
        <v>#N/A</v>
      </c>
    </row>
    <row r="51" customFormat="false" ht="15" hidden="false" customHeight="true" outlineLevel="0" collapsed="false">
      <c r="B51" s="173" t="str">
        <f aca="false">Samples!C47</f>
        <v>F06</v>
      </c>
      <c r="C51" s="194" t="e">
        <f aca="false">Analysis!D215</f>
        <v>#N/A</v>
      </c>
      <c r="D51" s="195" t="e">
        <f aca="false">Analysis!N215</f>
        <v>#N/A</v>
      </c>
      <c r="E51" s="196" t="e">
        <f aca="false">Analysis!O215</f>
        <v>#N/A</v>
      </c>
      <c r="F51" s="197" t="e">
        <f aca="false">Analysis!P215</f>
        <v>#N/A</v>
      </c>
      <c r="G51" s="198" t="n">
        <v>25</v>
      </c>
      <c r="H51" s="199" t="e">
        <f aca="false">F51*G51</f>
        <v>#N/A</v>
      </c>
      <c r="I51" s="173"/>
      <c r="K51" s="200" t="n">
        <f aca="false">$K$4</f>
        <v>0.87</v>
      </c>
      <c r="L51" s="201" t="e">
        <f aca="false">E51*K51</f>
        <v>#N/A</v>
      </c>
      <c r="M51" s="202" t="e">
        <f aca="false">F51*K51</f>
        <v>#N/A</v>
      </c>
      <c r="N51" s="193" t="e">
        <f aca="false">G51*M51</f>
        <v>#N/A</v>
      </c>
    </row>
    <row r="52" customFormat="false" ht="15" hidden="false" customHeight="true" outlineLevel="0" collapsed="false">
      <c r="B52" s="173" t="str">
        <f aca="false">Samples!C48</f>
        <v>G06</v>
      </c>
      <c r="C52" s="194" t="e">
        <f aca="false">Analysis!D218</f>
        <v>#N/A</v>
      </c>
      <c r="D52" s="195" t="e">
        <f aca="false">Analysis!N218</f>
        <v>#N/A</v>
      </c>
      <c r="E52" s="196" t="e">
        <f aca="false">Analysis!O218</f>
        <v>#N/A</v>
      </c>
      <c r="F52" s="197" t="e">
        <f aca="false">Analysis!P218</f>
        <v>#N/A</v>
      </c>
      <c r="G52" s="198" t="n">
        <v>25</v>
      </c>
      <c r="H52" s="199" t="e">
        <f aca="false">F52*G52</f>
        <v>#N/A</v>
      </c>
      <c r="I52" s="173"/>
      <c r="K52" s="200" t="n">
        <f aca="false">$K$4</f>
        <v>0.87</v>
      </c>
      <c r="L52" s="201" t="e">
        <f aca="false">E52*K52</f>
        <v>#N/A</v>
      </c>
      <c r="M52" s="202" t="e">
        <f aca="false">F52*K52</f>
        <v>#N/A</v>
      </c>
      <c r="N52" s="193" t="e">
        <f aca="false">G52*M52</f>
        <v>#N/A</v>
      </c>
    </row>
    <row r="53" customFormat="false" ht="15" hidden="false" customHeight="true" outlineLevel="0" collapsed="false">
      <c r="B53" s="173" t="str">
        <f aca="false">Samples!C49</f>
        <v>H06</v>
      </c>
      <c r="C53" s="194" t="e">
        <f aca="false">Analysis!D221</f>
        <v>#N/A</v>
      </c>
      <c r="D53" s="195" t="e">
        <f aca="false">Analysis!N221</f>
        <v>#N/A</v>
      </c>
      <c r="E53" s="196" t="e">
        <f aca="false">Analysis!O221</f>
        <v>#N/A</v>
      </c>
      <c r="F53" s="197" t="e">
        <f aca="false">Analysis!P221</f>
        <v>#N/A</v>
      </c>
      <c r="G53" s="198" t="n">
        <v>25</v>
      </c>
      <c r="H53" s="199" t="e">
        <f aca="false">F53*G53</f>
        <v>#N/A</v>
      </c>
      <c r="I53" s="173"/>
      <c r="K53" s="200" t="n">
        <f aca="false">$K$4</f>
        <v>0.87</v>
      </c>
      <c r="L53" s="201" t="e">
        <f aca="false">E53*K53</f>
        <v>#N/A</v>
      </c>
      <c r="M53" s="202" t="e">
        <f aca="false">F53*K53</f>
        <v>#N/A</v>
      </c>
      <c r="N53" s="193" t="e">
        <f aca="false">G53*M53</f>
        <v>#N/A</v>
      </c>
    </row>
    <row r="54" customFormat="false" ht="15" hidden="false" customHeight="true" outlineLevel="0" collapsed="false">
      <c r="B54" s="173" t="str">
        <f aca="false">Samples!C50</f>
        <v>A07</v>
      </c>
      <c r="C54" s="194" t="e">
        <f aca="false">Analysis!D224</f>
        <v>#N/A</v>
      </c>
      <c r="D54" s="195" t="e">
        <f aca="false">Analysis!N224</f>
        <v>#N/A</v>
      </c>
      <c r="E54" s="196" t="e">
        <f aca="false">Analysis!O224</f>
        <v>#N/A</v>
      </c>
      <c r="F54" s="197" t="e">
        <f aca="false">Analysis!P224</f>
        <v>#N/A</v>
      </c>
      <c r="G54" s="198" t="n">
        <v>25</v>
      </c>
      <c r="H54" s="199" t="e">
        <f aca="false">F54*G54</f>
        <v>#N/A</v>
      </c>
      <c r="I54" s="173"/>
      <c r="K54" s="200" t="n">
        <f aca="false">$K$4</f>
        <v>0.87</v>
      </c>
      <c r="L54" s="201" t="e">
        <f aca="false">E54*K54</f>
        <v>#N/A</v>
      </c>
      <c r="M54" s="202" t="e">
        <f aca="false">F54*K54</f>
        <v>#N/A</v>
      </c>
      <c r="N54" s="193" t="e">
        <f aca="false">G54*M54</f>
        <v>#N/A</v>
      </c>
    </row>
    <row r="55" customFormat="false" ht="15" hidden="false" customHeight="true" outlineLevel="0" collapsed="false">
      <c r="B55" s="173" t="str">
        <f aca="false">Samples!C51</f>
        <v>B07</v>
      </c>
      <c r="C55" s="194" t="e">
        <f aca="false">Analysis!D227</f>
        <v>#N/A</v>
      </c>
      <c r="D55" s="195" t="e">
        <f aca="false">Analysis!N227</f>
        <v>#N/A</v>
      </c>
      <c r="E55" s="196" t="e">
        <f aca="false">Analysis!O227</f>
        <v>#N/A</v>
      </c>
      <c r="F55" s="197" t="e">
        <f aca="false">Analysis!P227</f>
        <v>#N/A</v>
      </c>
      <c r="G55" s="198" t="n">
        <v>25</v>
      </c>
      <c r="H55" s="199" t="e">
        <f aca="false">F55*G55</f>
        <v>#N/A</v>
      </c>
      <c r="I55" s="173"/>
      <c r="K55" s="200" t="n">
        <f aca="false">$K$4</f>
        <v>0.87</v>
      </c>
      <c r="L55" s="201" t="e">
        <f aca="false">E55*K55</f>
        <v>#N/A</v>
      </c>
      <c r="M55" s="202" t="e">
        <f aca="false">F55*K55</f>
        <v>#N/A</v>
      </c>
      <c r="N55" s="193" t="e">
        <f aca="false">G55*M55</f>
        <v>#N/A</v>
      </c>
    </row>
    <row r="56" customFormat="false" ht="15" hidden="false" customHeight="true" outlineLevel="0" collapsed="false">
      <c r="B56" s="173" t="str">
        <f aca="false">Samples!C52</f>
        <v>C07</v>
      </c>
      <c r="C56" s="194" t="e">
        <f aca="false">Analysis!D230</f>
        <v>#N/A</v>
      </c>
      <c r="D56" s="195" t="e">
        <f aca="false">Analysis!N230</f>
        <v>#N/A</v>
      </c>
      <c r="E56" s="196" t="e">
        <f aca="false">Analysis!O230</f>
        <v>#N/A</v>
      </c>
      <c r="F56" s="197" t="e">
        <f aca="false">Analysis!P230</f>
        <v>#N/A</v>
      </c>
      <c r="G56" s="198" t="n">
        <v>25</v>
      </c>
      <c r="H56" s="199" t="e">
        <f aca="false">F56*G56</f>
        <v>#N/A</v>
      </c>
      <c r="I56" s="173"/>
      <c r="K56" s="200" t="n">
        <f aca="false">$K$4</f>
        <v>0.87</v>
      </c>
      <c r="L56" s="201" t="e">
        <f aca="false">E56*K56</f>
        <v>#N/A</v>
      </c>
      <c r="M56" s="202" t="e">
        <f aca="false">F56*K56</f>
        <v>#N/A</v>
      </c>
      <c r="N56" s="193" t="e">
        <f aca="false">G56*M56</f>
        <v>#N/A</v>
      </c>
    </row>
    <row r="57" customFormat="false" ht="15" hidden="false" customHeight="true" outlineLevel="0" collapsed="false">
      <c r="B57" s="173" t="str">
        <f aca="false">Samples!C53</f>
        <v>D07</v>
      </c>
      <c r="C57" s="194" t="e">
        <f aca="false">Analysis!D233</f>
        <v>#N/A</v>
      </c>
      <c r="D57" s="195" t="e">
        <f aca="false">Analysis!N233</f>
        <v>#N/A</v>
      </c>
      <c r="E57" s="196" t="e">
        <f aca="false">Analysis!O233</f>
        <v>#N/A</v>
      </c>
      <c r="F57" s="197" t="e">
        <f aca="false">Analysis!P233</f>
        <v>#N/A</v>
      </c>
      <c r="G57" s="198" t="n">
        <v>25</v>
      </c>
      <c r="H57" s="199" t="e">
        <f aca="false">F57*G57</f>
        <v>#N/A</v>
      </c>
      <c r="I57" s="173"/>
      <c r="K57" s="200" t="n">
        <f aca="false">$K$4</f>
        <v>0.87</v>
      </c>
      <c r="L57" s="201" t="e">
        <f aca="false">E57*K57</f>
        <v>#N/A</v>
      </c>
      <c r="M57" s="202" t="e">
        <f aca="false">F57*K57</f>
        <v>#N/A</v>
      </c>
      <c r="N57" s="193" t="e">
        <f aca="false">G57*M57</f>
        <v>#N/A</v>
      </c>
    </row>
    <row r="58" customFormat="false" ht="15" hidden="false" customHeight="true" outlineLevel="0" collapsed="false">
      <c r="B58" s="173" t="str">
        <f aca="false">Samples!C54</f>
        <v>E07</v>
      </c>
      <c r="C58" s="194" t="e">
        <f aca="false">Analysis!D236</f>
        <v>#N/A</v>
      </c>
      <c r="D58" s="195" t="e">
        <f aca="false">Analysis!N236</f>
        <v>#N/A</v>
      </c>
      <c r="E58" s="196" t="e">
        <f aca="false">Analysis!O236</f>
        <v>#N/A</v>
      </c>
      <c r="F58" s="197" t="e">
        <f aca="false">Analysis!P236</f>
        <v>#N/A</v>
      </c>
      <c r="G58" s="198" t="n">
        <v>25</v>
      </c>
      <c r="H58" s="199" t="e">
        <f aca="false">F58*G58</f>
        <v>#N/A</v>
      </c>
      <c r="I58" s="173"/>
      <c r="K58" s="200" t="n">
        <f aca="false">$K$4</f>
        <v>0.87</v>
      </c>
      <c r="L58" s="201" t="e">
        <f aca="false">E58*K58</f>
        <v>#N/A</v>
      </c>
      <c r="M58" s="202" t="e">
        <f aca="false">F58*K58</f>
        <v>#N/A</v>
      </c>
      <c r="N58" s="193" t="e">
        <f aca="false">G58*M58</f>
        <v>#N/A</v>
      </c>
    </row>
    <row r="59" customFormat="false" ht="15" hidden="false" customHeight="true" outlineLevel="0" collapsed="false">
      <c r="B59" s="173" t="str">
        <f aca="false">Samples!C55</f>
        <v>F07</v>
      </c>
      <c r="C59" s="194" t="e">
        <f aca="false">Analysis!D239</f>
        <v>#N/A</v>
      </c>
      <c r="D59" s="195" t="e">
        <f aca="false">Analysis!N239</f>
        <v>#N/A</v>
      </c>
      <c r="E59" s="196" t="e">
        <f aca="false">Analysis!O239</f>
        <v>#N/A</v>
      </c>
      <c r="F59" s="197" t="e">
        <f aca="false">Analysis!P239</f>
        <v>#N/A</v>
      </c>
      <c r="G59" s="198" t="n">
        <v>25</v>
      </c>
      <c r="H59" s="199" t="e">
        <f aca="false">F59*G59</f>
        <v>#N/A</v>
      </c>
      <c r="I59" s="173"/>
      <c r="K59" s="200" t="n">
        <f aca="false">$K$4</f>
        <v>0.87</v>
      </c>
      <c r="L59" s="201" t="e">
        <f aca="false">E59*K59</f>
        <v>#N/A</v>
      </c>
      <c r="M59" s="202" t="e">
        <f aca="false">F59*K59</f>
        <v>#N/A</v>
      </c>
      <c r="N59" s="193" t="e">
        <f aca="false">G59*M59</f>
        <v>#N/A</v>
      </c>
    </row>
    <row r="60" customFormat="false" ht="15" hidden="false" customHeight="true" outlineLevel="0" collapsed="false">
      <c r="B60" s="173" t="str">
        <f aca="false">Samples!C56</f>
        <v>G07</v>
      </c>
      <c r="C60" s="194" t="e">
        <f aca="false">Analysis!D242</f>
        <v>#N/A</v>
      </c>
      <c r="D60" s="195" t="e">
        <f aca="false">Analysis!N242</f>
        <v>#N/A</v>
      </c>
      <c r="E60" s="196" t="e">
        <f aca="false">Analysis!O242</f>
        <v>#N/A</v>
      </c>
      <c r="F60" s="197" t="e">
        <f aca="false">Analysis!P242</f>
        <v>#N/A</v>
      </c>
      <c r="G60" s="198" t="n">
        <v>25</v>
      </c>
      <c r="H60" s="199" t="e">
        <f aca="false">F60*G60</f>
        <v>#N/A</v>
      </c>
      <c r="I60" s="173"/>
      <c r="K60" s="200" t="n">
        <f aca="false">$K$4</f>
        <v>0.87</v>
      </c>
      <c r="L60" s="201" t="e">
        <f aca="false">E60*K60</f>
        <v>#N/A</v>
      </c>
      <c r="M60" s="202" t="e">
        <f aca="false">F60*K60</f>
        <v>#N/A</v>
      </c>
      <c r="N60" s="193" t="e">
        <f aca="false">G60*M60</f>
        <v>#N/A</v>
      </c>
    </row>
    <row r="61" customFormat="false" ht="15" hidden="false" customHeight="true" outlineLevel="0" collapsed="false">
      <c r="B61" s="173" t="str">
        <f aca="false">Samples!C57</f>
        <v>H07</v>
      </c>
      <c r="C61" s="194" t="e">
        <f aca="false">Analysis!D245</f>
        <v>#N/A</v>
      </c>
      <c r="D61" s="195" t="e">
        <f aca="false">Analysis!N245</f>
        <v>#N/A</v>
      </c>
      <c r="E61" s="196" t="e">
        <f aca="false">Analysis!O245</f>
        <v>#N/A</v>
      </c>
      <c r="F61" s="197" t="e">
        <f aca="false">Analysis!P245</f>
        <v>#N/A</v>
      </c>
      <c r="G61" s="198" t="n">
        <v>25</v>
      </c>
      <c r="H61" s="199" t="e">
        <f aca="false">F61*G61</f>
        <v>#N/A</v>
      </c>
      <c r="I61" s="173"/>
      <c r="K61" s="200" t="n">
        <f aca="false">$K$4</f>
        <v>0.87</v>
      </c>
      <c r="L61" s="201" t="e">
        <f aca="false">E61*K61</f>
        <v>#N/A</v>
      </c>
      <c r="M61" s="202" t="e">
        <f aca="false">F61*K61</f>
        <v>#N/A</v>
      </c>
      <c r="N61" s="193" t="e">
        <f aca="false">G61*M61</f>
        <v>#N/A</v>
      </c>
    </row>
    <row r="62" customFormat="false" ht="15" hidden="false" customHeight="true" outlineLevel="0" collapsed="false">
      <c r="B62" s="173" t="str">
        <f aca="false">Samples!C58</f>
        <v>A08</v>
      </c>
      <c r="C62" s="194" t="e">
        <f aca="false">Analysis!D248</f>
        <v>#N/A</v>
      </c>
      <c r="D62" s="195" t="e">
        <f aca="false">Analysis!N248</f>
        <v>#N/A</v>
      </c>
      <c r="E62" s="196" t="e">
        <f aca="false">Analysis!O248</f>
        <v>#N/A</v>
      </c>
      <c r="F62" s="197" t="e">
        <f aca="false">Analysis!P248</f>
        <v>#N/A</v>
      </c>
      <c r="G62" s="198" t="n">
        <v>25</v>
      </c>
      <c r="H62" s="199" t="e">
        <f aca="false">F62*G62</f>
        <v>#N/A</v>
      </c>
      <c r="I62" s="173"/>
      <c r="K62" s="200" t="n">
        <f aca="false">$K$4</f>
        <v>0.87</v>
      </c>
      <c r="L62" s="201" t="e">
        <f aca="false">E62*K62</f>
        <v>#N/A</v>
      </c>
      <c r="M62" s="202" t="e">
        <f aca="false">F62*K62</f>
        <v>#N/A</v>
      </c>
      <c r="N62" s="193" t="e">
        <f aca="false">G62*M62</f>
        <v>#N/A</v>
      </c>
    </row>
    <row r="63" customFormat="false" ht="15" hidden="false" customHeight="true" outlineLevel="0" collapsed="false">
      <c r="B63" s="173" t="str">
        <f aca="false">Samples!C59</f>
        <v>B08</v>
      </c>
      <c r="C63" s="194" t="e">
        <f aca="false">Analysis!D251</f>
        <v>#N/A</v>
      </c>
      <c r="D63" s="195" t="e">
        <f aca="false">Analysis!N251</f>
        <v>#N/A</v>
      </c>
      <c r="E63" s="196" t="e">
        <f aca="false">Analysis!O251</f>
        <v>#N/A</v>
      </c>
      <c r="F63" s="197" t="e">
        <f aca="false">Analysis!P251</f>
        <v>#N/A</v>
      </c>
      <c r="G63" s="198" t="n">
        <v>25</v>
      </c>
      <c r="H63" s="199" t="e">
        <f aca="false">F63*G63</f>
        <v>#N/A</v>
      </c>
      <c r="I63" s="173"/>
      <c r="K63" s="200" t="n">
        <f aca="false">$K$4</f>
        <v>0.87</v>
      </c>
      <c r="L63" s="201" t="e">
        <f aca="false">E63*K63</f>
        <v>#N/A</v>
      </c>
      <c r="M63" s="202" t="e">
        <f aca="false">F63*K63</f>
        <v>#N/A</v>
      </c>
      <c r="N63" s="193" t="e">
        <f aca="false">G63*M63</f>
        <v>#N/A</v>
      </c>
    </row>
    <row r="64" customFormat="false" ht="15" hidden="false" customHeight="true" outlineLevel="0" collapsed="false">
      <c r="B64" s="173" t="str">
        <f aca="false">Samples!C60</f>
        <v>C08</v>
      </c>
      <c r="C64" s="194" t="e">
        <f aca="false">Analysis!D254</f>
        <v>#N/A</v>
      </c>
      <c r="D64" s="195" t="e">
        <f aca="false">Analysis!N254</f>
        <v>#N/A</v>
      </c>
      <c r="E64" s="196" t="e">
        <f aca="false">Analysis!O254</f>
        <v>#N/A</v>
      </c>
      <c r="F64" s="197" t="e">
        <f aca="false">Analysis!P254</f>
        <v>#N/A</v>
      </c>
      <c r="G64" s="198" t="n">
        <v>25</v>
      </c>
      <c r="H64" s="199" t="e">
        <f aca="false">F64*G64</f>
        <v>#N/A</v>
      </c>
      <c r="I64" s="173"/>
      <c r="K64" s="200" t="n">
        <f aca="false">$K$4</f>
        <v>0.87</v>
      </c>
      <c r="L64" s="201" t="e">
        <f aca="false">E64*K64</f>
        <v>#N/A</v>
      </c>
      <c r="M64" s="202" t="e">
        <f aca="false">F64*K64</f>
        <v>#N/A</v>
      </c>
      <c r="N64" s="193" t="e">
        <f aca="false">G64*M64</f>
        <v>#N/A</v>
      </c>
    </row>
    <row r="65" customFormat="false" ht="15" hidden="false" customHeight="true" outlineLevel="0" collapsed="false">
      <c r="B65" s="173" t="str">
        <f aca="false">Samples!C61</f>
        <v>D08</v>
      </c>
      <c r="C65" s="194" t="e">
        <f aca="false">Analysis!D257</f>
        <v>#N/A</v>
      </c>
      <c r="D65" s="195" t="e">
        <f aca="false">Analysis!N257</f>
        <v>#N/A</v>
      </c>
      <c r="E65" s="196" t="e">
        <f aca="false">Analysis!O257</f>
        <v>#N/A</v>
      </c>
      <c r="F65" s="197" t="e">
        <f aca="false">Analysis!P257</f>
        <v>#N/A</v>
      </c>
      <c r="G65" s="198" t="n">
        <v>25</v>
      </c>
      <c r="H65" s="199" t="e">
        <f aca="false">F65*G65</f>
        <v>#N/A</v>
      </c>
      <c r="I65" s="173"/>
      <c r="K65" s="200" t="n">
        <f aca="false">$K$4</f>
        <v>0.87</v>
      </c>
      <c r="L65" s="201" t="e">
        <f aca="false">E65*K65</f>
        <v>#N/A</v>
      </c>
      <c r="M65" s="202" t="e">
        <f aca="false">F65*K65</f>
        <v>#N/A</v>
      </c>
      <c r="N65" s="193" t="e">
        <f aca="false">G65*M65</f>
        <v>#N/A</v>
      </c>
    </row>
    <row r="66" customFormat="false" ht="15" hidden="false" customHeight="true" outlineLevel="0" collapsed="false">
      <c r="B66" s="173" t="str">
        <f aca="false">Samples!C62</f>
        <v>E08</v>
      </c>
      <c r="C66" s="194" t="e">
        <f aca="false">Analysis!D260</f>
        <v>#N/A</v>
      </c>
      <c r="D66" s="195" t="e">
        <f aca="false">Analysis!N260</f>
        <v>#N/A</v>
      </c>
      <c r="E66" s="196" t="e">
        <f aca="false">Analysis!O260</f>
        <v>#N/A</v>
      </c>
      <c r="F66" s="197" t="e">
        <f aca="false">Analysis!P260</f>
        <v>#N/A</v>
      </c>
      <c r="G66" s="198" t="n">
        <v>25</v>
      </c>
      <c r="H66" s="199" t="e">
        <f aca="false">F66*G66</f>
        <v>#N/A</v>
      </c>
      <c r="I66" s="173"/>
      <c r="K66" s="200" t="n">
        <f aca="false">$K$4</f>
        <v>0.87</v>
      </c>
      <c r="L66" s="201" t="e">
        <f aca="false">E66*K66</f>
        <v>#N/A</v>
      </c>
      <c r="M66" s="202" t="e">
        <f aca="false">F66*K66</f>
        <v>#N/A</v>
      </c>
      <c r="N66" s="193" t="e">
        <f aca="false">G66*M66</f>
        <v>#N/A</v>
      </c>
    </row>
    <row r="67" customFormat="false" ht="15" hidden="false" customHeight="true" outlineLevel="0" collapsed="false">
      <c r="B67" s="173" t="str">
        <f aca="false">Samples!C63</f>
        <v>F08</v>
      </c>
      <c r="C67" s="194" t="e">
        <f aca="false">Analysis!D263</f>
        <v>#N/A</v>
      </c>
      <c r="D67" s="195" t="e">
        <f aca="false">Analysis!N263</f>
        <v>#N/A</v>
      </c>
      <c r="E67" s="196" t="e">
        <f aca="false">Analysis!O263</f>
        <v>#N/A</v>
      </c>
      <c r="F67" s="197" t="e">
        <f aca="false">Analysis!P263</f>
        <v>#N/A</v>
      </c>
      <c r="G67" s="198" t="n">
        <v>25</v>
      </c>
      <c r="H67" s="199" t="e">
        <f aca="false">F67*G67</f>
        <v>#N/A</v>
      </c>
      <c r="I67" s="173"/>
      <c r="K67" s="200" t="n">
        <f aca="false">$K$4</f>
        <v>0.87</v>
      </c>
      <c r="L67" s="201" t="e">
        <f aca="false">E67*K67</f>
        <v>#N/A</v>
      </c>
      <c r="M67" s="202" t="e">
        <f aca="false">F67*K67</f>
        <v>#N/A</v>
      </c>
      <c r="N67" s="193" t="e">
        <f aca="false">G67*M67</f>
        <v>#N/A</v>
      </c>
    </row>
    <row r="68" customFormat="false" ht="15" hidden="false" customHeight="true" outlineLevel="0" collapsed="false">
      <c r="B68" s="173" t="str">
        <f aca="false">Samples!C64</f>
        <v>G08</v>
      </c>
      <c r="C68" s="194" t="e">
        <f aca="false">Analysis!D266</f>
        <v>#N/A</v>
      </c>
      <c r="D68" s="195" t="e">
        <f aca="false">Analysis!N266</f>
        <v>#N/A</v>
      </c>
      <c r="E68" s="196" t="e">
        <f aca="false">Analysis!O266</f>
        <v>#N/A</v>
      </c>
      <c r="F68" s="197" t="e">
        <f aca="false">Analysis!P266</f>
        <v>#N/A</v>
      </c>
      <c r="G68" s="198" t="n">
        <v>25</v>
      </c>
      <c r="H68" s="199" t="e">
        <f aca="false">F68*G68</f>
        <v>#N/A</v>
      </c>
      <c r="I68" s="173"/>
      <c r="K68" s="200" t="n">
        <f aca="false">$K$4</f>
        <v>0.87</v>
      </c>
      <c r="L68" s="201" t="e">
        <f aca="false">E68*K68</f>
        <v>#N/A</v>
      </c>
      <c r="M68" s="202" t="e">
        <f aca="false">F68*K68</f>
        <v>#N/A</v>
      </c>
      <c r="N68" s="193" t="e">
        <f aca="false">G68*M68</f>
        <v>#N/A</v>
      </c>
    </row>
    <row r="69" customFormat="false" ht="15" hidden="false" customHeight="true" outlineLevel="0" collapsed="false">
      <c r="B69" s="173" t="str">
        <f aca="false">Samples!C65</f>
        <v>H08</v>
      </c>
      <c r="C69" s="194" t="e">
        <f aca="false">Analysis!D269</f>
        <v>#N/A</v>
      </c>
      <c r="D69" s="195" t="e">
        <f aca="false">Analysis!N269</f>
        <v>#N/A</v>
      </c>
      <c r="E69" s="196" t="e">
        <f aca="false">Analysis!O269</f>
        <v>#N/A</v>
      </c>
      <c r="F69" s="197" t="e">
        <f aca="false">Analysis!P269</f>
        <v>#N/A</v>
      </c>
      <c r="G69" s="198" t="n">
        <v>25</v>
      </c>
      <c r="H69" s="199" t="e">
        <f aca="false">F69*G69</f>
        <v>#N/A</v>
      </c>
      <c r="I69" s="173"/>
      <c r="K69" s="200" t="n">
        <f aca="false">$K$4</f>
        <v>0.87</v>
      </c>
      <c r="L69" s="201" t="e">
        <f aca="false">E69*K69</f>
        <v>#N/A</v>
      </c>
      <c r="M69" s="202" t="e">
        <f aca="false">F69*K69</f>
        <v>#N/A</v>
      </c>
      <c r="N69" s="193" t="e">
        <f aca="false">G69*M69</f>
        <v>#N/A</v>
      </c>
    </row>
    <row r="70" customFormat="false" ht="15" hidden="false" customHeight="true" outlineLevel="0" collapsed="false">
      <c r="B70" s="173" t="str">
        <f aca="false">Samples!C66</f>
        <v>A09</v>
      </c>
      <c r="C70" s="194" t="e">
        <f aca="false">Analysis!D272</f>
        <v>#N/A</v>
      </c>
      <c r="D70" s="195" t="e">
        <f aca="false">Analysis!N272</f>
        <v>#N/A</v>
      </c>
      <c r="E70" s="196" t="e">
        <f aca="false">Analysis!O272</f>
        <v>#N/A</v>
      </c>
      <c r="F70" s="197" t="e">
        <f aca="false">Analysis!P272</f>
        <v>#N/A</v>
      </c>
      <c r="G70" s="198" t="n">
        <v>25</v>
      </c>
      <c r="H70" s="199" t="e">
        <f aca="false">F70*G70</f>
        <v>#N/A</v>
      </c>
      <c r="I70" s="173"/>
      <c r="K70" s="200" t="n">
        <f aca="false">$K$4</f>
        <v>0.87</v>
      </c>
      <c r="L70" s="201" t="e">
        <f aca="false">E70*K70</f>
        <v>#N/A</v>
      </c>
      <c r="M70" s="202" t="e">
        <f aca="false">F70*K70</f>
        <v>#N/A</v>
      </c>
      <c r="N70" s="193" t="e">
        <f aca="false">G70*M70</f>
        <v>#N/A</v>
      </c>
    </row>
    <row r="71" customFormat="false" ht="15" hidden="false" customHeight="true" outlineLevel="0" collapsed="false">
      <c r="B71" s="173" t="str">
        <f aca="false">Samples!C67</f>
        <v>B09</v>
      </c>
      <c r="C71" s="194" t="e">
        <f aca="false">Analysis!D275</f>
        <v>#N/A</v>
      </c>
      <c r="D71" s="195" t="e">
        <f aca="false">Analysis!N275</f>
        <v>#N/A</v>
      </c>
      <c r="E71" s="196" t="e">
        <f aca="false">Analysis!O275</f>
        <v>#N/A</v>
      </c>
      <c r="F71" s="197" t="e">
        <f aca="false">Analysis!P275</f>
        <v>#N/A</v>
      </c>
      <c r="G71" s="198" t="n">
        <v>25</v>
      </c>
      <c r="H71" s="199" t="e">
        <f aca="false">F71*G71</f>
        <v>#N/A</v>
      </c>
      <c r="I71" s="173"/>
      <c r="K71" s="200" t="n">
        <f aca="false">$K$4</f>
        <v>0.87</v>
      </c>
      <c r="L71" s="201" t="e">
        <f aca="false">E71*K71</f>
        <v>#N/A</v>
      </c>
      <c r="M71" s="202" t="e">
        <f aca="false">F71*K71</f>
        <v>#N/A</v>
      </c>
      <c r="N71" s="193" t="e">
        <f aca="false">G71*M71</f>
        <v>#N/A</v>
      </c>
    </row>
    <row r="72" customFormat="false" ht="15" hidden="false" customHeight="true" outlineLevel="0" collapsed="false">
      <c r="B72" s="173" t="str">
        <f aca="false">Samples!C68</f>
        <v>C09</v>
      </c>
      <c r="C72" s="194" t="e">
        <f aca="false">Analysis!D278</f>
        <v>#N/A</v>
      </c>
      <c r="D72" s="195" t="e">
        <f aca="false">Analysis!N278</f>
        <v>#N/A</v>
      </c>
      <c r="E72" s="196" t="e">
        <f aca="false">Analysis!O278</f>
        <v>#N/A</v>
      </c>
      <c r="F72" s="197" t="e">
        <f aca="false">Analysis!P278</f>
        <v>#N/A</v>
      </c>
      <c r="G72" s="198" t="n">
        <v>25</v>
      </c>
      <c r="H72" s="199" t="e">
        <f aca="false">F72*G72</f>
        <v>#N/A</v>
      </c>
      <c r="I72" s="173"/>
      <c r="K72" s="200" t="n">
        <f aca="false">$K$4</f>
        <v>0.87</v>
      </c>
      <c r="L72" s="201" t="e">
        <f aca="false">E72*K72</f>
        <v>#N/A</v>
      </c>
      <c r="M72" s="202" t="e">
        <f aca="false">F72*K72</f>
        <v>#N/A</v>
      </c>
      <c r="N72" s="193" t="e">
        <f aca="false">G72*M72</f>
        <v>#N/A</v>
      </c>
    </row>
    <row r="73" customFormat="false" ht="15" hidden="false" customHeight="true" outlineLevel="0" collapsed="false">
      <c r="B73" s="173" t="str">
        <f aca="false">Samples!C69</f>
        <v>D09</v>
      </c>
      <c r="C73" s="194" t="e">
        <f aca="false">Analysis!D281</f>
        <v>#N/A</v>
      </c>
      <c r="D73" s="195" t="e">
        <f aca="false">Analysis!N281</f>
        <v>#N/A</v>
      </c>
      <c r="E73" s="196" t="e">
        <f aca="false">Analysis!O281</f>
        <v>#N/A</v>
      </c>
      <c r="F73" s="197" t="e">
        <f aca="false">Analysis!P281</f>
        <v>#N/A</v>
      </c>
      <c r="G73" s="198" t="n">
        <v>25</v>
      </c>
      <c r="H73" s="199" t="e">
        <f aca="false">F73*G73</f>
        <v>#N/A</v>
      </c>
      <c r="I73" s="173"/>
      <c r="K73" s="200" t="n">
        <f aca="false">$K$4</f>
        <v>0.87</v>
      </c>
      <c r="L73" s="201" t="e">
        <f aca="false">E73*K73</f>
        <v>#N/A</v>
      </c>
      <c r="M73" s="202" t="e">
        <f aca="false">F73*K73</f>
        <v>#N/A</v>
      </c>
      <c r="N73" s="193" t="e">
        <f aca="false">G73*M73</f>
        <v>#N/A</v>
      </c>
    </row>
    <row r="74" customFormat="false" ht="15" hidden="false" customHeight="true" outlineLevel="0" collapsed="false">
      <c r="B74" s="173" t="str">
        <f aca="false">Samples!C70</f>
        <v>E09</v>
      </c>
      <c r="C74" s="194" t="e">
        <f aca="false">Analysis!D284</f>
        <v>#N/A</v>
      </c>
      <c r="D74" s="195" t="e">
        <f aca="false">Analysis!N284</f>
        <v>#N/A</v>
      </c>
      <c r="E74" s="196" t="e">
        <f aca="false">Analysis!O284</f>
        <v>#N/A</v>
      </c>
      <c r="F74" s="197" t="e">
        <f aca="false">Analysis!P284</f>
        <v>#N/A</v>
      </c>
      <c r="G74" s="198" t="n">
        <v>25</v>
      </c>
      <c r="H74" s="199" t="e">
        <f aca="false">F74*G74</f>
        <v>#N/A</v>
      </c>
      <c r="I74" s="173"/>
      <c r="K74" s="200" t="n">
        <f aca="false">$K$4</f>
        <v>0.87</v>
      </c>
      <c r="L74" s="201" t="e">
        <f aca="false">E74*K74</f>
        <v>#N/A</v>
      </c>
      <c r="M74" s="202" t="e">
        <f aca="false">F74*K74</f>
        <v>#N/A</v>
      </c>
      <c r="N74" s="193" t="e">
        <f aca="false">G74*M74</f>
        <v>#N/A</v>
      </c>
    </row>
    <row r="75" customFormat="false" ht="15" hidden="false" customHeight="true" outlineLevel="0" collapsed="false">
      <c r="B75" s="173" t="str">
        <f aca="false">Samples!C71</f>
        <v>F09</v>
      </c>
      <c r="C75" s="194" t="e">
        <f aca="false">Analysis!D287</f>
        <v>#N/A</v>
      </c>
      <c r="D75" s="195" t="e">
        <f aca="false">Analysis!N287</f>
        <v>#N/A</v>
      </c>
      <c r="E75" s="196" t="e">
        <f aca="false">Analysis!O287</f>
        <v>#N/A</v>
      </c>
      <c r="F75" s="197" t="e">
        <f aca="false">Analysis!P287</f>
        <v>#N/A</v>
      </c>
      <c r="G75" s="198" t="n">
        <v>25</v>
      </c>
      <c r="H75" s="199" t="e">
        <f aca="false">F75*G75</f>
        <v>#N/A</v>
      </c>
      <c r="I75" s="173"/>
      <c r="K75" s="200" t="n">
        <f aca="false">$K$4</f>
        <v>0.87</v>
      </c>
      <c r="L75" s="201" t="e">
        <f aca="false">E75*K75</f>
        <v>#N/A</v>
      </c>
      <c r="M75" s="202" t="e">
        <f aca="false">F75*K75</f>
        <v>#N/A</v>
      </c>
      <c r="N75" s="193" t="e">
        <f aca="false">G75*M75</f>
        <v>#N/A</v>
      </c>
    </row>
    <row r="76" customFormat="false" ht="15" hidden="false" customHeight="true" outlineLevel="0" collapsed="false">
      <c r="B76" s="173" t="str">
        <f aca="false">Samples!C72</f>
        <v>G09</v>
      </c>
      <c r="C76" s="194" t="e">
        <f aca="false">Analysis!D290</f>
        <v>#N/A</v>
      </c>
      <c r="D76" s="195" t="e">
        <f aca="false">Analysis!N290</f>
        <v>#N/A</v>
      </c>
      <c r="E76" s="196" t="e">
        <f aca="false">Analysis!O290</f>
        <v>#N/A</v>
      </c>
      <c r="F76" s="197" t="e">
        <f aca="false">Analysis!P290</f>
        <v>#N/A</v>
      </c>
      <c r="G76" s="198" t="n">
        <v>25</v>
      </c>
      <c r="H76" s="199" t="e">
        <f aca="false">F76*G76</f>
        <v>#N/A</v>
      </c>
      <c r="I76" s="173"/>
      <c r="K76" s="200" t="n">
        <f aca="false">$K$4</f>
        <v>0.87</v>
      </c>
      <c r="L76" s="201" t="e">
        <f aca="false">E76*K76</f>
        <v>#N/A</v>
      </c>
      <c r="M76" s="202" t="e">
        <f aca="false">F76*K76</f>
        <v>#N/A</v>
      </c>
      <c r="N76" s="193" t="e">
        <f aca="false">G76*M76</f>
        <v>#N/A</v>
      </c>
    </row>
    <row r="77" customFormat="false" ht="15" hidden="false" customHeight="true" outlineLevel="0" collapsed="false">
      <c r="B77" s="173" t="str">
        <f aca="false">Samples!C73</f>
        <v>H09</v>
      </c>
      <c r="C77" s="194" t="e">
        <f aca="false">Analysis!D293</f>
        <v>#N/A</v>
      </c>
      <c r="D77" s="195" t="e">
        <f aca="false">Analysis!N293</f>
        <v>#N/A</v>
      </c>
      <c r="E77" s="196" t="e">
        <f aca="false">Analysis!O293</f>
        <v>#N/A</v>
      </c>
      <c r="F77" s="197" t="e">
        <f aca="false">Analysis!P293</f>
        <v>#N/A</v>
      </c>
      <c r="G77" s="198" t="n">
        <v>25</v>
      </c>
      <c r="H77" s="199" t="e">
        <f aca="false">F77*G77</f>
        <v>#N/A</v>
      </c>
      <c r="I77" s="173"/>
      <c r="K77" s="200" t="n">
        <f aca="false">$K$4</f>
        <v>0.87</v>
      </c>
      <c r="L77" s="201" t="e">
        <f aca="false">E77*K77</f>
        <v>#N/A</v>
      </c>
      <c r="M77" s="202" t="e">
        <f aca="false">F77*K77</f>
        <v>#N/A</v>
      </c>
      <c r="N77" s="193" t="e">
        <f aca="false">G77*M77</f>
        <v>#N/A</v>
      </c>
    </row>
    <row r="78" customFormat="false" ht="15" hidden="false" customHeight="true" outlineLevel="0" collapsed="false">
      <c r="B78" s="173" t="str">
        <f aca="false">Samples!C74</f>
        <v>A10</v>
      </c>
      <c r="C78" s="194" t="e">
        <f aca="false">Analysis!D296</f>
        <v>#N/A</v>
      </c>
      <c r="D78" s="195" t="e">
        <f aca="false">Analysis!N296</f>
        <v>#N/A</v>
      </c>
      <c r="E78" s="196" t="e">
        <f aca="false">Analysis!O296</f>
        <v>#N/A</v>
      </c>
      <c r="F78" s="197" t="e">
        <f aca="false">Analysis!P296</f>
        <v>#N/A</v>
      </c>
      <c r="G78" s="198" t="n">
        <v>25</v>
      </c>
      <c r="H78" s="199" t="e">
        <f aca="false">F78*G78</f>
        <v>#N/A</v>
      </c>
      <c r="I78" s="173"/>
      <c r="K78" s="200" t="n">
        <f aca="false">$K$4</f>
        <v>0.87</v>
      </c>
      <c r="L78" s="201" t="e">
        <f aca="false">E78*K78</f>
        <v>#N/A</v>
      </c>
      <c r="M78" s="202" t="e">
        <f aca="false">F78*K78</f>
        <v>#N/A</v>
      </c>
      <c r="N78" s="193" t="e">
        <f aca="false">G78*M78</f>
        <v>#N/A</v>
      </c>
    </row>
    <row r="79" customFormat="false" ht="15" hidden="false" customHeight="true" outlineLevel="0" collapsed="false">
      <c r="B79" s="173" t="str">
        <f aca="false">Samples!C75</f>
        <v>B10</v>
      </c>
      <c r="C79" s="194" t="e">
        <f aca="false">Analysis!D299</f>
        <v>#N/A</v>
      </c>
      <c r="D79" s="195" t="e">
        <f aca="false">Analysis!N299</f>
        <v>#N/A</v>
      </c>
      <c r="E79" s="196" t="e">
        <f aca="false">Analysis!O299</f>
        <v>#N/A</v>
      </c>
      <c r="F79" s="197" t="e">
        <f aca="false">Analysis!P299</f>
        <v>#N/A</v>
      </c>
      <c r="G79" s="198" t="n">
        <v>25</v>
      </c>
      <c r="H79" s="199" t="e">
        <f aca="false">F79*G79</f>
        <v>#N/A</v>
      </c>
      <c r="I79" s="173"/>
      <c r="K79" s="200" t="n">
        <f aca="false">$K$4</f>
        <v>0.87</v>
      </c>
      <c r="L79" s="201" t="e">
        <f aca="false">E79*K79</f>
        <v>#N/A</v>
      </c>
      <c r="M79" s="202" t="e">
        <f aca="false">F79*K79</f>
        <v>#N/A</v>
      </c>
      <c r="N79" s="193" t="e">
        <f aca="false">G79*M79</f>
        <v>#N/A</v>
      </c>
    </row>
    <row r="80" customFormat="false" ht="15" hidden="false" customHeight="true" outlineLevel="0" collapsed="false">
      <c r="B80" s="173" t="str">
        <f aca="false">Samples!C76</f>
        <v>C10</v>
      </c>
      <c r="C80" s="194" t="e">
        <f aca="false">Analysis!D302</f>
        <v>#N/A</v>
      </c>
      <c r="D80" s="195" t="e">
        <f aca="false">Analysis!N302</f>
        <v>#N/A</v>
      </c>
      <c r="E80" s="196" t="e">
        <f aca="false">Analysis!O302</f>
        <v>#N/A</v>
      </c>
      <c r="F80" s="197" t="e">
        <f aca="false">Analysis!P302</f>
        <v>#N/A</v>
      </c>
      <c r="G80" s="198" t="n">
        <v>25</v>
      </c>
      <c r="H80" s="199" t="e">
        <f aca="false">F80*G80</f>
        <v>#N/A</v>
      </c>
      <c r="I80" s="173"/>
      <c r="K80" s="200" t="n">
        <f aca="false">$K$4</f>
        <v>0.87</v>
      </c>
      <c r="L80" s="201" t="e">
        <f aca="false">E80*K80</f>
        <v>#N/A</v>
      </c>
      <c r="M80" s="202" t="e">
        <f aca="false">F80*K80</f>
        <v>#N/A</v>
      </c>
      <c r="N80" s="193" t="e">
        <f aca="false">G80*M80</f>
        <v>#N/A</v>
      </c>
    </row>
    <row r="81" customFormat="false" ht="15" hidden="false" customHeight="true" outlineLevel="0" collapsed="false">
      <c r="B81" s="173" t="str">
        <f aca="false">Samples!C77</f>
        <v>D10</v>
      </c>
      <c r="C81" s="194" t="e">
        <f aca="false">Analysis!D305</f>
        <v>#N/A</v>
      </c>
      <c r="D81" s="195" t="e">
        <f aca="false">Analysis!N305</f>
        <v>#N/A</v>
      </c>
      <c r="E81" s="196" t="e">
        <f aca="false">Analysis!O305</f>
        <v>#N/A</v>
      </c>
      <c r="F81" s="197" t="e">
        <f aca="false">Analysis!P305</f>
        <v>#N/A</v>
      </c>
      <c r="G81" s="198" t="n">
        <v>25</v>
      </c>
      <c r="H81" s="199" t="e">
        <f aca="false">F81*G81</f>
        <v>#N/A</v>
      </c>
      <c r="I81" s="173"/>
      <c r="K81" s="200" t="n">
        <f aca="false">$K$4</f>
        <v>0.87</v>
      </c>
      <c r="L81" s="201" t="e">
        <f aca="false">E81*K81</f>
        <v>#N/A</v>
      </c>
      <c r="M81" s="202" t="e">
        <f aca="false">F81*K81</f>
        <v>#N/A</v>
      </c>
      <c r="N81" s="193" t="e">
        <f aca="false">G81*M81</f>
        <v>#N/A</v>
      </c>
    </row>
    <row r="82" customFormat="false" ht="15" hidden="false" customHeight="true" outlineLevel="0" collapsed="false">
      <c r="B82" s="173" t="str">
        <f aca="false">Samples!C78</f>
        <v>E10</v>
      </c>
      <c r="C82" s="194" t="e">
        <f aca="false">Analysis!D308</f>
        <v>#N/A</v>
      </c>
      <c r="D82" s="195" t="e">
        <f aca="false">Analysis!N308</f>
        <v>#N/A</v>
      </c>
      <c r="E82" s="196" t="e">
        <f aca="false">Analysis!O308</f>
        <v>#N/A</v>
      </c>
      <c r="F82" s="197" t="e">
        <f aca="false">Analysis!P308</f>
        <v>#N/A</v>
      </c>
      <c r="G82" s="198" t="n">
        <v>25</v>
      </c>
      <c r="H82" s="199" t="e">
        <f aca="false">F82*G82</f>
        <v>#N/A</v>
      </c>
      <c r="I82" s="173"/>
      <c r="K82" s="200" t="n">
        <f aca="false">$K$4</f>
        <v>0.87</v>
      </c>
      <c r="L82" s="201" t="e">
        <f aca="false">E82*K82</f>
        <v>#N/A</v>
      </c>
      <c r="M82" s="202" t="e">
        <f aca="false">F82*K82</f>
        <v>#N/A</v>
      </c>
      <c r="N82" s="193" t="e">
        <f aca="false">G82*M82</f>
        <v>#N/A</v>
      </c>
    </row>
    <row r="83" customFormat="false" ht="15" hidden="false" customHeight="true" outlineLevel="0" collapsed="false">
      <c r="B83" s="173" t="str">
        <f aca="false">Samples!C79</f>
        <v>F10</v>
      </c>
      <c r="C83" s="194" t="e">
        <f aca="false">Analysis!D311</f>
        <v>#N/A</v>
      </c>
      <c r="D83" s="195" t="e">
        <f aca="false">Analysis!N311</f>
        <v>#N/A</v>
      </c>
      <c r="E83" s="196" t="e">
        <f aca="false">Analysis!O311</f>
        <v>#N/A</v>
      </c>
      <c r="F83" s="197" t="e">
        <f aca="false">Analysis!P311</f>
        <v>#N/A</v>
      </c>
      <c r="G83" s="198" t="n">
        <v>25</v>
      </c>
      <c r="H83" s="199" t="e">
        <f aca="false">F83*G83</f>
        <v>#N/A</v>
      </c>
      <c r="I83" s="173"/>
      <c r="K83" s="200" t="n">
        <f aca="false">$K$4</f>
        <v>0.87</v>
      </c>
      <c r="L83" s="201" t="e">
        <f aca="false">E83*K83</f>
        <v>#N/A</v>
      </c>
      <c r="M83" s="202" t="e">
        <f aca="false">F83*K83</f>
        <v>#N/A</v>
      </c>
      <c r="N83" s="193" t="e">
        <f aca="false">G83*M83</f>
        <v>#N/A</v>
      </c>
    </row>
    <row r="84" customFormat="false" ht="15" hidden="false" customHeight="true" outlineLevel="0" collapsed="false">
      <c r="B84" s="173" t="str">
        <f aca="false">Samples!C80</f>
        <v>G10</v>
      </c>
      <c r="C84" s="194" t="e">
        <f aca="false">Analysis!D314</f>
        <v>#N/A</v>
      </c>
      <c r="D84" s="195" t="e">
        <f aca="false">Analysis!N314</f>
        <v>#N/A</v>
      </c>
      <c r="E84" s="196" t="e">
        <f aca="false">Analysis!O314</f>
        <v>#N/A</v>
      </c>
      <c r="F84" s="197" t="e">
        <f aca="false">Analysis!P314</f>
        <v>#N/A</v>
      </c>
      <c r="G84" s="198" t="n">
        <v>25</v>
      </c>
      <c r="H84" s="199" t="e">
        <f aca="false">F84*G84</f>
        <v>#N/A</v>
      </c>
      <c r="I84" s="173"/>
      <c r="K84" s="200" t="n">
        <f aca="false">$K$4</f>
        <v>0.87</v>
      </c>
      <c r="L84" s="201" t="e">
        <f aca="false">E84*K84</f>
        <v>#N/A</v>
      </c>
      <c r="M84" s="202" t="e">
        <f aca="false">F84*K84</f>
        <v>#N/A</v>
      </c>
      <c r="N84" s="193" t="e">
        <f aca="false">G84*M84</f>
        <v>#N/A</v>
      </c>
    </row>
    <row r="85" customFormat="false" ht="15" hidden="false" customHeight="true" outlineLevel="0" collapsed="false">
      <c r="B85" s="173" t="str">
        <f aca="false">Samples!C81</f>
        <v>H10</v>
      </c>
      <c r="C85" s="194" t="e">
        <f aca="false">Analysis!D317</f>
        <v>#N/A</v>
      </c>
      <c r="D85" s="195" t="e">
        <f aca="false">Analysis!N317</f>
        <v>#N/A</v>
      </c>
      <c r="E85" s="196" t="e">
        <f aca="false">Analysis!O317</f>
        <v>#N/A</v>
      </c>
      <c r="F85" s="197" t="e">
        <f aca="false">Analysis!P317</f>
        <v>#N/A</v>
      </c>
      <c r="G85" s="198" t="n">
        <v>25</v>
      </c>
      <c r="H85" s="199" t="e">
        <f aca="false">F85*G85</f>
        <v>#N/A</v>
      </c>
      <c r="I85" s="173"/>
      <c r="K85" s="200" t="n">
        <f aca="false">$K$4</f>
        <v>0.87</v>
      </c>
      <c r="L85" s="201" t="e">
        <f aca="false">E85*K85</f>
        <v>#N/A</v>
      </c>
      <c r="M85" s="202" t="e">
        <f aca="false">F85*K85</f>
        <v>#N/A</v>
      </c>
      <c r="N85" s="193" t="e">
        <f aca="false">G85*M85</f>
        <v>#N/A</v>
      </c>
    </row>
    <row r="86" customFormat="false" ht="15" hidden="false" customHeight="true" outlineLevel="0" collapsed="false">
      <c r="B86" s="173" t="str">
        <f aca="false">Samples!C82</f>
        <v>A11</v>
      </c>
      <c r="C86" s="194" t="e">
        <f aca="false">Analysis!D320</f>
        <v>#N/A</v>
      </c>
      <c r="D86" s="195" t="e">
        <f aca="false">Analysis!N320</f>
        <v>#N/A</v>
      </c>
      <c r="E86" s="196" t="e">
        <f aca="false">Analysis!O320</f>
        <v>#N/A</v>
      </c>
      <c r="F86" s="197" t="e">
        <f aca="false">Analysis!P320</f>
        <v>#N/A</v>
      </c>
      <c r="G86" s="198" t="n">
        <v>25</v>
      </c>
      <c r="H86" s="199" t="e">
        <f aca="false">F86*G86</f>
        <v>#N/A</v>
      </c>
      <c r="I86" s="173"/>
      <c r="K86" s="200" t="n">
        <f aca="false">$K$4</f>
        <v>0.87</v>
      </c>
      <c r="L86" s="201" t="e">
        <f aca="false">E86*K86</f>
        <v>#N/A</v>
      </c>
      <c r="M86" s="202" t="e">
        <f aca="false">F86*K86</f>
        <v>#N/A</v>
      </c>
      <c r="N86" s="193" t="e">
        <f aca="false">G86*M86</f>
        <v>#N/A</v>
      </c>
    </row>
    <row r="87" customFormat="false" ht="15" hidden="false" customHeight="true" outlineLevel="0" collapsed="false">
      <c r="B87" s="173" t="str">
        <f aca="false">Samples!C83</f>
        <v>B11</v>
      </c>
      <c r="C87" s="194" t="e">
        <f aca="false">Analysis!D323</f>
        <v>#N/A</v>
      </c>
      <c r="D87" s="195" t="e">
        <f aca="false">Analysis!N323</f>
        <v>#N/A</v>
      </c>
      <c r="E87" s="196" t="e">
        <f aca="false">Analysis!O323</f>
        <v>#N/A</v>
      </c>
      <c r="F87" s="197" t="e">
        <f aca="false">Analysis!P323</f>
        <v>#N/A</v>
      </c>
      <c r="G87" s="198" t="n">
        <v>25</v>
      </c>
      <c r="H87" s="199" t="e">
        <f aca="false">F87*G87</f>
        <v>#N/A</v>
      </c>
      <c r="I87" s="173"/>
      <c r="K87" s="200" t="n">
        <f aca="false">$K$4</f>
        <v>0.87</v>
      </c>
      <c r="L87" s="201" t="e">
        <f aca="false">E87*K87</f>
        <v>#N/A</v>
      </c>
      <c r="M87" s="202" t="e">
        <f aca="false">F87*K87</f>
        <v>#N/A</v>
      </c>
      <c r="N87" s="193" t="e">
        <f aca="false">G87*M87</f>
        <v>#N/A</v>
      </c>
    </row>
    <row r="88" customFormat="false" ht="15" hidden="false" customHeight="true" outlineLevel="0" collapsed="false">
      <c r="B88" s="173" t="str">
        <f aca="false">Samples!C84</f>
        <v>C11</v>
      </c>
      <c r="C88" s="194" t="e">
        <f aca="false">Analysis!D326</f>
        <v>#N/A</v>
      </c>
      <c r="D88" s="195" t="e">
        <f aca="false">Analysis!N326</f>
        <v>#N/A</v>
      </c>
      <c r="E88" s="196" t="e">
        <f aca="false">Analysis!O326</f>
        <v>#N/A</v>
      </c>
      <c r="F88" s="197" t="e">
        <f aca="false">Analysis!P326</f>
        <v>#N/A</v>
      </c>
      <c r="G88" s="198" t="n">
        <v>25</v>
      </c>
      <c r="H88" s="199" t="e">
        <f aca="false">F88*G88</f>
        <v>#N/A</v>
      </c>
      <c r="I88" s="173"/>
      <c r="K88" s="200" t="n">
        <f aca="false">$K$4</f>
        <v>0.87</v>
      </c>
      <c r="L88" s="201" t="e">
        <f aca="false">E88*K88</f>
        <v>#N/A</v>
      </c>
      <c r="M88" s="202" t="e">
        <f aca="false">F88*K88</f>
        <v>#N/A</v>
      </c>
      <c r="N88" s="193" t="e">
        <f aca="false">G88*M88</f>
        <v>#N/A</v>
      </c>
    </row>
    <row r="89" customFormat="false" ht="15" hidden="false" customHeight="true" outlineLevel="0" collapsed="false">
      <c r="B89" s="173" t="str">
        <f aca="false">Samples!C85</f>
        <v>D11</v>
      </c>
      <c r="C89" s="194" t="e">
        <f aca="false">Analysis!D329</f>
        <v>#N/A</v>
      </c>
      <c r="D89" s="195" t="e">
        <f aca="false">Analysis!N329</f>
        <v>#N/A</v>
      </c>
      <c r="E89" s="196" t="e">
        <f aca="false">Analysis!O329</f>
        <v>#N/A</v>
      </c>
      <c r="F89" s="197" t="e">
        <f aca="false">Analysis!P329</f>
        <v>#N/A</v>
      </c>
      <c r="G89" s="198" t="n">
        <v>25</v>
      </c>
      <c r="H89" s="199" t="e">
        <f aca="false">F89*G89</f>
        <v>#N/A</v>
      </c>
      <c r="I89" s="173"/>
      <c r="K89" s="200" t="n">
        <f aca="false">$K$4</f>
        <v>0.87</v>
      </c>
      <c r="L89" s="201" t="e">
        <f aca="false">E89*K89</f>
        <v>#N/A</v>
      </c>
      <c r="M89" s="202" t="e">
        <f aca="false">F89*K89</f>
        <v>#N/A</v>
      </c>
      <c r="N89" s="193" t="e">
        <f aca="false">G89*M89</f>
        <v>#N/A</v>
      </c>
    </row>
    <row r="90" customFormat="false" ht="15" hidden="false" customHeight="true" outlineLevel="0" collapsed="false">
      <c r="B90" s="173" t="str">
        <f aca="false">Samples!C86</f>
        <v>E11</v>
      </c>
      <c r="C90" s="194" t="e">
        <f aca="false">Analysis!D332</f>
        <v>#N/A</v>
      </c>
      <c r="D90" s="195" t="e">
        <f aca="false">Analysis!N332</f>
        <v>#N/A</v>
      </c>
      <c r="E90" s="196" t="e">
        <f aca="false">Analysis!O332</f>
        <v>#N/A</v>
      </c>
      <c r="F90" s="197" t="e">
        <f aca="false">Analysis!P332</f>
        <v>#N/A</v>
      </c>
      <c r="G90" s="198" t="n">
        <v>25</v>
      </c>
      <c r="H90" s="199" t="e">
        <f aca="false">F90*G90</f>
        <v>#N/A</v>
      </c>
      <c r="I90" s="173"/>
      <c r="K90" s="200" t="n">
        <f aca="false">$K$4</f>
        <v>0.87</v>
      </c>
      <c r="L90" s="201" t="e">
        <f aca="false">E90*K90</f>
        <v>#N/A</v>
      </c>
      <c r="M90" s="202" t="e">
        <f aca="false">F90*K90</f>
        <v>#N/A</v>
      </c>
      <c r="N90" s="193" t="e">
        <f aca="false">G90*M90</f>
        <v>#N/A</v>
      </c>
    </row>
    <row r="91" customFormat="false" ht="15" hidden="false" customHeight="true" outlineLevel="0" collapsed="false">
      <c r="B91" s="173" t="str">
        <f aca="false">Samples!C87</f>
        <v>F11</v>
      </c>
      <c r="C91" s="194" t="e">
        <f aca="false">Analysis!D335</f>
        <v>#N/A</v>
      </c>
      <c r="D91" s="195" t="e">
        <f aca="false">Analysis!N335</f>
        <v>#N/A</v>
      </c>
      <c r="E91" s="196" t="e">
        <f aca="false">Analysis!O335</f>
        <v>#N/A</v>
      </c>
      <c r="F91" s="197" t="e">
        <f aca="false">Analysis!P335</f>
        <v>#N/A</v>
      </c>
      <c r="G91" s="198" t="n">
        <v>25</v>
      </c>
      <c r="H91" s="199" t="e">
        <f aca="false">F91*G91</f>
        <v>#N/A</v>
      </c>
      <c r="I91" s="173"/>
      <c r="K91" s="200" t="n">
        <f aca="false">$K$4</f>
        <v>0.87</v>
      </c>
      <c r="L91" s="201" t="e">
        <f aca="false">E91*K91</f>
        <v>#N/A</v>
      </c>
      <c r="M91" s="202" t="e">
        <f aca="false">F91*K91</f>
        <v>#N/A</v>
      </c>
      <c r="N91" s="193" t="e">
        <f aca="false">G91*M91</f>
        <v>#N/A</v>
      </c>
    </row>
    <row r="92" customFormat="false" ht="15" hidden="false" customHeight="true" outlineLevel="0" collapsed="false">
      <c r="B92" s="173" t="str">
        <f aca="false">Samples!C88</f>
        <v>G11</v>
      </c>
      <c r="C92" s="194" t="e">
        <f aca="false">Analysis!D338</f>
        <v>#N/A</v>
      </c>
      <c r="D92" s="195" t="e">
        <f aca="false">Analysis!N338</f>
        <v>#N/A</v>
      </c>
      <c r="E92" s="196" t="e">
        <f aca="false">Analysis!O338</f>
        <v>#N/A</v>
      </c>
      <c r="F92" s="197" t="e">
        <f aca="false">Analysis!P338</f>
        <v>#N/A</v>
      </c>
      <c r="G92" s="198" t="n">
        <v>25</v>
      </c>
      <c r="H92" s="199" t="e">
        <f aca="false">F92*G92</f>
        <v>#N/A</v>
      </c>
      <c r="I92" s="173"/>
      <c r="K92" s="200" t="n">
        <f aca="false">$K$4</f>
        <v>0.87</v>
      </c>
      <c r="L92" s="201" t="e">
        <f aca="false">E92*K92</f>
        <v>#N/A</v>
      </c>
      <c r="M92" s="202" t="e">
        <f aca="false">F92*K92</f>
        <v>#N/A</v>
      </c>
      <c r="N92" s="193" t="e">
        <f aca="false">G92*M92</f>
        <v>#N/A</v>
      </c>
    </row>
    <row r="93" customFormat="false" ht="15" hidden="false" customHeight="true" outlineLevel="0" collapsed="false">
      <c r="B93" s="173" t="str">
        <f aca="false">Samples!C89</f>
        <v>H11</v>
      </c>
      <c r="C93" s="194" t="e">
        <f aca="false">Analysis!D341</f>
        <v>#N/A</v>
      </c>
      <c r="D93" s="195" t="e">
        <f aca="false">Analysis!N341</f>
        <v>#N/A</v>
      </c>
      <c r="E93" s="196" t="e">
        <f aca="false">Analysis!O341</f>
        <v>#N/A</v>
      </c>
      <c r="F93" s="197" t="e">
        <f aca="false">Analysis!P341</f>
        <v>#N/A</v>
      </c>
      <c r="G93" s="198" t="n">
        <v>25</v>
      </c>
      <c r="H93" s="199" t="e">
        <f aca="false">F93*G93</f>
        <v>#N/A</v>
      </c>
      <c r="I93" s="173"/>
      <c r="K93" s="200" t="n">
        <f aca="false">$K$4</f>
        <v>0.87</v>
      </c>
      <c r="L93" s="201" t="e">
        <f aca="false">E93*K93</f>
        <v>#N/A</v>
      </c>
      <c r="M93" s="202" t="e">
        <f aca="false">F93*K93</f>
        <v>#N/A</v>
      </c>
      <c r="N93" s="193" t="e">
        <f aca="false">G93*M93</f>
        <v>#N/A</v>
      </c>
    </row>
    <row r="94" customFormat="false" ht="15" hidden="false" customHeight="true" outlineLevel="0" collapsed="false">
      <c r="B94" s="173" t="str">
        <f aca="false">Samples!C90</f>
        <v>A12</v>
      </c>
      <c r="C94" s="194" t="e">
        <f aca="false">Analysis!D344</f>
        <v>#N/A</v>
      </c>
      <c r="D94" s="195" t="e">
        <f aca="false">Analysis!N344</f>
        <v>#N/A</v>
      </c>
      <c r="E94" s="196" t="e">
        <f aca="false">Analysis!O344</f>
        <v>#N/A</v>
      </c>
      <c r="F94" s="197" t="e">
        <f aca="false">Analysis!P344</f>
        <v>#N/A</v>
      </c>
      <c r="G94" s="198" t="n">
        <v>25</v>
      </c>
      <c r="H94" s="199" t="e">
        <f aca="false">F94*G94</f>
        <v>#N/A</v>
      </c>
      <c r="I94" s="173"/>
      <c r="K94" s="200" t="n">
        <f aca="false">$K$4</f>
        <v>0.87</v>
      </c>
      <c r="L94" s="201" t="e">
        <f aca="false">E94*K94</f>
        <v>#N/A</v>
      </c>
      <c r="M94" s="202" t="e">
        <f aca="false">F94*K94</f>
        <v>#N/A</v>
      </c>
      <c r="N94" s="193" t="e">
        <f aca="false">G94*M94</f>
        <v>#N/A</v>
      </c>
    </row>
    <row r="95" customFormat="false" ht="15" hidden="false" customHeight="true" outlineLevel="0" collapsed="false">
      <c r="B95" s="173" t="str">
        <f aca="false">Samples!C91</f>
        <v>B12</v>
      </c>
      <c r="C95" s="194" t="e">
        <f aca="false">Analysis!D347</f>
        <v>#N/A</v>
      </c>
      <c r="D95" s="195" t="e">
        <f aca="false">Analysis!N347</f>
        <v>#N/A</v>
      </c>
      <c r="E95" s="196" t="e">
        <f aca="false">Analysis!O347</f>
        <v>#N/A</v>
      </c>
      <c r="F95" s="197" t="e">
        <f aca="false">Analysis!P347</f>
        <v>#N/A</v>
      </c>
      <c r="G95" s="198" t="n">
        <v>25</v>
      </c>
      <c r="H95" s="199" t="e">
        <f aca="false">F95*G95</f>
        <v>#N/A</v>
      </c>
      <c r="I95" s="173"/>
      <c r="K95" s="200" t="n">
        <f aca="false">$K$4</f>
        <v>0.87</v>
      </c>
      <c r="L95" s="201" t="e">
        <f aca="false">E95*K95</f>
        <v>#N/A</v>
      </c>
      <c r="M95" s="202" t="e">
        <f aca="false">F95*K95</f>
        <v>#N/A</v>
      </c>
      <c r="N95" s="193" t="e">
        <f aca="false">G95*M95</f>
        <v>#N/A</v>
      </c>
    </row>
    <row r="96" customFormat="false" ht="15" hidden="false" customHeight="true" outlineLevel="0" collapsed="false">
      <c r="B96" s="173" t="str">
        <f aca="false">Samples!C92</f>
        <v>C12</v>
      </c>
      <c r="C96" s="194" t="e">
        <f aca="false">Analysis!D350</f>
        <v>#N/A</v>
      </c>
      <c r="D96" s="195" t="e">
        <f aca="false">Analysis!N350</f>
        <v>#N/A</v>
      </c>
      <c r="E96" s="196" t="e">
        <f aca="false">Analysis!O350</f>
        <v>#N/A</v>
      </c>
      <c r="F96" s="197" t="e">
        <f aca="false">Analysis!P350</f>
        <v>#N/A</v>
      </c>
      <c r="G96" s="198" t="n">
        <v>25</v>
      </c>
      <c r="H96" s="199" t="e">
        <f aca="false">F96*G96</f>
        <v>#N/A</v>
      </c>
      <c r="I96" s="173"/>
      <c r="K96" s="200" t="n">
        <f aca="false">$K$4</f>
        <v>0.87</v>
      </c>
      <c r="L96" s="201" t="e">
        <f aca="false">E96*K96</f>
        <v>#N/A</v>
      </c>
      <c r="M96" s="202" t="e">
        <f aca="false">F96*K96</f>
        <v>#N/A</v>
      </c>
      <c r="N96" s="193" t="e">
        <f aca="false">G96*M96</f>
        <v>#N/A</v>
      </c>
    </row>
    <row r="97" customFormat="false" ht="15" hidden="false" customHeight="true" outlineLevel="0" collapsed="false">
      <c r="B97" s="173" t="str">
        <f aca="false">Samples!C93</f>
        <v>D12</v>
      </c>
      <c r="C97" s="194" t="e">
        <f aca="false">Analysis!D353</f>
        <v>#N/A</v>
      </c>
      <c r="D97" s="195" t="e">
        <f aca="false">Analysis!N353</f>
        <v>#N/A</v>
      </c>
      <c r="E97" s="196" t="e">
        <f aca="false">Analysis!O353</f>
        <v>#N/A</v>
      </c>
      <c r="F97" s="197" t="e">
        <f aca="false">Analysis!P353</f>
        <v>#N/A</v>
      </c>
      <c r="G97" s="198" t="n">
        <v>25</v>
      </c>
      <c r="H97" s="199" t="e">
        <f aca="false">F97*G97</f>
        <v>#N/A</v>
      </c>
      <c r="I97" s="173"/>
      <c r="K97" s="200" t="n">
        <f aca="false">$K$4</f>
        <v>0.87</v>
      </c>
      <c r="L97" s="201" t="e">
        <f aca="false">E97*K97</f>
        <v>#N/A</v>
      </c>
      <c r="M97" s="202" t="e">
        <f aca="false">F97*K97</f>
        <v>#N/A</v>
      </c>
      <c r="N97" s="193" t="e">
        <f aca="false">G97*M97</f>
        <v>#N/A</v>
      </c>
    </row>
    <row r="98" customFormat="false" ht="15" hidden="false" customHeight="true" outlineLevel="0" collapsed="false">
      <c r="B98" s="173" t="str">
        <f aca="false">Samples!C94</f>
        <v>E12</v>
      </c>
      <c r="C98" s="194" t="e">
        <f aca="false">Analysis!D356</f>
        <v>#N/A</v>
      </c>
      <c r="D98" s="195" t="e">
        <f aca="false">Analysis!N356</f>
        <v>#N/A</v>
      </c>
      <c r="E98" s="196" t="e">
        <f aca="false">Analysis!O356</f>
        <v>#N/A</v>
      </c>
      <c r="F98" s="197" t="e">
        <f aca="false">Analysis!P356</f>
        <v>#N/A</v>
      </c>
      <c r="G98" s="198" t="n">
        <v>25</v>
      </c>
      <c r="H98" s="199" t="e">
        <f aca="false">F98*G98</f>
        <v>#N/A</v>
      </c>
      <c r="I98" s="173"/>
      <c r="K98" s="200" t="n">
        <f aca="false">$K$4</f>
        <v>0.87</v>
      </c>
      <c r="L98" s="201" t="e">
        <f aca="false">E98*K98</f>
        <v>#N/A</v>
      </c>
      <c r="M98" s="202" t="e">
        <f aca="false">F98*K98</f>
        <v>#N/A</v>
      </c>
      <c r="N98" s="193" t="e">
        <f aca="false">G98*M98</f>
        <v>#N/A</v>
      </c>
    </row>
    <row r="99" customFormat="false" ht="15" hidden="false" customHeight="true" outlineLevel="0" collapsed="false">
      <c r="B99" s="173" t="str">
        <f aca="false">Samples!C95</f>
        <v>F12</v>
      </c>
      <c r="C99" s="194" t="e">
        <f aca="false">Analysis!D359</f>
        <v>#N/A</v>
      </c>
      <c r="D99" s="195" t="e">
        <f aca="false">Analysis!N359</f>
        <v>#N/A</v>
      </c>
      <c r="E99" s="196" t="e">
        <f aca="false">Analysis!O359</f>
        <v>#N/A</v>
      </c>
      <c r="F99" s="197" t="e">
        <f aca="false">Analysis!P359</f>
        <v>#N/A</v>
      </c>
      <c r="G99" s="198" t="n">
        <v>25</v>
      </c>
      <c r="H99" s="199" t="e">
        <f aca="false">F99*G99</f>
        <v>#N/A</v>
      </c>
      <c r="I99" s="173"/>
      <c r="K99" s="200" t="n">
        <f aca="false">$K$4</f>
        <v>0.87</v>
      </c>
      <c r="L99" s="201" t="e">
        <f aca="false">E99*K99</f>
        <v>#N/A</v>
      </c>
      <c r="M99" s="202" t="e">
        <f aca="false">F99*K99</f>
        <v>#N/A</v>
      </c>
      <c r="N99" s="193" t="e">
        <f aca="false">G99*M99</f>
        <v>#N/A</v>
      </c>
    </row>
    <row r="100" customFormat="false" ht="15" hidden="false" customHeight="true" outlineLevel="0" collapsed="false">
      <c r="B100" s="173" t="str">
        <f aca="false">Samples!C96</f>
        <v>G12</v>
      </c>
      <c r="C100" s="194" t="e">
        <f aca="false">Analysis!D362</f>
        <v>#N/A</v>
      </c>
      <c r="D100" s="195" t="e">
        <f aca="false">Analysis!N362</f>
        <v>#N/A</v>
      </c>
      <c r="E100" s="196" t="e">
        <f aca="false">Analysis!O362</f>
        <v>#N/A</v>
      </c>
      <c r="F100" s="197" t="e">
        <f aca="false">Analysis!P362</f>
        <v>#N/A</v>
      </c>
      <c r="G100" s="198" t="n">
        <v>25</v>
      </c>
      <c r="H100" s="199" t="e">
        <f aca="false">F100*G100</f>
        <v>#N/A</v>
      </c>
      <c r="I100" s="173"/>
      <c r="K100" s="200" t="n">
        <f aca="false">$K$4</f>
        <v>0.87</v>
      </c>
      <c r="L100" s="201" t="e">
        <f aca="false">E100*K100</f>
        <v>#N/A</v>
      </c>
      <c r="M100" s="202" t="e">
        <f aca="false">F100*K100</f>
        <v>#N/A</v>
      </c>
      <c r="N100" s="193" t="e">
        <f aca="false">G100*M100</f>
        <v>#N/A</v>
      </c>
    </row>
    <row r="101" customFormat="false" ht="15" hidden="false" customHeight="true" outlineLevel="0" collapsed="false">
      <c r="B101" s="173" t="str">
        <f aca="false">Samples!C97</f>
        <v>H12</v>
      </c>
      <c r="C101" s="203" t="e">
        <f aca="false">Analysis!D365</f>
        <v>#N/A</v>
      </c>
      <c r="D101" s="204" t="e">
        <f aca="false">Analysis!N365</f>
        <v>#N/A</v>
      </c>
      <c r="E101" s="205" t="e">
        <f aca="false">Analysis!O365</f>
        <v>#N/A</v>
      </c>
      <c r="F101" s="206" t="e">
        <f aca="false">Analysis!P365</f>
        <v>#N/A</v>
      </c>
      <c r="G101" s="207" t="n">
        <v>25</v>
      </c>
      <c r="H101" s="208" t="e">
        <f aca="false">F101*G101</f>
        <v>#N/A</v>
      </c>
      <c r="I101" s="173"/>
      <c r="K101" s="209" t="n">
        <f aca="false">$K$4</f>
        <v>0.87</v>
      </c>
      <c r="L101" s="210" t="e">
        <f aca="false">E101*K101</f>
        <v>#N/A</v>
      </c>
      <c r="M101" s="211" t="e">
        <f aca="false">F101*K101</f>
        <v>#N/A</v>
      </c>
      <c r="N101" s="193" t="e">
        <f aca="false">G101*M101</f>
        <v>#N/A</v>
      </c>
    </row>
    <row r="102" customFormat="false" ht="15" hidden="false" customHeight="true" outlineLevel="0" collapsed="false">
      <c r="B102" s="173"/>
      <c r="C102" s="173"/>
      <c r="D102" s="173"/>
      <c r="E102" s="173"/>
      <c r="F102" s="173"/>
      <c r="G102" s="173"/>
      <c r="H102" s="173"/>
      <c r="I102" s="173"/>
    </row>
  </sheetData>
  <printOptions headings="false" gridLines="false" gridLinesSet="true" horizontalCentered="false" verticalCentered="false"/>
  <pageMargins left="0.708333333333333" right="0.708333333333333" top="0.747916666666667" bottom="0.748611111111111" header="0.511805555555555" footer="0.315277777777778"/>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&amp;LData Analysis Template v4.14&amp;CKAPA Library Quantification Kit (Illumina® platforms)&amp;R© Kapa Biosystems 2014</oddFooter>
  </headerFooter>
  <rowBreaks count="1" manualBreakCount="1">
    <brk id="53" man="true" max="16383" min="0"/>
  </rowBreaks>
</worksheet>
</file>

<file path=xl/worksheets/sheet7.xml><?xml version="1.0" encoding="utf-8"?>
<worksheet xmlns="http://schemas.openxmlformats.org/spreadsheetml/2006/main" xmlns:r="http://schemas.openxmlformats.org/officeDocument/2006/relationships">
  <sheetPr filterMode="false">
    <pageSetUpPr fitToPage="false"/>
  </sheetPr>
  <dimension ref="A1:AC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7" min="1" style="212" width="16.2024291497976"/>
    <col collapsed="false" hidden="false" max="256" min="8" style="212" width="9.10526315789474"/>
    <col collapsed="false" hidden="false" max="1025" min="257" style="0" width="9.10526315789474"/>
  </cols>
  <sheetData>
    <row r="1" customFormat="false" ht="13.8" hidden="false" customHeight="false" outlineLevel="0" collapsed="false">
      <c r="A1" s="212" t="s">
        <v>570</v>
      </c>
      <c r="B1" s="212" t="s">
        <v>26</v>
      </c>
      <c r="C1" s="212" t="s">
        <v>571</v>
      </c>
      <c r="D1" s="212" t="s">
        <v>572</v>
      </c>
      <c r="E1" s="212" t="s">
        <v>573</v>
      </c>
      <c r="F1" s="49" t="s">
        <v>574</v>
      </c>
      <c r="G1" s="212" t="s">
        <v>575</v>
      </c>
    </row>
    <row r="2" customFormat="false" ht="14.95" hidden="false" customHeight="false" outlineLevel="0" collapsed="false">
      <c r="A2" s="212" t="n">
        <f aca="false">Samples!A2</f>
        <v>0</v>
      </c>
      <c r="B2" s="212" t="n">
        <f aca="false">Samples!B2</f>
        <v>0</v>
      </c>
      <c r="C2" s="212" t="e">
        <f aca="false">IF(D2&gt;1,"Pass","Failed")</f>
        <v>#N/A</v>
      </c>
      <c r="D2" s="213" t="e">
        <f aca="false">Summary!L6</f>
        <v>#N/A</v>
      </c>
      <c r="E2" s="212" t="s">
        <v>576</v>
      </c>
      <c r="F2" s="214" t="n">
        <f aca="false">Analysis!G80</f>
        <v>600</v>
      </c>
      <c r="G2" s="212" t="n">
        <v>2</v>
      </c>
      <c r="H2" s="0"/>
      <c r="I2" s="215"/>
      <c r="J2" s="215"/>
      <c r="K2" s="215"/>
      <c r="L2" s="215"/>
      <c r="M2" s="215"/>
      <c r="N2" s="215"/>
      <c r="O2" s="215"/>
      <c r="P2" s="215"/>
      <c r="Q2" s="215"/>
      <c r="R2" s="215"/>
      <c r="S2" s="215"/>
      <c r="T2" s="215"/>
      <c r="U2" s="215"/>
      <c r="V2" s="215"/>
      <c r="W2" s="215"/>
      <c r="X2" s="215"/>
      <c r="Y2" s="216"/>
      <c r="Z2" s="215"/>
      <c r="AA2" s="0"/>
      <c r="AB2" s="217"/>
      <c r="AC2" s="215"/>
    </row>
    <row r="3" customFormat="false" ht="14.95" hidden="false" customHeight="false" outlineLevel="0" collapsed="false">
      <c r="A3" s="212" t="n">
        <f aca="false">Samples!A3</f>
        <v>0</v>
      </c>
      <c r="B3" s="212" t="n">
        <f aca="false">Samples!B3</f>
        <v>0</v>
      </c>
      <c r="C3" s="212" t="e">
        <f aca="false">IF(D3&gt;1,"Pass","Failed")</f>
        <v>#N/A</v>
      </c>
      <c r="D3" s="213" t="e">
        <f aca="false">Summary!L7</f>
        <v>#N/A</v>
      </c>
      <c r="E3" s="212" t="s">
        <v>576</v>
      </c>
      <c r="F3" s="214" t="n">
        <f aca="false">Analysis!G83</f>
        <v>600</v>
      </c>
      <c r="G3" s="212" t="n">
        <v>2</v>
      </c>
      <c r="H3" s="0"/>
      <c r="I3" s="215"/>
      <c r="J3" s="215"/>
      <c r="K3" s="215"/>
      <c r="L3" s="215"/>
      <c r="M3" s="215"/>
      <c r="N3" s="215"/>
      <c r="O3" s="215"/>
      <c r="P3" s="215"/>
      <c r="Q3" s="215"/>
      <c r="R3" s="215"/>
      <c r="S3" s="215"/>
      <c r="T3" s="215"/>
      <c r="U3" s="215"/>
      <c r="V3" s="215"/>
      <c r="W3" s="215"/>
      <c r="X3" s="215"/>
      <c r="Y3" s="216"/>
      <c r="Z3" s="215"/>
      <c r="AA3" s="0"/>
      <c r="AB3" s="217"/>
      <c r="AC3" s="215"/>
    </row>
    <row r="4" customFormat="false" ht="14.95" hidden="false" customHeight="false" outlineLevel="0" collapsed="false">
      <c r="A4" s="212" t="n">
        <f aca="false">Samples!A4</f>
        <v>0</v>
      </c>
      <c r="B4" s="212" t="n">
        <f aca="false">Samples!B4</f>
        <v>0</v>
      </c>
      <c r="C4" s="212" t="e">
        <f aca="false">IF(D4&gt;1,"Pass","Failed")</f>
        <v>#N/A</v>
      </c>
      <c r="D4" s="213" t="e">
        <f aca="false">Summary!L8</f>
        <v>#N/A</v>
      </c>
      <c r="E4" s="212" t="s">
        <v>576</v>
      </c>
      <c r="F4" s="214" t="n">
        <f aca="false">Analysis!G86</f>
        <v>600</v>
      </c>
      <c r="G4" s="212" t="n">
        <v>2</v>
      </c>
      <c r="H4" s="0"/>
      <c r="I4" s="215"/>
      <c r="J4" s="215"/>
      <c r="K4" s="215"/>
      <c r="L4" s="215"/>
      <c r="M4" s="215"/>
      <c r="N4" s="215"/>
      <c r="O4" s="215"/>
      <c r="P4" s="215"/>
      <c r="Q4" s="215"/>
      <c r="R4" s="215"/>
      <c r="S4" s="215"/>
      <c r="T4" s="215"/>
      <c r="U4" s="215"/>
      <c r="V4" s="215"/>
      <c r="W4" s="215"/>
      <c r="X4" s="215"/>
      <c r="Y4" s="216"/>
      <c r="Z4" s="215"/>
      <c r="AA4" s="0"/>
      <c r="AB4" s="217"/>
      <c r="AC4" s="215"/>
    </row>
    <row r="5" customFormat="false" ht="14.95" hidden="false" customHeight="false" outlineLevel="0" collapsed="false">
      <c r="A5" s="212" t="n">
        <f aca="false">Samples!A5</f>
        <v>0</v>
      </c>
      <c r="B5" s="212" t="n">
        <f aca="false">Samples!B5</f>
        <v>0</v>
      </c>
      <c r="C5" s="212" t="e">
        <f aca="false">IF(D5&gt;1,"Pass","Failed")</f>
        <v>#N/A</v>
      </c>
      <c r="D5" s="213" t="e">
        <f aca="false">Summary!L9</f>
        <v>#N/A</v>
      </c>
      <c r="E5" s="212" t="s">
        <v>576</v>
      </c>
      <c r="F5" s="214" t="n">
        <f aca="false">Analysis!G89</f>
        <v>600</v>
      </c>
      <c r="G5" s="212" t="n">
        <v>2</v>
      </c>
      <c r="H5" s="0"/>
      <c r="I5" s="215"/>
      <c r="J5" s="215"/>
      <c r="K5" s="215"/>
      <c r="L5" s="215"/>
      <c r="M5" s="215"/>
      <c r="N5" s="215"/>
      <c r="O5" s="215"/>
      <c r="P5" s="215"/>
      <c r="Q5" s="215"/>
      <c r="R5" s="215"/>
      <c r="S5" s="215"/>
      <c r="T5" s="215"/>
      <c r="U5" s="215"/>
      <c r="V5" s="215"/>
      <c r="W5" s="215"/>
      <c r="X5" s="215"/>
      <c r="Y5" s="216"/>
      <c r="Z5" s="215"/>
      <c r="AA5" s="0"/>
      <c r="AB5" s="217"/>
      <c r="AC5" s="215"/>
    </row>
    <row r="6" customFormat="false" ht="14.95" hidden="false" customHeight="false" outlineLevel="0" collapsed="false">
      <c r="A6" s="212" t="n">
        <f aca="false">Samples!A6</f>
        <v>0</v>
      </c>
      <c r="B6" s="212" t="n">
        <f aca="false">Samples!B6</f>
        <v>0</v>
      </c>
      <c r="C6" s="212" t="e">
        <f aca="false">IF(D6&gt;1,"Pass","Failed")</f>
        <v>#N/A</v>
      </c>
      <c r="D6" s="213" t="e">
        <f aca="false">Summary!L10</f>
        <v>#N/A</v>
      </c>
      <c r="E6" s="212" t="s">
        <v>576</v>
      </c>
      <c r="F6" s="214" t="n">
        <f aca="false">Analysis!G92</f>
        <v>600</v>
      </c>
      <c r="G6" s="212" t="n">
        <v>2</v>
      </c>
      <c r="H6" s="0"/>
      <c r="I6" s="215"/>
      <c r="J6" s="215"/>
      <c r="K6" s="215"/>
      <c r="L6" s="215"/>
      <c r="M6" s="215"/>
      <c r="N6" s="215"/>
      <c r="O6" s="215"/>
      <c r="P6" s="215"/>
      <c r="Q6" s="215"/>
      <c r="R6" s="215"/>
      <c r="S6" s="215"/>
      <c r="T6" s="215"/>
      <c r="U6" s="215"/>
      <c r="V6" s="215"/>
      <c r="W6" s="215"/>
      <c r="X6" s="215"/>
      <c r="Y6" s="216"/>
      <c r="Z6" s="215"/>
      <c r="AA6" s="0"/>
      <c r="AB6" s="217"/>
      <c r="AC6" s="215"/>
    </row>
    <row r="7" customFormat="false" ht="14.95" hidden="false" customHeight="false" outlineLevel="0" collapsed="false">
      <c r="A7" s="212" t="n">
        <f aca="false">Samples!A7</f>
        <v>0</v>
      </c>
      <c r="B7" s="212" t="n">
        <f aca="false">Samples!B7</f>
        <v>0</v>
      </c>
      <c r="C7" s="212" t="e">
        <f aca="false">IF(D7&gt;1,"Pass","Failed")</f>
        <v>#N/A</v>
      </c>
      <c r="D7" s="213" t="e">
        <f aca="false">Summary!L11</f>
        <v>#N/A</v>
      </c>
      <c r="E7" s="212" t="s">
        <v>576</v>
      </c>
      <c r="F7" s="214" t="n">
        <f aca="false">Analysis!G95</f>
        <v>600</v>
      </c>
      <c r="G7" s="212" t="n">
        <v>2</v>
      </c>
      <c r="H7" s="0"/>
      <c r="I7" s="215"/>
      <c r="J7" s="215"/>
      <c r="K7" s="215"/>
      <c r="L7" s="215"/>
      <c r="M7" s="215"/>
      <c r="N7" s="215"/>
      <c r="O7" s="215"/>
      <c r="P7" s="215"/>
      <c r="Q7" s="215"/>
      <c r="R7" s="215"/>
      <c r="S7" s="215"/>
      <c r="T7" s="215"/>
      <c r="U7" s="215"/>
      <c r="V7" s="215"/>
      <c r="W7" s="215"/>
      <c r="X7" s="215"/>
      <c r="Y7" s="216"/>
      <c r="Z7" s="215"/>
      <c r="AA7" s="0"/>
      <c r="AB7" s="217"/>
      <c r="AC7" s="215"/>
    </row>
    <row r="8" customFormat="false" ht="14.95" hidden="false" customHeight="false" outlineLevel="0" collapsed="false">
      <c r="A8" s="212" t="n">
        <f aca="false">Samples!A8</f>
        <v>0</v>
      </c>
      <c r="B8" s="212" t="n">
        <f aca="false">Samples!B8</f>
        <v>0</v>
      </c>
      <c r="C8" s="212" t="e">
        <f aca="false">IF(D8&gt;1,"Pass","Failed")</f>
        <v>#N/A</v>
      </c>
      <c r="D8" s="213" t="e">
        <f aca="false">Summary!L12</f>
        <v>#N/A</v>
      </c>
      <c r="E8" s="212" t="s">
        <v>576</v>
      </c>
      <c r="F8" s="214" t="n">
        <f aca="false">Analysis!G98</f>
        <v>600</v>
      </c>
      <c r="G8" s="212" t="n">
        <v>2</v>
      </c>
      <c r="H8" s="0"/>
      <c r="I8" s="215"/>
      <c r="J8" s="215"/>
      <c r="K8" s="215"/>
      <c r="L8" s="215"/>
      <c r="M8" s="215"/>
      <c r="N8" s="215"/>
      <c r="O8" s="215"/>
      <c r="P8" s="215"/>
      <c r="Q8" s="215"/>
      <c r="R8" s="215"/>
      <c r="S8" s="215"/>
      <c r="T8" s="215"/>
      <c r="U8" s="215"/>
      <c r="V8" s="215"/>
      <c r="W8" s="215"/>
      <c r="X8" s="215"/>
      <c r="Y8" s="216"/>
      <c r="Z8" s="215"/>
      <c r="AA8" s="0"/>
      <c r="AB8" s="217"/>
      <c r="AC8" s="215"/>
    </row>
    <row r="9" customFormat="false" ht="14.95" hidden="false" customHeight="false" outlineLevel="0" collapsed="false">
      <c r="A9" s="212" t="n">
        <f aca="false">Samples!A9</f>
        <v>0</v>
      </c>
      <c r="B9" s="212" t="n">
        <f aca="false">Samples!B9</f>
        <v>0</v>
      </c>
      <c r="C9" s="212" t="e">
        <f aca="false">IF(D9&gt;1,"Pass","Failed")</f>
        <v>#N/A</v>
      </c>
      <c r="D9" s="213" t="e">
        <f aca="false">Summary!L13</f>
        <v>#N/A</v>
      </c>
      <c r="E9" s="212" t="s">
        <v>576</v>
      </c>
      <c r="F9" s="214" t="n">
        <f aca="false">Analysis!G101</f>
        <v>600</v>
      </c>
      <c r="G9" s="212" t="n">
        <v>2</v>
      </c>
      <c r="H9" s="0"/>
      <c r="I9" s="215"/>
      <c r="J9" s="215"/>
      <c r="K9" s="215"/>
      <c r="L9" s="215"/>
      <c r="M9" s="215"/>
      <c r="N9" s="215"/>
      <c r="O9" s="215"/>
      <c r="P9" s="215"/>
      <c r="Q9" s="215"/>
      <c r="R9" s="215"/>
      <c r="S9" s="215"/>
      <c r="T9" s="215"/>
      <c r="U9" s="215"/>
      <c r="V9" s="215"/>
      <c r="W9" s="215"/>
      <c r="X9" s="215"/>
      <c r="Y9" s="216"/>
      <c r="Z9" s="215"/>
      <c r="AA9" s="0"/>
      <c r="AB9" s="217"/>
      <c r="AC9" s="215"/>
    </row>
    <row r="10" customFormat="false" ht="14.95" hidden="false" customHeight="false" outlineLevel="0" collapsed="false">
      <c r="A10" s="212" t="n">
        <f aca="false">Samples!A10</f>
        <v>0</v>
      </c>
      <c r="B10" s="212" t="n">
        <f aca="false">Samples!B10</f>
        <v>0</v>
      </c>
      <c r="C10" s="212" t="e">
        <f aca="false">IF(D10&gt;1,"Pass","Failed")</f>
        <v>#N/A</v>
      </c>
      <c r="D10" s="213" t="e">
        <f aca="false">Summary!L14</f>
        <v>#N/A</v>
      </c>
      <c r="E10" s="212" t="s">
        <v>576</v>
      </c>
      <c r="F10" s="214" t="n">
        <f aca="false">Analysis!G104</f>
        <v>600</v>
      </c>
      <c r="G10" s="212" t="n">
        <v>2</v>
      </c>
      <c r="H10" s="0"/>
      <c r="I10" s="215"/>
      <c r="J10" s="215"/>
      <c r="K10" s="215"/>
      <c r="L10" s="215"/>
      <c r="M10" s="215"/>
      <c r="N10" s="215"/>
      <c r="O10" s="215"/>
      <c r="P10" s="215"/>
      <c r="Q10" s="215"/>
      <c r="R10" s="215"/>
      <c r="S10" s="215"/>
      <c r="T10" s="215"/>
      <c r="U10" s="215"/>
      <c r="V10" s="215"/>
      <c r="W10" s="215"/>
      <c r="X10" s="215"/>
      <c r="Y10" s="216"/>
      <c r="Z10" s="215"/>
      <c r="AA10" s="0"/>
      <c r="AB10" s="217"/>
      <c r="AC10" s="215"/>
    </row>
    <row r="11" customFormat="false" ht="14.95" hidden="false" customHeight="false" outlineLevel="0" collapsed="false">
      <c r="A11" s="212" t="n">
        <f aca="false">Samples!A11</f>
        <v>0</v>
      </c>
      <c r="B11" s="212" t="n">
        <f aca="false">Samples!B11</f>
        <v>0</v>
      </c>
      <c r="C11" s="212" t="e">
        <f aca="false">IF(D11&gt;1,"Pass","Failed")</f>
        <v>#N/A</v>
      </c>
      <c r="D11" s="213" t="e">
        <f aca="false">Summary!L15</f>
        <v>#N/A</v>
      </c>
      <c r="E11" s="212" t="s">
        <v>576</v>
      </c>
      <c r="F11" s="214" t="n">
        <f aca="false">Analysis!G107</f>
        <v>600</v>
      </c>
      <c r="G11" s="212" t="n">
        <v>2</v>
      </c>
      <c r="H11" s="0"/>
      <c r="I11" s="215"/>
      <c r="J11" s="215"/>
      <c r="K11" s="215"/>
      <c r="L11" s="215"/>
      <c r="M11" s="215"/>
      <c r="N11" s="215"/>
      <c r="O11" s="215"/>
      <c r="P11" s="215"/>
      <c r="Q11" s="215"/>
      <c r="R11" s="215"/>
      <c r="S11" s="215"/>
      <c r="T11" s="215"/>
      <c r="U11" s="215"/>
      <c r="V11" s="215"/>
      <c r="W11" s="215"/>
      <c r="X11" s="215"/>
      <c r="Y11" s="216"/>
      <c r="Z11" s="215"/>
      <c r="AA11" s="0"/>
      <c r="AB11" s="217"/>
      <c r="AC11" s="215"/>
    </row>
    <row r="12" customFormat="false" ht="14.95" hidden="false" customHeight="false" outlineLevel="0" collapsed="false">
      <c r="A12" s="212" t="n">
        <f aca="false">Samples!A12</f>
        <v>0</v>
      </c>
      <c r="B12" s="212" t="n">
        <f aca="false">Samples!B12</f>
        <v>0</v>
      </c>
      <c r="C12" s="212" t="e">
        <f aca="false">IF(D12&gt;1,"Pass","Failed")</f>
        <v>#N/A</v>
      </c>
      <c r="D12" s="213" t="e">
        <f aca="false">Summary!L16</f>
        <v>#N/A</v>
      </c>
      <c r="E12" s="212" t="s">
        <v>576</v>
      </c>
      <c r="F12" s="214" t="n">
        <f aca="false">Analysis!G110</f>
        <v>600</v>
      </c>
      <c r="G12" s="212" t="n">
        <v>2</v>
      </c>
      <c r="H12" s="0"/>
      <c r="I12" s="215"/>
      <c r="J12" s="215"/>
      <c r="K12" s="215"/>
      <c r="L12" s="215"/>
      <c r="M12" s="215"/>
      <c r="N12" s="215"/>
      <c r="O12" s="215"/>
      <c r="P12" s="215"/>
      <c r="Q12" s="215"/>
      <c r="R12" s="215"/>
      <c r="S12" s="215"/>
      <c r="T12" s="215"/>
      <c r="U12" s="215"/>
      <c r="V12" s="215"/>
      <c r="W12" s="215"/>
      <c r="X12" s="215"/>
      <c r="Y12" s="216"/>
      <c r="Z12" s="215"/>
      <c r="AA12" s="0"/>
      <c r="AB12" s="217"/>
      <c r="AC12" s="215"/>
    </row>
    <row r="13" customFormat="false" ht="14.95" hidden="false" customHeight="false" outlineLevel="0" collapsed="false">
      <c r="A13" s="212" t="n">
        <f aca="false">Samples!A13</f>
        <v>0</v>
      </c>
      <c r="B13" s="212" t="n">
        <f aca="false">Samples!B13</f>
        <v>0</v>
      </c>
      <c r="C13" s="212" t="e">
        <f aca="false">IF(D13&gt;1,"Pass","Failed")</f>
        <v>#N/A</v>
      </c>
      <c r="D13" s="213" t="e">
        <f aca="false">Summary!L17</f>
        <v>#N/A</v>
      </c>
      <c r="E13" s="212" t="s">
        <v>576</v>
      </c>
      <c r="F13" s="214" t="n">
        <f aca="false">Analysis!G113</f>
        <v>600</v>
      </c>
      <c r="G13" s="212" t="n">
        <v>2</v>
      </c>
      <c r="H13" s="0"/>
      <c r="I13" s="215"/>
      <c r="J13" s="215"/>
      <c r="K13" s="215"/>
      <c r="L13" s="215"/>
      <c r="M13" s="215"/>
      <c r="N13" s="215"/>
      <c r="O13" s="215"/>
      <c r="P13" s="215"/>
      <c r="Q13" s="215"/>
      <c r="R13" s="215"/>
      <c r="S13" s="215"/>
      <c r="T13" s="215"/>
      <c r="U13" s="215"/>
      <c r="V13" s="215"/>
      <c r="W13" s="215"/>
      <c r="X13" s="215"/>
      <c r="Y13" s="216"/>
      <c r="Z13" s="215"/>
      <c r="AA13" s="0"/>
      <c r="AB13" s="217"/>
      <c r="AC13" s="215"/>
    </row>
    <row r="14" customFormat="false" ht="14.95" hidden="false" customHeight="false" outlineLevel="0" collapsed="false">
      <c r="A14" s="212" t="n">
        <f aca="false">Samples!A14</f>
        <v>0</v>
      </c>
      <c r="B14" s="212" t="n">
        <f aca="false">Samples!B14</f>
        <v>0</v>
      </c>
      <c r="C14" s="212" t="e">
        <f aca="false">IF(D14&gt;1,"Pass","Failed")</f>
        <v>#N/A</v>
      </c>
      <c r="D14" s="213" t="e">
        <f aca="false">Summary!L18</f>
        <v>#N/A</v>
      </c>
      <c r="E14" s="212" t="s">
        <v>576</v>
      </c>
      <c r="F14" s="214" t="n">
        <f aca="false">Analysis!G116</f>
        <v>600</v>
      </c>
      <c r="G14" s="212" t="n">
        <v>2</v>
      </c>
      <c r="H14" s="0"/>
      <c r="I14" s="215"/>
      <c r="J14" s="215"/>
      <c r="K14" s="215"/>
      <c r="L14" s="215"/>
      <c r="M14" s="215"/>
      <c r="N14" s="215"/>
      <c r="O14" s="215"/>
      <c r="P14" s="215"/>
      <c r="Q14" s="215"/>
      <c r="R14" s="215"/>
      <c r="S14" s="215"/>
      <c r="T14" s="215"/>
      <c r="U14" s="215"/>
      <c r="V14" s="215"/>
      <c r="W14" s="215"/>
      <c r="X14" s="215"/>
      <c r="Y14" s="216"/>
      <c r="Z14" s="215"/>
      <c r="AA14" s="0"/>
      <c r="AB14" s="217"/>
      <c r="AC14" s="215"/>
    </row>
    <row r="15" customFormat="false" ht="14.95" hidden="false" customHeight="false" outlineLevel="0" collapsed="false">
      <c r="A15" s="212" t="n">
        <f aca="false">Samples!A15</f>
        <v>0</v>
      </c>
      <c r="B15" s="212" t="n">
        <f aca="false">Samples!B15</f>
        <v>0</v>
      </c>
      <c r="C15" s="212" t="e">
        <f aca="false">IF(D15&gt;1,"Pass","Failed")</f>
        <v>#N/A</v>
      </c>
      <c r="D15" s="213" t="e">
        <f aca="false">Summary!L19</f>
        <v>#N/A</v>
      </c>
      <c r="E15" s="212" t="s">
        <v>576</v>
      </c>
      <c r="F15" s="214" t="n">
        <f aca="false">Analysis!G119</f>
        <v>600</v>
      </c>
      <c r="G15" s="212" t="n">
        <v>2</v>
      </c>
      <c r="H15" s="0"/>
      <c r="I15" s="215"/>
      <c r="J15" s="215"/>
      <c r="K15" s="215"/>
      <c r="L15" s="215"/>
      <c r="M15" s="215"/>
      <c r="N15" s="215"/>
      <c r="O15" s="215"/>
      <c r="P15" s="215"/>
      <c r="Q15" s="215"/>
      <c r="R15" s="215"/>
      <c r="S15" s="215"/>
      <c r="T15" s="215"/>
      <c r="U15" s="215"/>
      <c r="V15" s="215"/>
      <c r="W15" s="215"/>
      <c r="X15" s="215"/>
      <c r="Y15" s="216"/>
      <c r="Z15" s="215"/>
      <c r="AA15" s="0"/>
      <c r="AB15" s="217"/>
      <c r="AC15" s="215"/>
    </row>
    <row r="16" customFormat="false" ht="14.95" hidden="false" customHeight="false" outlineLevel="0" collapsed="false">
      <c r="A16" s="212" t="n">
        <f aca="false">Samples!A16</f>
        <v>0</v>
      </c>
      <c r="B16" s="212" t="n">
        <f aca="false">Samples!B16</f>
        <v>0</v>
      </c>
      <c r="C16" s="212" t="e">
        <f aca="false">IF(D16&gt;1,"Pass","Failed")</f>
        <v>#N/A</v>
      </c>
      <c r="D16" s="213" t="e">
        <f aca="false">Summary!L20</f>
        <v>#N/A</v>
      </c>
      <c r="E16" s="212" t="s">
        <v>576</v>
      </c>
      <c r="F16" s="214" t="n">
        <f aca="false">Analysis!G122</f>
        <v>600</v>
      </c>
      <c r="G16" s="212" t="n">
        <v>2</v>
      </c>
      <c r="H16" s="0"/>
      <c r="I16" s="215"/>
      <c r="J16" s="215"/>
      <c r="K16" s="215"/>
      <c r="L16" s="215"/>
      <c r="M16" s="215"/>
      <c r="N16" s="215"/>
      <c r="O16" s="215"/>
      <c r="P16" s="215"/>
      <c r="Q16" s="215"/>
      <c r="R16" s="215"/>
      <c r="S16" s="215"/>
      <c r="T16" s="215"/>
      <c r="U16" s="215"/>
      <c r="V16" s="215"/>
      <c r="W16" s="215"/>
      <c r="X16" s="215"/>
      <c r="Y16" s="216"/>
      <c r="Z16" s="215"/>
      <c r="AA16" s="0"/>
      <c r="AB16" s="217"/>
      <c r="AC16" s="215"/>
    </row>
    <row r="17" customFormat="false" ht="14.95" hidden="false" customHeight="false" outlineLevel="0" collapsed="false">
      <c r="A17" s="212" t="n">
        <f aca="false">Samples!A17</f>
        <v>0</v>
      </c>
      <c r="B17" s="212" t="n">
        <f aca="false">Samples!B17</f>
        <v>0</v>
      </c>
      <c r="C17" s="212" t="e">
        <f aca="false">IF(D17&gt;1,"Pass","Failed")</f>
        <v>#N/A</v>
      </c>
      <c r="D17" s="213" t="e">
        <f aca="false">Summary!L21</f>
        <v>#N/A</v>
      </c>
      <c r="E17" s="212" t="s">
        <v>576</v>
      </c>
      <c r="F17" s="214" t="n">
        <f aca="false">Analysis!G125</f>
        <v>600</v>
      </c>
      <c r="G17" s="212" t="n">
        <v>2</v>
      </c>
      <c r="H17" s="0"/>
      <c r="I17" s="215"/>
      <c r="J17" s="215"/>
      <c r="K17" s="215"/>
      <c r="L17" s="215"/>
      <c r="M17" s="215"/>
      <c r="N17" s="215"/>
      <c r="O17" s="215"/>
      <c r="P17" s="215"/>
      <c r="Q17" s="215"/>
      <c r="R17" s="215"/>
      <c r="S17" s="215"/>
      <c r="T17" s="215"/>
      <c r="U17" s="215"/>
      <c r="V17" s="215"/>
      <c r="W17" s="215"/>
      <c r="X17" s="215"/>
      <c r="Y17" s="216"/>
      <c r="Z17" s="215"/>
      <c r="AA17" s="0"/>
      <c r="AB17" s="217"/>
      <c r="AC17" s="215"/>
    </row>
    <row r="18" customFormat="false" ht="14.95" hidden="false" customHeight="false" outlineLevel="0" collapsed="false">
      <c r="A18" s="212" t="n">
        <f aca="false">Samples!A18</f>
        <v>0</v>
      </c>
      <c r="B18" s="212" t="n">
        <f aca="false">Samples!B18</f>
        <v>0</v>
      </c>
      <c r="C18" s="212" t="e">
        <f aca="false">IF(D18&gt;1,"Pass","Failed")</f>
        <v>#N/A</v>
      </c>
      <c r="D18" s="213" t="e">
        <f aca="false">Summary!L22</f>
        <v>#N/A</v>
      </c>
      <c r="E18" s="212" t="s">
        <v>576</v>
      </c>
      <c r="F18" s="214" t="n">
        <f aca="false">Analysis!G128</f>
        <v>600</v>
      </c>
      <c r="G18" s="212" t="n">
        <v>2</v>
      </c>
      <c r="H18" s="0"/>
      <c r="I18" s="215"/>
      <c r="J18" s="215"/>
      <c r="K18" s="215"/>
      <c r="L18" s="215"/>
      <c r="M18" s="215"/>
      <c r="N18" s="215"/>
      <c r="O18" s="215"/>
      <c r="P18" s="215"/>
      <c r="Q18" s="215"/>
      <c r="R18" s="215"/>
      <c r="S18" s="215"/>
      <c r="T18" s="215"/>
      <c r="U18" s="215"/>
      <c r="V18" s="215"/>
      <c r="W18" s="215"/>
      <c r="X18" s="215"/>
      <c r="Y18" s="216"/>
      <c r="Z18" s="215"/>
      <c r="AA18" s="0"/>
      <c r="AB18" s="217"/>
      <c r="AC18" s="215"/>
    </row>
    <row r="19" customFormat="false" ht="14.95" hidden="false" customHeight="false" outlineLevel="0" collapsed="false">
      <c r="A19" s="212" t="n">
        <f aca="false">Samples!A19</f>
        <v>0</v>
      </c>
      <c r="B19" s="212" t="n">
        <f aca="false">Samples!B19</f>
        <v>0</v>
      </c>
      <c r="C19" s="212" t="e">
        <f aca="false">IF(D19&gt;1,"Pass","Failed")</f>
        <v>#N/A</v>
      </c>
      <c r="D19" s="213" t="e">
        <f aca="false">Summary!L23</f>
        <v>#N/A</v>
      </c>
      <c r="E19" s="212" t="s">
        <v>576</v>
      </c>
      <c r="F19" s="214" t="n">
        <f aca="false">Analysis!G131</f>
        <v>600</v>
      </c>
      <c r="G19" s="212" t="n">
        <v>2</v>
      </c>
      <c r="H19" s="0"/>
      <c r="I19" s="215"/>
      <c r="J19" s="215"/>
      <c r="K19" s="215"/>
      <c r="L19" s="215"/>
      <c r="M19" s="215"/>
      <c r="N19" s="215"/>
      <c r="O19" s="215"/>
      <c r="P19" s="215"/>
      <c r="Q19" s="215"/>
      <c r="R19" s="215"/>
      <c r="S19" s="215"/>
      <c r="T19" s="215"/>
      <c r="U19" s="215"/>
      <c r="V19" s="215"/>
      <c r="W19" s="215"/>
      <c r="X19" s="215"/>
      <c r="Y19" s="216"/>
      <c r="Z19" s="215"/>
      <c r="AA19" s="0"/>
      <c r="AB19" s="217"/>
      <c r="AC19" s="215"/>
    </row>
    <row r="20" customFormat="false" ht="14.95" hidden="false" customHeight="false" outlineLevel="0" collapsed="false">
      <c r="A20" s="212" t="n">
        <f aca="false">Samples!A20</f>
        <v>0</v>
      </c>
      <c r="B20" s="212" t="n">
        <f aca="false">Samples!B20</f>
        <v>0</v>
      </c>
      <c r="C20" s="212" t="e">
        <f aca="false">IF(D20&gt;1,"Pass","Failed")</f>
        <v>#N/A</v>
      </c>
      <c r="D20" s="213" t="e">
        <f aca="false">Summary!L24</f>
        <v>#N/A</v>
      </c>
      <c r="E20" s="212" t="s">
        <v>576</v>
      </c>
      <c r="F20" s="214" t="n">
        <f aca="false">Analysis!G134</f>
        <v>600</v>
      </c>
      <c r="G20" s="212" t="n">
        <v>2</v>
      </c>
      <c r="H20" s="0"/>
      <c r="I20" s="215"/>
      <c r="J20" s="215"/>
      <c r="K20" s="215"/>
      <c r="L20" s="215"/>
      <c r="M20" s="215"/>
      <c r="N20" s="215"/>
      <c r="O20" s="215"/>
      <c r="P20" s="215"/>
      <c r="Q20" s="215"/>
      <c r="R20" s="215"/>
      <c r="S20" s="215"/>
      <c r="T20" s="215"/>
      <c r="U20" s="215"/>
      <c r="V20" s="215"/>
      <c r="W20" s="215"/>
      <c r="X20" s="215"/>
      <c r="Y20" s="216"/>
      <c r="Z20" s="215"/>
      <c r="AA20" s="0"/>
      <c r="AB20" s="217"/>
      <c r="AC20" s="215"/>
    </row>
    <row r="21" customFormat="false" ht="14.95" hidden="false" customHeight="false" outlineLevel="0" collapsed="false">
      <c r="A21" s="212" t="n">
        <f aca="false">Samples!A21</f>
        <v>0</v>
      </c>
      <c r="B21" s="212" t="n">
        <f aca="false">Samples!B21</f>
        <v>0</v>
      </c>
      <c r="C21" s="212" t="e">
        <f aca="false">IF(D21&gt;1,"Pass","Failed")</f>
        <v>#N/A</v>
      </c>
      <c r="D21" s="213" t="e">
        <f aca="false">Summary!L25</f>
        <v>#N/A</v>
      </c>
      <c r="E21" s="212" t="s">
        <v>576</v>
      </c>
      <c r="F21" s="214" t="n">
        <f aca="false">Analysis!G137</f>
        <v>600</v>
      </c>
      <c r="G21" s="212" t="n">
        <v>2</v>
      </c>
      <c r="H21" s="0"/>
      <c r="I21" s="215"/>
      <c r="J21" s="215"/>
      <c r="K21" s="215"/>
      <c r="L21" s="215"/>
      <c r="M21" s="215"/>
      <c r="N21" s="215"/>
      <c r="O21" s="215"/>
      <c r="P21" s="215"/>
      <c r="Q21" s="215"/>
      <c r="R21" s="215"/>
      <c r="S21" s="215"/>
      <c r="T21" s="215"/>
      <c r="U21" s="215"/>
      <c r="V21" s="215"/>
      <c r="W21" s="215"/>
      <c r="X21" s="215"/>
      <c r="Y21" s="216"/>
      <c r="Z21" s="215"/>
      <c r="AA21" s="0"/>
      <c r="AB21" s="217"/>
      <c r="AC21" s="215"/>
    </row>
    <row r="22" customFormat="false" ht="14.95" hidden="false" customHeight="false" outlineLevel="0" collapsed="false">
      <c r="A22" s="212" t="n">
        <f aca="false">Samples!A22</f>
        <v>0</v>
      </c>
      <c r="B22" s="212" t="n">
        <f aca="false">Samples!B22</f>
        <v>0</v>
      </c>
      <c r="C22" s="212" t="e">
        <f aca="false">IF(D22&gt;1,"Pass","Failed")</f>
        <v>#N/A</v>
      </c>
      <c r="D22" s="213" t="e">
        <f aca="false">Summary!L26</f>
        <v>#N/A</v>
      </c>
      <c r="E22" s="212" t="s">
        <v>576</v>
      </c>
      <c r="F22" s="214" t="n">
        <f aca="false">Analysis!G140</f>
        <v>600</v>
      </c>
      <c r="G22" s="212" t="n">
        <v>2</v>
      </c>
      <c r="H22" s="0"/>
      <c r="I22" s="215"/>
      <c r="J22" s="215"/>
      <c r="K22" s="215"/>
      <c r="L22" s="215"/>
      <c r="M22" s="215"/>
      <c r="N22" s="215"/>
      <c r="O22" s="215"/>
      <c r="P22" s="215"/>
      <c r="Q22" s="215"/>
      <c r="R22" s="215"/>
      <c r="S22" s="215"/>
      <c r="T22" s="215"/>
      <c r="U22" s="215"/>
      <c r="V22" s="215"/>
      <c r="W22" s="215"/>
      <c r="X22" s="215"/>
      <c r="Y22" s="216"/>
      <c r="Z22" s="215"/>
      <c r="AA22" s="0"/>
      <c r="AB22" s="217"/>
      <c r="AC22" s="215"/>
    </row>
    <row r="23" customFormat="false" ht="14.95" hidden="false" customHeight="false" outlineLevel="0" collapsed="false">
      <c r="A23" s="212" t="n">
        <f aca="false">Samples!A23</f>
        <v>0</v>
      </c>
      <c r="B23" s="212" t="n">
        <f aca="false">Samples!B23</f>
        <v>0</v>
      </c>
      <c r="C23" s="212" t="e">
        <f aca="false">IF(D23&gt;1,"Pass","Failed")</f>
        <v>#N/A</v>
      </c>
      <c r="D23" s="213" t="e">
        <f aca="false">Summary!L27</f>
        <v>#N/A</v>
      </c>
      <c r="E23" s="212" t="s">
        <v>576</v>
      </c>
      <c r="F23" s="214" t="n">
        <f aca="false">Analysis!G143</f>
        <v>600</v>
      </c>
      <c r="G23" s="212" t="n">
        <v>2</v>
      </c>
      <c r="H23" s="0"/>
      <c r="I23" s="215"/>
      <c r="J23" s="215"/>
      <c r="K23" s="215"/>
      <c r="L23" s="215"/>
      <c r="M23" s="215"/>
      <c r="N23" s="215"/>
      <c r="O23" s="215"/>
      <c r="P23" s="215"/>
      <c r="Q23" s="215"/>
      <c r="R23" s="215"/>
      <c r="S23" s="215"/>
      <c r="T23" s="215"/>
      <c r="U23" s="215"/>
      <c r="V23" s="215"/>
      <c r="W23" s="215"/>
      <c r="X23" s="215"/>
      <c r="Y23" s="216"/>
      <c r="Z23" s="215"/>
      <c r="AA23" s="0"/>
      <c r="AB23" s="217"/>
      <c r="AC23" s="215"/>
    </row>
    <row r="24" customFormat="false" ht="14.95" hidden="false" customHeight="false" outlineLevel="0" collapsed="false">
      <c r="A24" s="212" t="n">
        <f aca="false">Samples!A24</f>
        <v>0</v>
      </c>
      <c r="B24" s="212" t="n">
        <f aca="false">Samples!B24</f>
        <v>0</v>
      </c>
      <c r="C24" s="212" t="e">
        <f aca="false">IF(D24&gt;1,"Pass","Failed")</f>
        <v>#N/A</v>
      </c>
      <c r="D24" s="213" t="e">
        <f aca="false">Summary!L28</f>
        <v>#N/A</v>
      </c>
      <c r="E24" s="212" t="s">
        <v>576</v>
      </c>
      <c r="F24" s="214" t="n">
        <f aca="false">Analysis!G146</f>
        <v>600</v>
      </c>
      <c r="G24" s="212" t="n">
        <v>2</v>
      </c>
      <c r="H24" s="0"/>
      <c r="I24" s="215"/>
      <c r="J24" s="215"/>
      <c r="K24" s="215"/>
      <c r="L24" s="215"/>
      <c r="M24" s="215"/>
      <c r="N24" s="215"/>
      <c r="O24" s="215"/>
      <c r="P24" s="215"/>
      <c r="Q24" s="215"/>
      <c r="R24" s="215"/>
      <c r="S24" s="215"/>
      <c r="T24" s="215"/>
      <c r="U24" s="215"/>
      <c r="V24" s="215"/>
      <c r="W24" s="215"/>
      <c r="X24" s="215"/>
      <c r="Y24" s="216"/>
      <c r="Z24" s="215"/>
      <c r="AA24" s="0"/>
      <c r="AB24" s="217"/>
      <c r="AC24" s="215"/>
    </row>
    <row r="25" customFormat="false" ht="14.95" hidden="false" customHeight="false" outlineLevel="0" collapsed="false">
      <c r="A25" s="212" t="n">
        <f aca="false">Samples!A25</f>
        <v>0</v>
      </c>
      <c r="B25" s="212" t="n">
        <f aca="false">Samples!B25</f>
        <v>0</v>
      </c>
      <c r="C25" s="212" t="e">
        <f aca="false">IF(D25&gt;1,"Pass","Failed")</f>
        <v>#N/A</v>
      </c>
      <c r="D25" s="213" t="e">
        <f aca="false">Summary!L29</f>
        <v>#N/A</v>
      </c>
      <c r="E25" s="212" t="s">
        <v>576</v>
      </c>
      <c r="F25" s="214" t="n">
        <f aca="false">Analysis!G149</f>
        <v>600</v>
      </c>
      <c r="G25" s="212" t="n">
        <v>2</v>
      </c>
      <c r="H25" s="0"/>
      <c r="I25" s="215"/>
      <c r="J25" s="215"/>
      <c r="K25" s="215"/>
      <c r="L25" s="215"/>
      <c r="M25" s="215"/>
      <c r="N25" s="215"/>
      <c r="O25" s="215"/>
      <c r="P25" s="215"/>
      <c r="Q25" s="215"/>
      <c r="R25" s="215"/>
      <c r="S25" s="215"/>
      <c r="T25" s="215"/>
      <c r="U25" s="215"/>
      <c r="V25" s="215"/>
      <c r="W25" s="215"/>
      <c r="X25" s="215"/>
      <c r="Y25" s="216"/>
      <c r="Z25" s="215"/>
      <c r="AA25" s="0"/>
      <c r="AB25" s="217"/>
      <c r="AC25" s="215"/>
    </row>
    <row r="26" customFormat="false" ht="14.95" hidden="false" customHeight="false" outlineLevel="0" collapsed="false">
      <c r="A26" s="212" t="n">
        <f aca="false">Samples!A26</f>
        <v>0</v>
      </c>
      <c r="B26" s="212" t="n">
        <f aca="false">Samples!B26</f>
        <v>0</v>
      </c>
      <c r="C26" s="212" t="e">
        <f aca="false">IF(D26&gt;1,"Pass","Failed")</f>
        <v>#N/A</v>
      </c>
      <c r="D26" s="213" t="e">
        <f aca="false">Summary!L30</f>
        <v>#N/A</v>
      </c>
      <c r="E26" s="212" t="s">
        <v>576</v>
      </c>
      <c r="F26" s="214" t="n">
        <f aca="false">Analysis!G152</f>
        <v>600</v>
      </c>
      <c r="G26" s="212" t="n">
        <v>2</v>
      </c>
      <c r="H26" s="0"/>
      <c r="I26" s="215"/>
      <c r="J26" s="215"/>
      <c r="K26" s="215"/>
      <c r="L26" s="215"/>
      <c r="M26" s="215"/>
      <c r="N26" s="215"/>
      <c r="O26" s="215"/>
      <c r="P26" s="215"/>
      <c r="Q26" s="215"/>
      <c r="R26" s="215"/>
      <c r="S26" s="215"/>
      <c r="T26" s="215"/>
      <c r="U26" s="215"/>
      <c r="V26" s="215"/>
      <c r="W26" s="215"/>
      <c r="X26" s="215"/>
      <c r="Y26" s="216"/>
      <c r="Z26" s="215"/>
      <c r="AA26" s="0"/>
      <c r="AB26" s="217"/>
      <c r="AC26" s="215"/>
    </row>
    <row r="27" customFormat="false" ht="14.95" hidden="false" customHeight="false" outlineLevel="0" collapsed="false">
      <c r="A27" s="212" t="n">
        <f aca="false">Samples!A27</f>
        <v>0</v>
      </c>
      <c r="B27" s="212" t="n">
        <f aca="false">Samples!B27</f>
        <v>0</v>
      </c>
      <c r="C27" s="212" t="e">
        <f aca="false">IF(D27&gt;1,"Pass","Failed")</f>
        <v>#N/A</v>
      </c>
      <c r="D27" s="213" t="e">
        <f aca="false">Summary!L31</f>
        <v>#N/A</v>
      </c>
      <c r="E27" s="212" t="s">
        <v>576</v>
      </c>
      <c r="F27" s="214" t="n">
        <f aca="false">Analysis!G155</f>
        <v>600</v>
      </c>
      <c r="G27" s="212" t="n">
        <v>2</v>
      </c>
      <c r="H27" s="0"/>
      <c r="I27" s="215"/>
      <c r="J27" s="215"/>
      <c r="K27" s="215"/>
      <c r="L27" s="215"/>
      <c r="M27" s="215"/>
      <c r="N27" s="215"/>
      <c r="O27" s="215"/>
      <c r="P27" s="215"/>
      <c r="Q27" s="215"/>
      <c r="R27" s="215"/>
      <c r="S27" s="215"/>
      <c r="T27" s="215"/>
      <c r="U27" s="215"/>
      <c r="V27" s="215"/>
      <c r="W27" s="215"/>
      <c r="X27" s="215"/>
      <c r="Y27" s="216"/>
      <c r="Z27" s="215"/>
      <c r="AA27" s="0"/>
      <c r="AB27" s="217"/>
      <c r="AC27" s="215"/>
    </row>
    <row r="28" customFormat="false" ht="14.95" hidden="false" customHeight="false" outlineLevel="0" collapsed="false">
      <c r="A28" s="212" t="n">
        <f aca="false">Samples!A28</f>
        <v>0</v>
      </c>
      <c r="B28" s="212" t="n">
        <f aca="false">Samples!B28</f>
        <v>0</v>
      </c>
      <c r="C28" s="212" t="e">
        <f aca="false">IF(D28&gt;1,"Pass","Failed")</f>
        <v>#N/A</v>
      </c>
      <c r="D28" s="213" t="e">
        <f aca="false">Summary!L32</f>
        <v>#N/A</v>
      </c>
      <c r="E28" s="212" t="s">
        <v>576</v>
      </c>
      <c r="F28" s="214" t="n">
        <f aca="false">Analysis!G158</f>
        <v>600</v>
      </c>
      <c r="G28" s="212" t="n">
        <v>2</v>
      </c>
      <c r="H28" s="0"/>
      <c r="I28" s="215"/>
      <c r="J28" s="215"/>
      <c r="K28" s="215"/>
      <c r="L28" s="215"/>
      <c r="M28" s="215"/>
      <c r="N28" s="215"/>
      <c r="O28" s="215"/>
      <c r="P28" s="215"/>
      <c r="Q28" s="215"/>
      <c r="R28" s="215"/>
      <c r="S28" s="215"/>
      <c r="T28" s="215"/>
      <c r="U28" s="215"/>
      <c r="V28" s="215"/>
      <c r="W28" s="215"/>
      <c r="X28" s="215"/>
      <c r="Y28" s="216"/>
      <c r="Z28" s="215"/>
      <c r="AA28" s="0"/>
      <c r="AB28" s="217"/>
      <c r="AC28" s="215"/>
    </row>
    <row r="29" customFormat="false" ht="14.95" hidden="false" customHeight="false" outlineLevel="0" collapsed="false">
      <c r="A29" s="212" t="n">
        <f aca="false">Samples!A29</f>
        <v>0</v>
      </c>
      <c r="B29" s="212" t="n">
        <f aca="false">Samples!B29</f>
        <v>0</v>
      </c>
      <c r="C29" s="212" t="e">
        <f aca="false">IF(D29&gt;1,"Pass","Failed")</f>
        <v>#N/A</v>
      </c>
      <c r="D29" s="213" t="e">
        <f aca="false">Summary!L33</f>
        <v>#N/A</v>
      </c>
      <c r="E29" s="212" t="s">
        <v>576</v>
      </c>
      <c r="F29" s="214" t="n">
        <f aca="false">Analysis!G161</f>
        <v>600</v>
      </c>
      <c r="G29" s="212" t="n">
        <v>2</v>
      </c>
      <c r="H29" s="0"/>
      <c r="I29" s="215"/>
      <c r="J29" s="215"/>
      <c r="K29" s="215"/>
      <c r="L29" s="215"/>
      <c r="M29" s="215"/>
      <c r="N29" s="215"/>
      <c r="O29" s="215"/>
      <c r="P29" s="215"/>
      <c r="Q29" s="215"/>
      <c r="R29" s="215"/>
      <c r="S29" s="215"/>
      <c r="T29" s="215"/>
      <c r="U29" s="215"/>
      <c r="V29" s="215"/>
      <c r="W29" s="215"/>
      <c r="X29" s="215"/>
      <c r="Y29" s="216"/>
      <c r="Z29" s="215"/>
      <c r="AA29" s="0"/>
      <c r="AB29" s="217"/>
      <c r="AC29" s="215"/>
    </row>
    <row r="30" customFormat="false" ht="14.95" hidden="false" customHeight="false" outlineLevel="0" collapsed="false">
      <c r="A30" s="212" t="n">
        <f aca="false">Samples!A30</f>
        <v>0</v>
      </c>
      <c r="B30" s="212" t="n">
        <f aca="false">Samples!B30</f>
        <v>0</v>
      </c>
      <c r="C30" s="212" t="e">
        <f aca="false">IF(D30&gt;1,"Pass","Failed")</f>
        <v>#N/A</v>
      </c>
      <c r="D30" s="213" t="e">
        <f aca="false">Summary!L34</f>
        <v>#N/A</v>
      </c>
      <c r="E30" s="212" t="s">
        <v>576</v>
      </c>
      <c r="F30" s="214" t="n">
        <f aca="false">Analysis!G164</f>
        <v>600</v>
      </c>
      <c r="G30" s="212" t="n">
        <v>2</v>
      </c>
      <c r="H30" s="0"/>
      <c r="I30" s="215"/>
      <c r="J30" s="215"/>
      <c r="K30" s="215"/>
      <c r="L30" s="215"/>
      <c r="M30" s="215"/>
      <c r="N30" s="215"/>
      <c r="O30" s="215"/>
      <c r="P30" s="215"/>
      <c r="Q30" s="215"/>
      <c r="R30" s="215"/>
      <c r="S30" s="215"/>
      <c r="T30" s="215"/>
      <c r="U30" s="215"/>
      <c r="V30" s="215"/>
      <c r="W30" s="215"/>
      <c r="X30" s="215"/>
      <c r="Y30" s="216"/>
      <c r="Z30" s="215"/>
      <c r="AA30" s="0"/>
      <c r="AB30" s="217"/>
      <c r="AC30" s="215"/>
    </row>
    <row r="31" customFormat="false" ht="14.95" hidden="false" customHeight="false" outlineLevel="0" collapsed="false">
      <c r="A31" s="212" t="n">
        <f aca="false">Samples!A31</f>
        <v>0</v>
      </c>
      <c r="B31" s="212" t="n">
        <f aca="false">Samples!B31</f>
        <v>0</v>
      </c>
      <c r="C31" s="212" t="e">
        <f aca="false">IF(D31&gt;1,"Pass","Failed")</f>
        <v>#N/A</v>
      </c>
      <c r="D31" s="213" t="e">
        <f aca="false">Summary!L35</f>
        <v>#N/A</v>
      </c>
      <c r="E31" s="212" t="s">
        <v>576</v>
      </c>
      <c r="F31" s="214" t="n">
        <f aca="false">Analysis!G167</f>
        <v>600</v>
      </c>
      <c r="G31" s="212" t="n">
        <v>2</v>
      </c>
      <c r="H31" s="0"/>
      <c r="I31" s="215"/>
      <c r="J31" s="215"/>
      <c r="K31" s="215"/>
      <c r="L31" s="215"/>
      <c r="M31" s="215"/>
      <c r="N31" s="215"/>
      <c r="O31" s="215"/>
      <c r="P31" s="215"/>
      <c r="Q31" s="215"/>
      <c r="R31" s="215"/>
      <c r="S31" s="215"/>
      <c r="T31" s="215"/>
      <c r="U31" s="215"/>
      <c r="V31" s="215"/>
      <c r="W31" s="215"/>
      <c r="X31" s="215"/>
      <c r="Y31" s="216"/>
      <c r="Z31" s="215"/>
      <c r="AA31" s="0"/>
      <c r="AB31" s="217"/>
      <c r="AC31" s="215"/>
    </row>
    <row r="32" customFormat="false" ht="14.95" hidden="false" customHeight="false" outlineLevel="0" collapsed="false">
      <c r="A32" s="212" t="n">
        <f aca="false">Samples!A32</f>
        <v>0</v>
      </c>
      <c r="B32" s="212" t="n">
        <f aca="false">Samples!B32</f>
        <v>0</v>
      </c>
      <c r="C32" s="212" t="e">
        <f aca="false">IF(D32&gt;1,"Pass","Failed")</f>
        <v>#N/A</v>
      </c>
      <c r="D32" s="213" t="e">
        <f aca="false">Summary!L36</f>
        <v>#N/A</v>
      </c>
      <c r="E32" s="212" t="s">
        <v>576</v>
      </c>
      <c r="F32" s="214" t="n">
        <f aca="false">Analysis!G170</f>
        <v>600</v>
      </c>
      <c r="G32" s="212" t="n">
        <v>2</v>
      </c>
      <c r="H32" s="0"/>
      <c r="I32" s="215"/>
      <c r="J32" s="215"/>
      <c r="K32" s="215"/>
      <c r="L32" s="215"/>
      <c r="M32" s="215"/>
      <c r="N32" s="215"/>
      <c r="O32" s="215"/>
      <c r="P32" s="215"/>
      <c r="Q32" s="215"/>
      <c r="R32" s="215"/>
      <c r="S32" s="215"/>
      <c r="T32" s="215"/>
      <c r="U32" s="215"/>
      <c r="V32" s="215"/>
      <c r="W32" s="215"/>
      <c r="X32" s="215"/>
      <c r="Y32" s="216"/>
      <c r="Z32" s="215"/>
      <c r="AA32" s="0"/>
      <c r="AB32" s="217"/>
      <c r="AC32" s="215"/>
    </row>
    <row r="33" customFormat="false" ht="14.95" hidden="false" customHeight="false" outlineLevel="0" collapsed="false">
      <c r="A33" s="212" t="n">
        <f aca="false">Samples!A33</f>
        <v>0</v>
      </c>
      <c r="B33" s="212" t="n">
        <f aca="false">Samples!B33</f>
        <v>0</v>
      </c>
      <c r="C33" s="212" t="e">
        <f aca="false">IF(D33&gt;1,"Pass","Failed")</f>
        <v>#N/A</v>
      </c>
      <c r="D33" s="213" t="e">
        <f aca="false">Summary!L37</f>
        <v>#N/A</v>
      </c>
      <c r="E33" s="212" t="s">
        <v>576</v>
      </c>
      <c r="F33" s="214" t="n">
        <f aca="false">Analysis!G173</f>
        <v>600</v>
      </c>
      <c r="G33" s="212" t="n">
        <v>2</v>
      </c>
      <c r="H33" s="0"/>
      <c r="I33" s="215"/>
      <c r="J33" s="215"/>
      <c r="K33" s="215"/>
      <c r="L33" s="215"/>
      <c r="M33" s="215"/>
      <c r="N33" s="215"/>
      <c r="O33" s="215"/>
      <c r="P33" s="215"/>
      <c r="Q33" s="215"/>
      <c r="R33" s="215"/>
      <c r="S33" s="215"/>
      <c r="T33" s="215"/>
      <c r="U33" s="215"/>
      <c r="V33" s="215"/>
      <c r="W33" s="215"/>
      <c r="X33" s="215"/>
      <c r="Y33" s="216"/>
      <c r="Z33" s="215"/>
      <c r="AA33" s="0"/>
      <c r="AB33" s="217"/>
      <c r="AC33" s="215"/>
    </row>
    <row r="34" customFormat="false" ht="14.95" hidden="false" customHeight="false" outlineLevel="0" collapsed="false">
      <c r="A34" s="212" t="n">
        <f aca="false">Samples!A34</f>
        <v>0</v>
      </c>
      <c r="B34" s="212" t="n">
        <f aca="false">Samples!B34</f>
        <v>0</v>
      </c>
      <c r="C34" s="212" t="e">
        <f aca="false">IF(D34&gt;1,"Pass","Failed")</f>
        <v>#N/A</v>
      </c>
      <c r="D34" s="213" t="e">
        <f aca="false">Summary!L38</f>
        <v>#N/A</v>
      </c>
      <c r="E34" s="212" t="s">
        <v>576</v>
      </c>
      <c r="F34" s="214" t="n">
        <f aca="false">Analysis!G176</f>
        <v>600</v>
      </c>
      <c r="G34" s="212" t="n">
        <v>2</v>
      </c>
      <c r="H34" s="0"/>
      <c r="I34" s="215"/>
      <c r="J34" s="215"/>
      <c r="K34" s="215"/>
      <c r="L34" s="215"/>
      <c r="M34" s="215"/>
      <c r="N34" s="215"/>
      <c r="O34" s="215"/>
      <c r="P34" s="215"/>
      <c r="Q34" s="215"/>
      <c r="R34" s="215"/>
      <c r="S34" s="215"/>
      <c r="T34" s="215"/>
      <c r="U34" s="215"/>
      <c r="V34" s="215"/>
      <c r="W34" s="215"/>
      <c r="X34" s="215"/>
      <c r="Y34" s="216"/>
      <c r="Z34" s="215"/>
      <c r="AA34" s="0"/>
      <c r="AB34" s="217"/>
      <c r="AC34" s="215"/>
    </row>
    <row r="35" customFormat="false" ht="14.95" hidden="false" customHeight="false" outlineLevel="0" collapsed="false">
      <c r="A35" s="212" t="n">
        <f aca="false">Samples!A35</f>
        <v>0</v>
      </c>
      <c r="B35" s="212" t="n">
        <f aca="false">Samples!B35</f>
        <v>0</v>
      </c>
      <c r="C35" s="212" t="e">
        <f aca="false">IF(D35&gt;1,"Pass","Failed")</f>
        <v>#N/A</v>
      </c>
      <c r="D35" s="213" t="e">
        <f aca="false">Summary!L39</f>
        <v>#N/A</v>
      </c>
      <c r="E35" s="212" t="s">
        <v>576</v>
      </c>
      <c r="F35" s="214" t="n">
        <f aca="false">Analysis!G179</f>
        <v>600</v>
      </c>
      <c r="G35" s="212" t="n">
        <v>2</v>
      </c>
      <c r="H35" s="0"/>
      <c r="I35" s="215"/>
      <c r="J35" s="215"/>
      <c r="K35" s="215"/>
      <c r="L35" s="215"/>
      <c r="M35" s="215"/>
      <c r="N35" s="215"/>
      <c r="O35" s="215"/>
      <c r="P35" s="215"/>
      <c r="Q35" s="215"/>
      <c r="R35" s="215"/>
      <c r="S35" s="215"/>
      <c r="T35" s="215"/>
      <c r="U35" s="215"/>
      <c r="V35" s="215"/>
      <c r="W35" s="215"/>
      <c r="X35" s="215"/>
      <c r="Y35" s="216"/>
      <c r="Z35" s="215"/>
      <c r="AA35" s="0"/>
      <c r="AB35" s="217"/>
      <c r="AC35" s="215"/>
    </row>
    <row r="36" customFormat="false" ht="14.95" hidden="false" customHeight="false" outlineLevel="0" collapsed="false">
      <c r="A36" s="212" t="n">
        <f aca="false">Samples!A36</f>
        <v>0</v>
      </c>
      <c r="B36" s="212" t="n">
        <f aca="false">Samples!B36</f>
        <v>0</v>
      </c>
      <c r="C36" s="212" t="e">
        <f aca="false">IF(D36&gt;1,"Pass","Failed")</f>
        <v>#N/A</v>
      </c>
      <c r="D36" s="213" t="e">
        <f aca="false">Summary!L40</f>
        <v>#N/A</v>
      </c>
      <c r="E36" s="212" t="s">
        <v>576</v>
      </c>
      <c r="F36" s="214" t="n">
        <f aca="false">Analysis!G182</f>
        <v>600</v>
      </c>
      <c r="G36" s="212" t="n">
        <v>2</v>
      </c>
      <c r="H36" s="0"/>
      <c r="I36" s="215"/>
      <c r="J36" s="215"/>
      <c r="K36" s="215"/>
      <c r="L36" s="215"/>
      <c r="M36" s="215"/>
      <c r="N36" s="215"/>
      <c r="O36" s="215"/>
      <c r="P36" s="215"/>
      <c r="Q36" s="215"/>
      <c r="R36" s="215"/>
      <c r="S36" s="215"/>
      <c r="T36" s="215"/>
      <c r="U36" s="215"/>
      <c r="V36" s="215"/>
      <c r="W36" s="215"/>
      <c r="X36" s="215"/>
      <c r="Y36" s="216"/>
      <c r="Z36" s="215"/>
      <c r="AA36" s="0"/>
      <c r="AB36" s="217"/>
      <c r="AC36" s="215"/>
    </row>
    <row r="37" customFormat="false" ht="14.95" hidden="false" customHeight="false" outlineLevel="0" collapsed="false">
      <c r="A37" s="212" t="n">
        <f aca="false">Samples!A37</f>
        <v>0</v>
      </c>
      <c r="B37" s="212" t="n">
        <f aca="false">Samples!B37</f>
        <v>0</v>
      </c>
      <c r="C37" s="212" t="e">
        <f aca="false">IF(D37&gt;1,"Pass","Failed")</f>
        <v>#N/A</v>
      </c>
      <c r="D37" s="213" t="e">
        <f aca="false">Summary!L41</f>
        <v>#N/A</v>
      </c>
      <c r="E37" s="212" t="s">
        <v>576</v>
      </c>
      <c r="F37" s="214" t="n">
        <f aca="false">Analysis!G185</f>
        <v>600</v>
      </c>
      <c r="G37" s="212" t="n">
        <v>2</v>
      </c>
      <c r="H37" s="0"/>
      <c r="I37" s="215"/>
      <c r="J37" s="215"/>
      <c r="K37" s="215"/>
      <c r="L37" s="215"/>
      <c r="M37" s="215"/>
      <c r="N37" s="215"/>
      <c r="O37" s="215"/>
      <c r="P37" s="215"/>
      <c r="Q37" s="215"/>
      <c r="R37" s="215"/>
      <c r="S37" s="215"/>
      <c r="T37" s="215"/>
      <c r="U37" s="215"/>
      <c r="V37" s="215"/>
      <c r="W37" s="215"/>
      <c r="X37" s="215"/>
      <c r="Y37" s="216"/>
      <c r="Z37" s="215"/>
      <c r="AA37" s="0"/>
      <c r="AB37" s="217"/>
      <c r="AC37" s="215"/>
    </row>
    <row r="38" customFormat="false" ht="14.95" hidden="false" customHeight="false" outlineLevel="0" collapsed="false">
      <c r="A38" s="212" t="n">
        <f aca="false">Samples!A38</f>
        <v>0</v>
      </c>
      <c r="B38" s="212" t="n">
        <f aca="false">Samples!B38</f>
        <v>0</v>
      </c>
      <c r="C38" s="212" t="e">
        <f aca="false">IF(D38&gt;1,"Pass","Failed")</f>
        <v>#N/A</v>
      </c>
      <c r="D38" s="213" t="e">
        <f aca="false">Summary!L42</f>
        <v>#N/A</v>
      </c>
      <c r="E38" s="212" t="s">
        <v>576</v>
      </c>
      <c r="F38" s="214" t="n">
        <f aca="false">Analysis!G188</f>
        <v>600</v>
      </c>
      <c r="G38" s="212" t="n">
        <v>2</v>
      </c>
      <c r="H38" s="0"/>
      <c r="I38" s="215"/>
      <c r="J38" s="215"/>
      <c r="K38" s="215"/>
      <c r="L38" s="215"/>
      <c r="M38" s="215"/>
      <c r="N38" s="215"/>
      <c r="O38" s="215"/>
      <c r="P38" s="215"/>
      <c r="Q38" s="215"/>
      <c r="R38" s="215"/>
      <c r="S38" s="215"/>
      <c r="T38" s="215"/>
      <c r="U38" s="215"/>
      <c r="V38" s="215"/>
      <c r="W38" s="215"/>
      <c r="X38" s="215"/>
      <c r="Y38" s="216"/>
      <c r="Z38" s="215"/>
      <c r="AA38" s="0"/>
      <c r="AB38" s="217"/>
      <c r="AC38" s="215"/>
    </row>
    <row r="39" customFormat="false" ht="14.95" hidden="false" customHeight="false" outlineLevel="0" collapsed="false">
      <c r="A39" s="212" t="n">
        <f aca="false">Samples!A39</f>
        <v>0</v>
      </c>
      <c r="B39" s="212" t="n">
        <f aca="false">Samples!B39</f>
        <v>0</v>
      </c>
      <c r="C39" s="212" t="e">
        <f aca="false">IF(D39&gt;1,"Pass","Failed")</f>
        <v>#N/A</v>
      </c>
      <c r="D39" s="213" t="e">
        <f aca="false">Summary!L43</f>
        <v>#N/A</v>
      </c>
      <c r="E39" s="212" t="s">
        <v>576</v>
      </c>
      <c r="F39" s="214" t="n">
        <f aca="false">Analysis!G191</f>
        <v>600</v>
      </c>
      <c r="G39" s="212" t="n">
        <v>2</v>
      </c>
      <c r="H39" s="0"/>
      <c r="I39" s="215"/>
      <c r="J39" s="215"/>
      <c r="K39" s="215"/>
      <c r="L39" s="215"/>
      <c r="M39" s="215"/>
      <c r="N39" s="215"/>
      <c r="O39" s="215"/>
      <c r="P39" s="215"/>
      <c r="Q39" s="215"/>
      <c r="R39" s="215"/>
      <c r="S39" s="215"/>
      <c r="T39" s="215"/>
      <c r="U39" s="215"/>
      <c r="V39" s="215"/>
      <c r="W39" s="215"/>
      <c r="X39" s="215"/>
      <c r="Y39" s="216"/>
      <c r="Z39" s="215"/>
      <c r="AA39" s="0"/>
      <c r="AB39" s="217"/>
      <c r="AC39" s="215"/>
    </row>
    <row r="40" customFormat="false" ht="14.95" hidden="false" customHeight="false" outlineLevel="0" collapsed="false">
      <c r="A40" s="212" t="n">
        <f aca="false">Samples!A40</f>
        <v>0</v>
      </c>
      <c r="B40" s="212" t="n">
        <f aca="false">Samples!B40</f>
        <v>0</v>
      </c>
      <c r="C40" s="212" t="e">
        <f aca="false">IF(D40&gt;1,"Pass","Failed")</f>
        <v>#N/A</v>
      </c>
      <c r="D40" s="213" t="e">
        <f aca="false">Summary!L44</f>
        <v>#N/A</v>
      </c>
      <c r="E40" s="212" t="s">
        <v>576</v>
      </c>
      <c r="F40" s="214" t="n">
        <f aca="false">Analysis!G194</f>
        <v>600</v>
      </c>
      <c r="G40" s="212" t="n">
        <v>2</v>
      </c>
      <c r="H40" s="0"/>
      <c r="I40" s="215"/>
      <c r="J40" s="215"/>
      <c r="K40" s="215"/>
      <c r="L40" s="215"/>
      <c r="M40" s="215"/>
      <c r="N40" s="215"/>
      <c r="O40" s="215"/>
      <c r="P40" s="215"/>
      <c r="Q40" s="215"/>
      <c r="R40" s="215"/>
      <c r="S40" s="215"/>
      <c r="T40" s="215"/>
      <c r="U40" s="215"/>
      <c r="V40" s="215"/>
      <c r="W40" s="215"/>
      <c r="X40" s="215"/>
      <c r="Y40" s="216"/>
      <c r="Z40" s="215"/>
      <c r="AA40" s="0"/>
      <c r="AB40" s="217"/>
      <c r="AC40" s="215"/>
    </row>
    <row r="41" customFormat="false" ht="14.95" hidden="false" customHeight="false" outlineLevel="0" collapsed="false">
      <c r="A41" s="212" t="n">
        <f aca="false">Samples!A41</f>
        <v>0</v>
      </c>
      <c r="B41" s="212" t="n">
        <f aca="false">Samples!B41</f>
        <v>0</v>
      </c>
      <c r="C41" s="212" t="e">
        <f aca="false">IF(D41&gt;1,"Pass","Failed")</f>
        <v>#N/A</v>
      </c>
      <c r="D41" s="213" t="e">
        <f aca="false">Summary!L45</f>
        <v>#N/A</v>
      </c>
      <c r="E41" s="212" t="s">
        <v>576</v>
      </c>
      <c r="F41" s="214" t="n">
        <f aca="false">Analysis!G197</f>
        <v>600</v>
      </c>
      <c r="G41" s="212" t="n">
        <v>2</v>
      </c>
      <c r="H41" s="0"/>
      <c r="I41" s="215"/>
      <c r="J41" s="215"/>
      <c r="K41" s="215"/>
      <c r="L41" s="215"/>
      <c r="M41" s="215"/>
      <c r="N41" s="215"/>
      <c r="O41" s="215"/>
      <c r="P41" s="215"/>
      <c r="Q41" s="215"/>
      <c r="R41" s="215"/>
      <c r="S41" s="215"/>
      <c r="T41" s="215"/>
      <c r="U41" s="215"/>
      <c r="V41" s="215"/>
      <c r="W41" s="215"/>
      <c r="X41" s="215"/>
      <c r="Y41" s="216"/>
      <c r="Z41" s="215"/>
      <c r="AA41" s="0"/>
      <c r="AB41" s="217"/>
      <c r="AC41" s="215"/>
    </row>
    <row r="42" customFormat="false" ht="14.95" hidden="false" customHeight="false" outlineLevel="0" collapsed="false">
      <c r="A42" s="212" t="n">
        <f aca="false">Samples!A42</f>
        <v>0</v>
      </c>
      <c r="B42" s="212" t="n">
        <f aca="false">Samples!B42</f>
        <v>0</v>
      </c>
      <c r="C42" s="212" t="e">
        <f aca="false">IF(D42&gt;1,"Pass","Failed")</f>
        <v>#N/A</v>
      </c>
      <c r="D42" s="213" t="e">
        <f aca="false">Summary!L46</f>
        <v>#N/A</v>
      </c>
      <c r="E42" s="212" t="s">
        <v>576</v>
      </c>
      <c r="F42" s="214" t="n">
        <f aca="false">Analysis!G200</f>
        <v>600</v>
      </c>
      <c r="G42" s="212" t="n">
        <v>2</v>
      </c>
      <c r="H42" s="0"/>
      <c r="I42" s="215"/>
      <c r="J42" s="215"/>
      <c r="K42" s="215"/>
      <c r="L42" s="215"/>
      <c r="M42" s="215"/>
      <c r="N42" s="215"/>
      <c r="O42" s="215"/>
      <c r="P42" s="215"/>
      <c r="Q42" s="215"/>
      <c r="R42" s="215"/>
      <c r="S42" s="215"/>
      <c r="T42" s="215"/>
      <c r="U42" s="215"/>
      <c r="V42" s="215"/>
      <c r="W42" s="215"/>
      <c r="X42" s="215"/>
      <c r="Y42" s="216"/>
      <c r="Z42" s="215"/>
      <c r="AA42" s="0"/>
      <c r="AB42" s="217"/>
      <c r="AC42" s="215"/>
    </row>
    <row r="43" customFormat="false" ht="14.95" hidden="false" customHeight="false" outlineLevel="0" collapsed="false">
      <c r="A43" s="212" t="n">
        <f aca="false">Samples!A43</f>
        <v>0</v>
      </c>
      <c r="B43" s="212" t="n">
        <f aca="false">Samples!B43</f>
        <v>0</v>
      </c>
      <c r="C43" s="212" t="e">
        <f aca="false">IF(D43&gt;1,"Pass","Failed")</f>
        <v>#N/A</v>
      </c>
      <c r="D43" s="213" t="e">
        <f aca="false">Summary!L47</f>
        <v>#N/A</v>
      </c>
      <c r="E43" s="212" t="s">
        <v>576</v>
      </c>
      <c r="F43" s="214" t="n">
        <f aca="false">Analysis!G203</f>
        <v>600</v>
      </c>
      <c r="G43" s="212" t="n">
        <v>2</v>
      </c>
      <c r="H43" s="0"/>
      <c r="I43" s="215"/>
      <c r="J43" s="215"/>
      <c r="K43" s="215"/>
      <c r="L43" s="215"/>
      <c r="M43" s="215"/>
      <c r="N43" s="215"/>
      <c r="O43" s="215"/>
      <c r="P43" s="215"/>
      <c r="Q43" s="215"/>
      <c r="R43" s="215"/>
      <c r="S43" s="215"/>
      <c r="T43" s="215"/>
      <c r="U43" s="215"/>
      <c r="V43" s="215"/>
      <c r="W43" s="215"/>
      <c r="X43" s="215"/>
      <c r="Y43" s="216"/>
      <c r="Z43" s="215"/>
      <c r="AA43" s="0"/>
      <c r="AB43" s="217"/>
      <c r="AC43" s="215"/>
    </row>
    <row r="44" customFormat="false" ht="14.95" hidden="false" customHeight="false" outlineLevel="0" collapsed="false">
      <c r="A44" s="212" t="n">
        <f aca="false">Samples!A44</f>
        <v>0</v>
      </c>
      <c r="B44" s="212" t="n">
        <f aca="false">Samples!B44</f>
        <v>0</v>
      </c>
      <c r="C44" s="212" t="e">
        <f aca="false">IF(D44&gt;1,"Pass","Failed")</f>
        <v>#N/A</v>
      </c>
      <c r="D44" s="213" t="e">
        <f aca="false">Summary!L48</f>
        <v>#N/A</v>
      </c>
      <c r="E44" s="212" t="s">
        <v>576</v>
      </c>
      <c r="F44" s="214" t="n">
        <f aca="false">Analysis!G206</f>
        <v>600</v>
      </c>
      <c r="G44" s="212" t="n">
        <v>2</v>
      </c>
      <c r="H44" s="0"/>
      <c r="I44" s="215"/>
      <c r="J44" s="215"/>
      <c r="K44" s="215"/>
      <c r="L44" s="215"/>
      <c r="M44" s="215"/>
      <c r="N44" s="215"/>
      <c r="O44" s="215"/>
      <c r="P44" s="215"/>
      <c r="Q44" s="215"/>
      <c r="R44" s="215"/>
      <c r="S44" s="215"/>
      <c r="T44" s="215"/>
      <c r="U44" s="215"/>
      <c r="V44" s="215"/>
      <c r="W44" s="215"/>
      <c r="X44" s="215"/>
      <c r="Y44" s="216"/>
      <c r="Z44" s="215"/>
      <c r="AA44" s="0"/>
      <c r="AB44" s="217"/>
      <c r="AC44" s="215"/>
    </row>
    <row r="45" customFormat="false" ht="14.95" hidden="false" customHeight="false" outlineLevel="0" collapsed="false">
      <c r="A45" s="212" t="n">
        <f aca="false">Samples!A45</f>
        <v>0</v>
      </c>
      <c r="B45" s="212" t="n">
        <f aca="false">Samples!B45</f>
        <v>0</v>
      </c>
      <c r="C45" s="212" t="e">
        <f aca="false">IF(D45&gt;1,"Pass","Failed")</f>
        <v>#N/A</v>
      </c>
      <c r="D45" s="213" t="e">
        <f aca="false">Summary!L49</f>
        <v>#N/A</v>
      </c>
      <c r="E45" s="212" t="s">
        <v>576</v>
      </c>
      <c r="F45" s="214" t="n">
        <f aca="false">Analysis!G209</f>
        <v>600</v>
      </c>
      <c r="G45" s="212" t="n">
        <v>2</v>
      </c>
      <c r="H45" s="0"/>
      <c r="I45" s="215"/>
      <c r="J45" s="215"/>
      <c r="K45" s="215"/>
      <c r="L45" s="215"/>
      <c r="M45" s="215"/>
      <c r="N45" s="215"/>
      <c r="O45" s="215"/>
      <c r="P45" s="215"/>
      <c r="Q45" s="215"/>
      <c r="R45" s="215"/>
      <c r="S45" s="215"/>
      <c r="T45" s="215"/>
      <c r="U45" s="215"/>
      <c r="V45" s="215"/>
      <c r="W45" s="215"/>
      <c r="X45" s="215"/>
      <c r="Y45" s="216"/>
      <c r="Z45" s="215"/>
      <c r="AA45" s="0"/>
      <c r="AB45" s="217"/>
      <c r="AC45" s="215"/>
    </row>
    <row r="46" customFormat="false" ht="14.95" hidden="false" customHeight="false" outlineLevel="0" collapsed="false">
      <c r="A46" s="212" t="n">
        <f aca="false">Samples!A46</f>
        <v>0</v>
      </c>
      <c r="B46" s="212" t="n">
        <f aca="false">Samples!B46</f>
        <v>0</v>
      </c>
      <c r="C46" s="212" t="e">
        <f aca="false">IF(D46&gt;1,"Pass","Failed")</f>
        <v>#N/A</v>
      </c>
      <c r="D46" s="213" t="e">
        <f aca="false">Summary!L50</f>
        <v>#N/A</v>
      </c>
      <c r="E46" s="212" t="s">
        <v>576</v>
      </c>
      <c r="F46" s="214" t="n">
        <f aca="false">Analysis!G212</f>
        <v>600</v>
      </c>
      <c r="G46" s="212" t="n">
        <v>2</v>
      </c>
      <c r="H46" s="0"/>
      <c r="I46" s="215"/>
      <c r="J46" s="215"/>
      <c r="K46" s="215"/>
      <c r="L46" s="215"/>
      <c r="M46" s="215"/>
      <c r="N46" s="215"/>
      <c r="O46" s="215"/>
      <c r="P46" s="215"/>
      <c r="Q46" s="215"/>
      <c r="R46" s="215"/>
      <c r="S46" s="215"/>
      <c r="T46" s="215"/>
      <c r="U46" s="215"/>
      <c r="V46" s="215"/>
      <c r="W46" s="215"/>
      <c r="X46" s="215"/>
      <c r="Y46" s="216"/>
      <c r="Z46" s="215"/>
      <c r="AA46" s="0"/>
      <c r="AB46" s="217"/>
      <c r="AC46" s="215"/>
    </row>
    <row r="47" customFormat="false" ht="14.95" hidden="false" customHeight="false" outlineLevel="0" collapsed="false">
      <c r="A47" s="212" t="n">
        <f aca="false">Samples!A47</f>
        <v>0</v>
      </c>
      <c r="B47" s="212" t="n">
        <f aca="false">Samples!B47</f>
        <v>0</v>
      </c>
      <c r="C47" s="212" t="e">
        <f aca="false">IF(D47&gt;1,"Pass","Failed")</f>
        <v>#N/A</v>
      </c>
      <c r="D47" s="213" t="e">
        <f aca="false">Summary!L51</f>
        <v>#N/A</v>
      </c>
      <c r="E47" s="212" t="s">
        <v>576</v>
      </c>
      <c r="F47" s="214" t="n">
        <f aca="false">Analysis!G215</f>
        <v>600</v>
      </c>
      <c r="G47" s="212" t="n">
        <v>2</v>
      </c>
      <c r="H47" s="0"/>
      <c r="I47" s="215"/>
      <c r="J47" s="215"/>
      <c r="K47" s="215"/>
      <c r="L47" s="215"/>
      <c r="M47" s="215"/>
      <c r="N47" s="215"/>
      <c r="O47" s="215"/>
      <c r="P47" s="215"/>
      <c r="Q47" s="215"/>
      <c r="R47" s="215"/>
      <c r="S47" s="215"/>
      <c r="T47" s="215"/>
      <c r="U47" s="215"/>
      <c r="V47" s="215"/>
      <c r="W47" s="215"/>
      <c r="X47" s="215"/>
      <c r="Y47" s="216"/>
      <c r="Z47" s="215"/>
      <c r="AA47" s="0"/>
      <c r="AB47" s="217"/>
      <c r="AC47" s="215"/>
    </row>
    <row r="48" customFormat="false" ht="14.95" hidden="false" customHeight="false" outlineLevel="0" collapsed="false">
      <c r="A48" s="212" t="n">
        <f aca="false">Samples!A48</f>
        <v>0</v>
      </c>
      <c r="B48" s="212" t="n">
        <f aca="false">Samples!B48</f>
        <v>0</v>
      </c>
      <c r="C48" s="212" t="e">
        <f aca="false">IF(D48&gt;1,"Pass","Failed")</f>
        <v>#N/A</v>
      </c>
      <c r="D48" s="213" t="e">
        <f aca="false">Summary!L52</f>
        <v>#N/A</v>
      </c>
      <c r="E48" s="212" t="s">
        <v>576</v>
      </c>
      <c r="F48" s="214" t="n">
        <f aca="false">Analysis!G218</f>
        <v>600</v>
      </c>
      <c r="G48" s="212" t="n">
        <v>2</v>
      </c>
      <c r="H48" s="0"/>
      <c r="I48" s="215"/>
      <c r="J48" s="215"/>
      <c r="K48" s="215"/>
      <c r="L48" s="215"/>
      <c r="M48" s="215"/>
      <c r="N48" s="215"/>
      <c r="O48" s="215"/>
      <c r="P48" s="215"/>
      <c r="Q48" s="215"/>
      <c r="R48" s="215"/>
      <c r="S48" s="215"/>
      <c r="T48" s="215"/>
      <c r="U48" s="215"/>
      <c r="V48" s="215"/>
      <c r="W48" s="215"/>
      <c r="X48" s="215"/>
      <c r="Y48" s="216"/>
      <c r="Z48" s="215"/>
      <c r="AA48" s="0"/>
      <c r="AB48" s="217"/>
      <c r="AC48" s="215"/>
    </row>
    <row r="49" customFormat="false" ht="14.95" hidden="false" customHeight="false" outlineLevel="0" collapsed="false">
      <c r="A49" s="212" t="n">
        <f aca="false">Samples!A49</f>
        <v>0</v>
      </c>
      <c r="B49" s="212" t="n">
        <f aca="false">Samples!B49</f>
        <v>0</v>
      </c>
      <c r="C49" s="212" t="e">
        <f aca="false">IF(D49&gt;1,"Pass","Failed")</f>
        <v>#N/A</v>
      </c>
      <c r="D49" s="213" t="e">
        <f aca="false">Summary!L53</f>
        <v>#N/A</v>
      </c>
      <c r="E49" s="212" t="s">
        <v>576</v>
      </c>
      <c r="F49" s="214" t="n">
        <f aca="false">Analysis!G221</f>
        <v>600</v>
      </c>
      <c r="G49" s="212" t="n">
        <v>2</v>
      </c>
      <c r="H49" s="0"/>
      <c r="I49" s="215"/>
      <c r="J49" s="215"/>
      <c r="K49" s="215"/>
      <c r="L49" s="215"/>
      <c r="M49" s="215"/>
      <c r="N49" s="215"/>
      <c r="O49" s="215"/>
      <c r="P49" s="215"/>
      <c r="Q49" s="215"/>
      <c r="R49" s="215"/>
      <c r="S49" s="215"/>
      <c r="T49" s="215"/>
      <c r="U49" s="215"/>
      <c r="V49" s="215"/>
      <c r="W49" s="215"/>
      <c r="X49" s="215"/>
      <c r="Y49" s="216"/>
      <c r="Z49" s="215"/>
      <c r="AA49" s="0"/>
      <c r="AB49" s="217"/>
      <c r="AC49" s="215"/>
    </row>
    <row r="50" customFormat="false" ht="14.95" hidden="false" customHeight="false" outlineLevel="0" collapsed="false">
      <c r="A50" s="212" t="n">
        <f aca="false">Samples!A50</f>
        <v>0</v>
      </c>
      <c r="B50" s="212" t="n">
        <f aca="false">Samples!B50</f>
        <v>0</v>
      </c>
      <c r="C50" s="212" t="e">
        <f aca="false">IF(D50&gt;1,"Pass","Failed")</f>
        <v>#N/A</v>
      </c>
      <c r="D50" s="213" t="e">
        <f aca="false">Summary!L54</f>
        <v>#N/A</v>
      </c>
      <c r="E50" s="212" t="s">
        <v>576</v>
      </c>
      <c r="F50" s="214" t="n">
        <f aca="false">Analysis!G224</f>
        <v>600</v>
      </c>
      <c r="G50" s="212" t="n">
        <v>2</v>
      </c>
      <c r="H50" s="0"/>
      <c r="I50" s="215"/>
      <c r="J50" s="215"/>
      <c r="K50" s="215"/>
      <c r="L50" s="215"/>
      <c r="M50" s="215"/>
      <c r="N50" s="215"/>
      <c r="O50" s="215"/>
      <c r="P50" s="215"/>
      <c r="Q50" s="215"/>
      <c r="R50" s="215"/>
      <c r="S50" s="215"/>
      <c r="T50" s="215"/>
      <c r="U50" s="215"/>
      <c r="V50" s="215"/>
      <c r="W50" s="215"/>
      <c r="X50" s="215"/>
      <c r="Y50" s="216"/>
      <c r="Z50" s="215"/>
      <c r="AA50" s="0"/>
      <c r="AB50" s="217"/>
      <c r="AC50" s="215"/>
    </row>
    <row r="51" customFormat="false" ht="14.95" hidden="false" customHeight="false" outlineLevel="0" collapsed="false">
      <c r="A51" s="212" t="n">
        <f aca="false">Samples!A51</f>
        <v>0</v>
      </c>
      <c r="B51" s="212" t="n">
        <f aca="false">Samples!B51</f>
        <v>0</v>
      </c>
      <c r="C51" s="212" t="e">
        <f aca="false">IF(D51&gt;1,"Pass","Failed")</f>
        <v>#N/A</v>
      </c>
      <c r="D51" s="213" t="e">
        <f aca="false">Summary!L55</f>
        <v>#N/A</v>
      </c>
      <c r="E51" s="212" t="s">
        <v>576</v>
      </c>
      <c r="F51" s="214" t="n">
        <f aca="false">Analysis!G227</f>
        <v>600</v>
      </c>
      <c r="G51" s="212" t="n">
        <v>2</v>
      </c>
      <c r="H51" s="0"/>
      <c r="I51" s="215"/>
      <c r="J51" s="215"/>
      <c r="K51" s="215"/>
      <c r="L51" s="215"/>
      <c r="M51" s="215"/>
      <c r="N51" s="215"/>
      <c r="O51" s="215"/>
      <c r="P51" s="215"/>
      <c r="Q51" s="215"/>
      <c r="R51" s="215"/>
      <c r="S51" s="215"/>
      <c r="T51" s="215"/>
      <c r="U51" s="215"/>
      <c r="V51" s="215"/>
      <c r="W51" s="215"/>
      <c r="X51" s="215"/>
      <c r="Y51" s="216"/>
      <c r="Z51" s="215"/>
      <c r="AA51" s="0"/>
      <c r="AB51" s="217"/>
      <c r="AC51" s="215"/>
    </row>
    <row r="52" customFormat="false" ht="14.95" hidden="false" customHeight="false" outlineLevel="0" collapsed="false">
      <c r="A52" s="212" t="n">
        <f aca="false">Samples!A52</f>
        <v>0</v>
      </c>
      <c r="B52" s="212" t="n">
        <f aca="false">Samples!B52</f>
        <v>0</v>
      </c>
      <c r="C52" s="212" t="e">
        <f aca="false">IF(D52&gt;1,"Pass","Failed")</f>
        <v>#N/A</v>
      </c>
      <c r="D52" s="213" t="e">
        <f aca="false">Summary!L56</f>
        <v>#N/A</v>
      </c>
      <c r="E52" s="212" t="s">
        <v>576</v>
      </c>
      <c r="F52" s="214" t="n">
        <f aca="false">Analysis!G230</f>
        <v>600</v>
      </c>
      <c r="G52" s="212" t="n">
        <v>2</v>
      </c>
      <c r="H52" s="0"/>
      <c r="I52" s="215"/>
      <c r="J52" s="215"/>
      <c r="K52" s="215"/>
      <c r="L52" s="215"/>
      <c r="M52" s="215"/>
      <c r="N52" s="215"/>
      <c r="O52" s="215"/>
      <c r="P52" s="215"/>
      <c r="Q52" s="215"/>
      <c r="R52" s="215"/>
      <c r="S52" s="215"/>
      <c r="T52" s="215"/>
      <c r="U52" s="215"/>
      <c r="V52" s="215"/>
      <c r="W52" s="215"/>
      <c r="X52" s="215"/>
      <c r="Y52" s="216"/>
      <c r="Z52" s="215"/>
      <c r="AA52" s="0"/>
      <c r="AB52" s="217"/>
      <c r="AC52" s="215"/>
    </row>
    <row r="53" customFormat="false" ht="14.95" hidden="false" customHeight="false" outlineLevel="0" collapsed="false">
      <c r="A53" s="212" t="n">
        <f aca="false">Samples!A53</f>
        <v>0</v>
      </c>
      <c r="B53" s="212" t="n">
        <f aca="false">Samples!B53</f>
        <v>0</v>
      </c>
      <c r="C53" s="212" t="e">
        <f aca="false">IF(D53&gt;1,"Pass","Failed")</f>
        <v>#N/A</v>
      </c>
      <c r="D53" s="213" t="e">
        <f aca="false">Summary!L57</f>
        <v>#N/A</v>
      </c>
      <c r="E53" s="212" t="s">
        <v>576</v>
      </c>
      <c r="F53" s="214" t="n">
        <f aca="false">Analysis!G233</f>
        <v>600</v>
      </c>
      <c r="G53" s="212" t="n">
        <v>2</v>
      </c>
      <c r="H53" s="0"/>
      <c r="I53" s="215"/>
      <c r="J53" s="215"/>
      <c r="K53" s="215"/>
      <c r="L53" s="215"/>
      <c r="M53" s="215"/>
      <c r="N53" s="215"/>
      <c r="O53" s="215"/>
      <c r="P53" s="215"/>
      <c r="Q53" s="215"/>
      <c r="R53" s="215"/>
      <c r="S53" s="215"/>
      <c r="T53" s="215"/>
      <c r="U53" s="215"/>
      <c r="V53" s="215"/>
      <c r="W53" s="215"/>
      <c r="X53" s="215"/>
      <c r="Y53" s="216"/>
      <c r="Z53" s="215"/>
      <c r="AA53" s="0"/>
      <c r="AB53" s="217"/>
      <c r="AC53" s="215"/>
    </row>
    <row r="54" customFormat="false" ht="14.95" hidden="false" customHeight="false" outlineLevel="0" collapsed="false">
      <c r="A54" s="212" t="n">
        <f aca="false">Samples!A54</f>
        <v>0</v>
      </c>
      <c r="B54" s="212" t="n">
        <f aca="false">Samples!B54</f>
        <v>0</v>
      </c>
      <c r="C54" s="212" t="e">
        <f aca="false">IF(D54&gt;1,"Pass","Failed")</f>
        <v>#N/A</v>
      </c>
      <c r="D54" s="213" t="e">
        <f aca="false">Summary!L58</f>
        <v>#N/A</v>
      </c>
      <c r="E54" s="212" t="s">
        <v>576</v>
      </c>
      <c r="F54" s="214" t="n">
        <f aca="false">Analysis!G236</f>
        <v>600</v>
      </c>
      <c r="G54" s="212" t="n">
        <v>2</v>
      </c>
      <c r="H54" s="0"/>
      <c r="I54" s="215"/>
      <c r="J54" s="215"/>
      <c r="K54" s="215"/>
      <c r="L54" s="215"/>
      <c r="M54" s="215"/>
      <c r="N54" s="215"/>
      <c r="O54" s="215"/>
      <c r="P54" s="215"/>
      <c r="Q54" s="215"/>
      <c r="R54" s="215"/>
      <c r="S54" s="215"/>
      <c r="T54" s="215"/>
      <c r="U54" s="215"/>
      <c r="V54" s="215"/>
      <c r="W54" s="215"/>
      <c r="X54" s="215"/>
      <c r="Y54" s="216"/>
      <c r="Z54" s="215"/>
      <c r="AA54" s="0"/>
      <c r="AB54" s="217"/>
      <c r="AC54" s="215"/>
    </row>
    <row r="55" customFormat="false" ht="14.95" hidden="false" customHeight="false" outlineLevel="0" collapsed="false">
      <c r="A55" s="212" t="n">
        <f aca="false">Samples!A55</f>
        <v>0</v>
      </c>
      <c r="B55" s="212" t="n">
        <f aca="false">Samples!B55</f>
        <v>0</v>
      </c>
      <c r="C55" s="212" t="e">
        <f aca="false">IF(D55&gt;1,"Pass","Failed")</f>
        <v>#N/A</v>
      </c>
      <c r="D55" s="213" t="e">
        <f aca="false">Summary!L59</f>
        <v>#N/A</v>
      </c>
      <c r="E55" s="212" t="s">
        <v>576</v>
      </c>
      <c r="F55" s="214" t="n">
        <f aca="false">Analysis!G239</f>
        <v>600</v>
      </c>
      <c r="G55" s="212" t="n">
        <v>2</v>
      </c>
      <c r="H55" s="0"/>
      <c r="I55" s="215"/>
      <c r="J55" s="215"/>
      <c r="K55" s="215"/>
      <c r="L55" s="215"/>
      <c r="M55" s="215"/>
      <c r="N55" s="215"/>
      <c r="O55" s="215"/>
      <c r="P55" s="215"/>
      <c r="Q55" s="215"/>
      <c r="R55" s="215"/>
      <c r="S55" s="215"/>
      <c r="T55" s="215"/>
      <c r="U55" s="215"/>
      <c r="V55" s="215"/>
      <c r="W55" s="215"/>
      <c r="X55" s="215"/>
      <c r="Y55" s="216"/>
      <c r="Z55" s="215"/>
      <c r="AA55" s="0"/>
      <c r="AB55" s="217"/>
      <c r="AC55" s="215"/>
    </row>
    <row r="56" customFormat="false" ht="14.95" hidden="false" customHeight="false" outlineLevel="0" collapsed="false">
      <c r="A56" s="212" t="n">
        <f aca="false">Samples!A56</f>
        <v>0</v>
      </c>
      <c r="B56" s="212" t="n">
        <f aca="false">Samples!B56</f>
        <v>0</v>
      </c>
      <c r="C56" s="212" t="e">
        <f aca="false">IF(D56&gt;1,"Pass","Failed")</f>
        <v>#N/A</v>
      </c>
      <c r="D56" s="213" t="e">
        <f aca="false">Summary!L60</f>
        <v>#N/A</v>
      </c>
      <c r="E56" s="212" t="s">
        <v>576</v>
      </c>
      <c r="F56" s="214" t="n">
        <f aca="false">Analysis!G242</f>
        <v>600</v>
      </c>
      <c r="G56" s="212" t="n">
        <v>2</v>
      </c>
      <c r="H56" s="0"/>
      <c r="I56" s="215"/>
      <c r="J56" s="215"/>
      <c r="K56" s="215"/>
      <c r="L56" s="215"/>
      <c r="M56" s="215"/>
      <c r="N56" s="215"/>
      <c r="O56" s="215"/>
      <c r="P56" s="215"/>
      <c r="Q56" s="215"/>
      <c r="R56" s="215"/>
      <c r="S56" s="215"/>
      <c r="T56" s="215"/>
      <c r="U56" s="215"/>
      <c r="V56" s="215"/>
      <c r="W56" s="215"/>
      <c r="X56" s="215"/>
      <c r="Y56" s="216"/>
      <c r="Z56" s="215"/>
      <c r="AA56" s="0"/>
      <c r="AB56" s="217"/>
      <c r="AC56" s="215"/>
    </row>
    <row r="57" customFormat="false" ht="14.95" hidden="false" customHeight="false" outlineLevel="0" collapsed="false">
      <c r="A57" s="212" t="n">
        <f aca="false">Samples!A57</f>
        <v>0</v>
      </c>
      <c r="B57" s="212" t="n">
        <f aca="false">Samples!B57</f>
        <v>0</v>
      </c>
      <c r="C57" s="212" t="e">
        <f aca="false">IF(D57&gt;1,"Pass","Failed")</f>
        <v>#N/A</v>
      </c>
      <c r="D57" s="213" t="e">
        <f aca="false">Summary!L61</f>
        <v>#N/A</v>
      </c>
      <c r="E57" s="212" t="s">
        <v>576</v>
      </c>
      <c r="F57" s="214" t="n">
        <f aca="false">Analysis!G245</f>
        <v>600</v>
      </c>
      <c r="G57" s="212" t="n">
        <v>2</v>
      </c>
      <c r="H57" s="0"/>
      <c r="I57" s="215"/>
      <c r="J57" s="215"/>
      <c r="K57" s="215"/>
      <c r="L57" s="215"/>
      <c r="M57" s="215"/>
      <c r="N57" s="215"/>
      <c r="O57" s="215"/>
      <c r="P57" s="215"/>
      <c r="Q57" s="215"/>
      <c r="R57" s="215"/>
      <c r="S57" s="215"/>
      <c r="T57" s="215"/>
      <c r="U57" s="215"/>
      <c r="V57" s="215"/>
      <c r="W57" s="215"/>
      <c r="X57" s="215"/>
      <c r="Y57" s="216"/>
      <c r="Z57" s="215"/>
      <c r="AA57" s="0"/>
      <c r="AB57" s="217"/>
      <c r="AC57" s="215"/>
    </row>
    <row r="58" customFormat="false" ht="14.95" hidden="false" customHeight="false" outlineLevel="0" collapsed="false">
      <c r="A58" s="212" t="n">
        <f aca="false">Samples!A58</f>
        <v>0</v>
      </c>
      <c r="B58" s="212" t="n">
        <f aca="false">Samples!B58</f>
        <v>0</v>
      </c>
      <c r="C58" s="212" t="e">
        <f aca="false">IF(D58&gt;1,"Pass","Failed")</f>
        <v>#N/A</v>
      </c>
      <c r="D58" s="213" t="e">
        <f aca="false">Summary!L62</f>
        <v>#N/A</v>
      </c>
      <c r="E58" s="212" t="s">
        <v>576</v>
      </c>
      <c r="F58" s="214" t="n">
        <f aca="false">Analysis!G248</f>
        <v>600</v>
      </c>
      <c r="G58" s="212" t="n">
        <v>2</v>
      </c>
      <c r="H58" s="0"/>
      <c r="I58" s="215"/>
      <c r="J58" s="215"/>
      <c r="K58" s="215"/>
      <c r="L58" s="215"/>
      <c r="M58" s="215"/>
      <c r="N58" s="215"/>
      <c r="O58" s="215"/>
      <c r="P58" s="215"/>
      <c r="Q58" s="215"/>
      <c r="R58" s="215"/>
      <c r="S58" s="215"/>
      <c r="T58" s="215"/>
      <c r="U58" s="215"/>
      <c r="V58" s="215"/>
      <c r="W58" s="215"/>
      <c r="X58" s="215"/>
      <c r="Y58" s="216"/>
      <c r="Z58" s="215"/>
      <c r="AA58" s="0"/>
      <c r="AB58" s="217"/>
      <c r="AC58" s="215"/>
    </row>
    <row r="59" customFormat="false" ht="14.95" hidden="false" customHeight="false" outlineLevel="0" collapsed="false">
      <c r="A59" s="212" t="n">
        <f aca="false">Samples!A59</f>
        <v>0</v>
      </c>
      <c r="B59" s="212" t="n">
        <f aca="false">Samples!B59</f>
        <v>0</v>
      </c>
      <c r="C59" s="212" t="e">
        <f aca="false">IF(D59&gt;1,"Pass","Failed")</f>
        <v>#N/A</v>
      </c>
      <c r="D59" s="213" t="e">
        <f aca="false">Summary!L63</f>
        <v>#N/A</v>
      </c>
      <c r="E59" s="212" t="s">
        <v>576</v>
      </c>
      <c r="F59" s="214" t="n">
        <f aca="false">Analysis!G251</f>
        <v>600</v>
      </c>
      <c r="G59" s="212" t="n">
        <v>2</v>
      </c>
      <c r="H59" s="0"/>
      <c r="I59" s="215"/>
      <c r="J59" s="215"/>
      <c r="K59" s="215"/>
      <c r="L59" s="215"/>
      <c r="M59" s="215"/>
      <c r="N59" s="215"/>
      <c r="O59" s="215"/>
      <c r="P59" s="215"/>
      <c r="Q59" s="215"/>
      <c r="R59" s="215"/>
      <c r="S59" s="215"/>
      <c r="T59" s="215"/>
      <c r="U59" s="215"/>
      <c r="V59" s="215"/>
      <c r="W59" s="215"/>
      <c r="X59" s="215"/>
      <c r="Y59" s="216"/>
      <c r="Z59" s="215"/>
      <c r="AA59" s="0"/>
      <c r="AB59" s="217"/>
      <c r="AC59" s="215"/>
    </row>
    <row r="60" customFormat="false" ht="14.95" hidden="false" customHeight="false" outlineLevel="0" collapsed="false">
      <c r="A60" s="212" t="n">
        <f aca="false">Samples!A60</f>
        <v>0</v>
      </c>
      <c r="B60" s="212" t="n">
        <f aca="false">Samples!B60</f>
        <v>0</v>
      </c>
      <c r="C60" s="212" t="e">
        <f aca="false">IF(D60&gt;1,"Pass","Failed")</f>
        <v>#N/A</v>
      </c>
      <c r="D60" s="213" t="e">
        <f aca="false">Summary!L64</f>
        <v>#N/A</v>
      </c>
      <c r="E60" s="212" t="s">
        <v>576</v>
      </c>
      <c r="F60" s="214" t="n">
        <f aca="false">Analysis!G254</f>
        <v>600</v>
      </c>
      <c r="G60" s="212" t="n">
        <v>2</v>
      </c>
      <c r="H60" s="0"/>
      <c r="I60" s="215"/>
      <c r="J60" s="215"/>
      <c r="K60" s="215"/>
      <c r="L60" s="215"/>
      <c r="M60" s="215"/>
      <c r="N60" s="215"/>
      <c r="O60" s="215"/>
      <c r="P60" s="215"/>
      <c r="Q60" s="215"/>
      <c r="R60" s="215"/>
      <c r="S60" s="215"/>
      <c r="T60" s="215"/>
      <c r="U60" s="215"/>
      <c r="V60" s="215"/>
      <c r="W60" s="215"/>
      <c r="X60" s="215"/>
      <c r="Y60" s="216"/>
      <c r="Z60" s="215"/>
      <c r="AA60" s="0"/>
      <c r="AB60" s="217"/>
      <c r="AC60" s="215"/>
    </row>
    <row r="61" customFormat="false" ht="14.95" hidden="false" customHeight="false" outlineLevel="0" collapsed="false">
      <c r="A61" s="212" t="n">
        <f aca="false">Samples!A61</f>
        <v>0</v>
      </c>
      <c r="B61" s="212" t="n">
        <f aca="false">Samples!B61</f>
        <v>0</v>
      </c>
      <c r="C61" s="212" t="e">
        <f aca="false">IF(D61&gt;1,"Pass","Failed")</f>
        <v>#N/A</v>
      </c>
      <c r="D61" s="213" t="e">
        <f aca="false">Summary!L65</f>
        <v>#N/A</v>
      </c>
      <c r="E61" s="212" t="s">
        <v>576</v>
      </c>
      <c r="F61" s="214" t="n">
        <f aca="false">Analysis!G257</f>
        <v>600</v>
      </c>
      <c r="G61" s="212" t="n">
        <v>2</v>
      </c>
      <c r="H61" s="0"/>
      <c r="I61" s="215"/>
      <c r="J61" s="215"/>
      <c r="K61" s="215"/>
      <c r="L61" s="215"/>
      <c r="M61" s="215"/>
      <c r="N61" s="215"/>
      <c r="O61" s="215"/>
      <c r="P61" s="215"/>
      <c r="Q61" s="215"/>
      <c r="R61" s="215"/>
      <c r="S61" s="215"/>
      <c r="T61" s="215"/>
      <c r="U61" s="215"/>
      <c r="V61" s="215"/>
      <c r="W61" s="215"/>
      <c r="X61" s="215"/>
      <c r="Y61" s="216"/>
      <c r="Z61" s="215"/>
      <c r="AA61" s="0"/>
      <c r="AB61" s="217"/>
      <c r="AC61" s="215"/>
    </row>
    <row r="62" customFormat="false" ht="14.95" hidden="false" customHeight="false" outlineLevel="0" collapsed="false">
      <c r="A62" s="212" t="n">
        <f aca="false">Samples!A62</f>
        <v>0</v>
      </c>
      <c r="B62" s="212" t="n">
        <f aca="false">Samples!B62</f>
        <v>0</v>
      </c>
      <c r="C62" s="212" t="e">
        <f aca="false">IF(D62&gt;1,"Pass","Failed")</f>
        <v>#N/A</v>
      </c>
      <c r="D62" s="213" t="e">
        <f aca="false">Summary!L66</f>
        <v>#N/A</v>
      </c>
      <c r="E62" s="212" t="s">
        <v>576</v>
      </c>
      <c r="F62" s="214" t="n">
        <f aca="false">Analysis!G260</f>
        <v>600</v>
      </c>
      <c r="G62" s="212" t="n">
        <v>2</v>
      </c>
      <c r="H62" s="0"/>
      <c r="I62" s="215"/>
      <c r="J62" s="215"/>
      <c r="K62" s="215"/>
      <c r="L62" s="215"/>
      <c r="M62" s="215"/>
      <c r="N62" s="215"/>
      <c r="O62" s="215"/>
      <c r="P62" s="215"/>
      <c r="Q62" s="215"/>
      <c r="R62" s="215"/>
      <c r="S62" s="215"/>
      <c r="T62" s="215"/>
      <c r="U62" s="215"/>
      <c r="V62" s="215"/>
      <c r="W62" s="215"/>
      <c r="X62" s="215"/>
      <c r="Y62" s="216"/>
      <c r="Z62" s="215"/>
      <c r="AA62" s="0"/>
      <c r="AB62" s="217"/>
      <c r="AC62" s="215"/>
    </row>
    <row r="63" customFormat="false" ht="14.95" hidden="false" customHeight="false" outlineLevel="0" collapsed="false">
      <c r="A63" s="212" t="n">
        <f aca="false">Samples!A63</f>
        <v>0</v>
      </c>
      <c r="B63" s="212" t="n">
        <f aca="false">Samples!B63</f>
        <v>0</v>
      </c>
      <c r="C63" s="212" t="e">
        <f aca="false">IF(D63&gt;1,"Pass","Failed")</f>
        <v>#N/A</v>
      </c>
      <c r="D63" s="213" t="e">
        <f aca="false">Summary!L67</f>
        <v>#N/A</v>
      </c>
      <c r="E63" s="212" t="s">
        <v>576</v>
      </c>
      <c r="F63" s="214" t="n">
        <f aca="false">Analysis!G263</f>
        <v>600</v>
      </c>
      <c r="G63" s="212" t="n">
        <v>2</v>
      </c>
      <c r="H63" s="0"/>
      <c r="I63" s="215"/>
      <c r="J63" s="215"/>
      <c r="K63" s="215"/>
      <c r="L63" s="215"/>
      <c r="M63" s="215"/>
      <c r="N63" s="215"/>
      <c r="O63" s="215"/>
      <c r="P63" s="215"/>
      <c r="Q63" s="215"/>
      <c r="R63" s="215"/>
      <c r="S63" s="215"/>
      <c r="T63" s="215"/>
      <c r="U63" s="215"/>
      <c r="V63" s="215"/>
      <c r="W63" s="215"/>
      <c r="X63" s="215"/>
      <c r="Y63" s="216"/>
      <c r="Z63" s="215"/>
      <c r="AA63" s="0"/>
      <c r="AB63" s="217"/>
      <c r="AC63" s="215"/>
    </row>
    <row r="64" customFormat="false" ht="14.95" hidden="false" customHeight="false" outlineLevel="0" collapsed="false">
      <c r="A64" s="212" t="n">
        <f aca="false">Samples!A64</f>
        <v>0</v>
      </c>
      <c r="B64" s="212" t="n">
        <f aca="false">Samples!B64</f>
        <v>0</v>
      </c>
      <c r="C64" s="212" t="e">
        <f aca="false">IF(D64&gt;1,"Pass","Failed")</f>
        <v>#N/A</v>
      </c>
      <c r="D64" s="213" t="e">
        <f aca="false">Summary!L68</f>
        <v>#N/A</v>
      </c>
      <c r="E64" s="212" t="s">
        <v>576</v>
      </c>
      <c r="F64" s="214" t="n">
        <f aca="false">Analysis!G266</f>
        <v>600</v>
      </c>
      <c r="G64" s="212" t="n">
        <v>2</v>
      </c>
      <c r="H64" s="0"/>
      <c r="I64" s="215"/>
      <c r="J64" s="215"/>
      <c r="K64" s="215"/>
      <c r="L64" s="215"/>
      <c r="M64" s="215"/>
      <c r="N64" s="215"/>
      <c r="O64" s="215"/>
      <c r="P64" s="215"/>
      <c r="Q64" s="215"/>
      <c r="R64" s="215"/>
      <c r="S64" s="215"/>
      <c r="T64" s="215"/>
      <c r="U64" s="215"/>
      <c r="V64" s="215"/>
      <c r="W64" s="215"/>
      <c r="X64" s="215"/>
      <c r="Y64" s="216"/>
      <c r="Z64" s="215"/>
      <c r="AA64" s="0"/>
      <c r="AB64" s="217"/>
      <c r="AC64" s="215"/>
    </row>
    <row r="65" customFormat="false" ht="14.95" hidden="false" customHeight="false" outlineLevel="0" collapsed="false">
      <c r="A65" s="212" t="n">
        <f aca="false">Samples!A65</f>
        <v>0</v>
      </c>
      <c r="B65" s="212" t="n">
        <f aca="false">Samples!B65</f>
        <v>0</v>
      </c>
      <c r="C65" s="212" t="e">
        <f aca="false">IF(D65&gt;1,"Pass","Failed")</f>
        <v>#N/A</v>
      </c>
      <c r="D65" s="213" t="e">
        <f aca="false">Summary!L69</f>
        <v>#N/A</v>
      </c>
      <c r="E65" s="212" t="s">
        <v>576</v>
      </c>
      <c r="F65" s="214" t="n">
        <f aca="false">Analysis!G269</f>
        <v>600</v>
      </c>
      <c r="G65" s="212" t="n">
        <v>2</v>
      </c>
      <c r="H65" s="0"/>
      <c r="I65" s="215"/>
      <c r="J65" s="215"/>
      <c r="K65" s="215"/>
      <c r="L65" s="215"/>
      <c r="M65" s="215"/>
      <c r="N65" s="215"/>
      <c r="O65" s="215"/>
      <c r="P65" s="215"/>
      <c r="Q65" s="215"/>
      <c r="R65" s="215"/>
      <c r="S65" s="215"/>
      <c r="T65" s="215"/>
      <c r="U65" s="215"/>
      <c r="V65" s="215"/>
      <c r="W65" s="215"/>
      <c r="X65" s="215"/>
      <c r="Y65" s="216"/>
      <c r="Z65" s="215"/>
      <c r="AA65" s="0"/>
      <c r="AB65" s="217"/>
      <c r="AC65" s="215"/>
    </row>
    <row r="66" customFormat="false" ht="14.95" hidden="false" customHeight="false" outlineLevel="0" collapsed="false">
      <c r="A66" s="212" t="n">
        <f aca="false">Samples!A66</f>
        <v>0</v>
      </c>
      <c r="B66" s="212" t="n">
        <f aca="false">Samples!B66</f>
        <v>0</v>
      </c>
      <c r="C66" s="212" t="e">
        <f aca="false">IF(D66&gt;1,"Pass","Failed")</f>
        <v>#N/A</v>
      </c>
      <c r="D66" s="213" t="e">
        <f aca="false">Summary!L70</f>
        <v>#N/A</v>
      </c>
      <c r="E66" s="212" t="s">
        <v>576</v>
      </c>
      <c r="F66" s="214" t="n">
        <f aca="false">Analysis!G272</f>
        <v>600</v>
      </c>
      <c r="G66" s="212" t="n">
        <v>2</v>
      </c>
      <c r="H66" s="0"/>
      <c r="I66" s="215"/>
      <c r="J66" s="215"/>
      <c r="K66" s="215"/>
      <c r="L66" s="215"/>
      <c r="M66" s="215"/>
      <c r="N66" s="215"/>
      <c r="O66" s="215"/>
      <c r="P66" s="215"/>
      <c r="Q66" s="215"/>
      <c r="R66" s="215"/>
      <c r="S66" s="215"/>
      <c r="T66" s="215"/>
      <c r="U66" s="215"/>
      <c r="V66" s="215"/>
      <c r="W66" s="215"/>
      <c r="X66" s="215"/>
      <c r="Y66" s="216"/>
      <c r="Z66" s="215"/>
      <c r="AA66" s="0"/>
      <c r="AB66" s="217"/>
      <c r="AC66" s="215"/>
    </row>
    <row r="67" customFormat="false" ht="14.95" hidden="false" customHeight="false" outlineLevel="0" collapsed="false">
      <c r="A67" s="212" t="n">
        <f aca="false">Samples!A67</f>
        <v>0</v>
      </c>
      <c r="B67" s="212" t="n">
        <f aca="false">Samples!B67</f>
        <v>0</v>
      </c>
      <c r="C67" s="212" t="e">
        <f aca="false">IF(D67&gt;1,"Pass","Failed")</f>
        <v>#N/A</v>
      </c>
      <c r="D67" s="213" t="e">
        <f aca="false">Summary!L71</f>
        <v>#N/A</v>
      </c>
      <c r="E67" s="212" t="s">
        <v>576</v>
      </c>
      <c r="F67" s="214" t="n">
        <f aca="false">Analysis!G275</f>
        <v>600</v>
      </c>
      <c r="G67" s="212" t="n">
        <v>2</v>
      </c>
      <c r="H67" s="0"/>
      <c r="I67" s="215"/>
      <c r="J67" s="215"/>
      <c r="K67" s="215"/>
      <c r="L67" s="215"/>
      <c r="M67" s="215"/>
      <c r="N67" s="215"/>
      <c r="O67" s="215"/>
      <c r="P67" s="215"/>
      <c r="Q67" s="215"/>
      <c r="R67" s="215"/>
      <c r="S67" s="215"/>
      <c r="T67" s="215"/>
      <c r="U67" s="215"/>
      <c r="V67" s="215"/>
      <c r="W67" s="215"/>
      <c r="X67" s="215"/>
      <c r="Y67" s="216"/>
      <c r="Z67" s="215"/>
      <c r="AA67" s="0"/>
      <c r="AB67" s="217"/>
      <c r="AC67" s="215"/>
    </row>
    <row r="68" customFormat="false" ht="14.95" hidden="false" customHeight="false" outlineLevel="0" collapsed="false">
      <c r="A68" s="212" t="n">
        <f aca="false">Samples!A68</f>
        <v>0</v>
      </c>
      <c r="B68" s="212" t="n">
        <f aca="false">Samples!B68</f>
        <v>0</v>
      </c>
      <c r="C68" s="212" t="e">
        <f aca="false">IF(D68&gt;1,"Pass","Failed")</f>
        <v>#N/A</v>
      </c>
      <c r="D68" s="213" t="e">
        <f aca="false">Summary!L72</f>
        <v>#N/A</v>
      </c>
      <c r="E68" s="212" t="s">
        <v>576</v>
      </c>
      <c r="F68" s="214" t="n">
        <f aca="false">Analysis!G278</f>
        <v>600</v>
      </c>
      <c r="G68" s="212" t="n">
        <v>2</v>
      </c>
      <c r="H68" s="0"/>
      <c r="I68" s="215"/>
      <c r="J68" s="215"/>
      <c r="K68" s="215"/>
      <c r="L68" s="215"/>
      <c r="M68" s="215"/>
      <c r="N68" s="215"/>
      <c r="O68" s="215"/>
      <c r="P68" s="215"/>
      <c r="Q68" s="215"/>
      <c r="R68" s="215"/>
      <c r="S68" s="215"/>
      <c r="T68" s="215"/>
      <c r="U68" s="215"/>
      <c r="V68" s="215"/>
      <c r="W68" s="215"/>
      <c r="X68" s="215"/>
      <c r="Y68" s="216"/>
      <c r="Z68" s="215"/>
      <c r="AA68" s="0"/>
      <c r="AB68" s="217"/>
      <c r="AC68" s="215"/>
    </row>
    <row r="69" customFormat="false" ht="14.95" hidden="false" customHeight="false" outlineLevel="0" collapsed="false">
      <c r="A69" s="212" t="n">
        <f aca="false">Samples!A69</f>
        <v>0</v>
      </c>
      <c r="B69" s="212" t="n">
        <f aca="false">Samples!B69</f>
        <v>0</v>
      </c>
      <c r="C69" s="212" t="e">
        <f aca="false">IF(D69&gt;1,"Pass","Failed")</f>
        <v>#N/A</v>
      </c>
      <c r="D69" s="213" t="e">
        <f aca="false">Summary!L73</f>
        <v>#N/A</v>
      </c>
      <c r="E69" s="212" t="s">
        <v>576</v>
      </c>
      <c r="F69" s="214" t="n">
        <f aca="false">Analysis!G281</f>
        <v>600</v>
      </c>
      <c r="G69" s="212" t="n">
        <v>2</v>
      </c>
      <c r="H69" s="0"/>
      <c r="I69" s="215"/>
      <c r="J69" s="215"/>
      <c r="K69" s="215"/>
      <c r="L69" s="215"/>
      <c r="M69" s="215"/>
      <c r="N69" s="215"/>
      <c r="O69" s="215"/>
      <c r="P69" s="215"/>
      <c r="Q69" s="215"/>
      <c r="R69" s="215"/>
      <c r="S69" s="215"/>
      <c r="T69" s="215"/>
      <c r="U69" s="215"/>
      <c r="V69" s="215"/>
      <c r="W69" s="215"/>
      <c r="X69" s="215"/>
      <c r="Y69" s="216"/>
      <c r="Z69" s="215"/>
      <c r="AA69" s="0"/>
      <c r="AB69" s="217"/>
      <c r="AC69" s="215"/>
    </row>
    <row r="70" customFormat="false" ht="14.95" hidden="false" customHeight="false" outlineLevel="0" collapsed="false">
      <c r="A70" s="212" t="n">
        <f aca="false">Samples!A70</f>
        <v>0</v>
      </c>
      <c r="B70" s="212" t="n">
        <f aca="false">Samples!B70</f>
        <v>0</v>
      </c>
      <c r="C70" s="212" t="e">
        <f aca="false">IF(D70&gt;1,"Pass","Failed")</f>
        <v>#N/A</v>
      </c>
      <c r="D70" s="213" t="e">
        <f aca="false">Summary!L74</f>
        <v>#N/A</v>
      </c>
      <c r="E70" s="212" t="s">
        <v>576</v>
      </c>
      <c r="F70" s="214" t="n">
        <f aca="false">Analysis!G284</f>
        <v>600</v>
      </c>
      <c r="G70" s="212" t="n">
        <v>2</v>
      </c>
      <c r="H70" s="0"/>
      <c r="I70" s="215"/>
      <c r="J70" s="215"/>
      <c r="K70" s="215"/>
      <c r="L70" s="215"/>
      <c r="M70" s="215"/>
      <c r="N70" s="215"/>
      <c r="O70" s="215"/>
      <c r="P70" s="215"/>
      <c r="Q70" s="215"/>
      <c r="R70" s="215"/>
      <c r="S70" s="215"/>
      <c r="T70" s="215"/>
      <c r="U70" s="215"/>
      <c r="V70" s="215"/>
      <c r="W70" s="215"/>
      <c r="X70" s="215"/>
      <c r="Y70" s="216"/>
      <c r="Z70" s="215"/>
      <c r="AA70" s="0"/>
      <c r="AB70" s="217"/>
      <c r="AC70" s="215"/>
    </row>
    <row r="71" customFormat="false" ht="14.95" hidden="false" customHeight="false" outlineLevel="0" collapsed="false">
      <c r="A71" s="212" t="n">
        <f aca="false">Samples!A71</f>
        <v>0</v>
      </c>
      <c r="B71" s="212" t="n">
        <f aca="false">Samples!B71</f>
        <v>0</v>
      </c>
      <c r="C71" s="212" t="e">
        <f aca="false">IF(D71&gt;1,"Pass","Failed")</f>
        <v>#N/A</v>
      </c>
      <c r="D71" s="213" t="e">
        <f aca="false">Summary!L75</f>
        <v>#N/A</v>
      </c>
      <c r="E71" s="212" t="s">
        <v>576</v>
      </c>
      <c r="F71" s="214" t="n">
        <f aca="false">Analysis!G287</f>
        <v>600</v>
      </c>
      <c r="G71" s="212" t="n">
        <v>2</v>
      </c>
      <c r="H71" s="0"/>
      <c r="I71" s="215"/>
      <c r="J71" s="215"/>
      <c r="K71" s="215"/>
      <c r="L71" s="215"/>
      <c r="M71" s="215"/>
      <c r="N71" s="215"/>
      <c r="O71" s="215"/>
      <c r="P71" s="215"/>
      <c r="Q71" s="215"/>
      <c r="R71" s="215"/>
      <c r="S71" s="215"/>
      <c r="T71" s="215"/>
      <c r="U71" s="215"/>
      <c r="V71" s="215"/>
      <c r="W71" s="215"/>
      <c r="X71" s="215"/>
      <c r="Y71" s="216"/>
      <c r="Z71" s="215"/>
      <c r="AA71" s="0"/>
      <c r="AB71" s="217"/>
      <c r="AC71" s="215"/>
    </row>
    <row r="72" customFormat="false" ht="14.95" hidden="false" customHeight="false" outlineLevel="0" collapsed="false">
      <c r="A72" s="212" t="n">
        <f aca="false">Samples!A72</f>
        <v>0</v>
      </c>
      <c r="B72" s="212" t="n">
        <f aca="false">Samples!B72</f>
        <v>0</v>
      </c>
      <c r="C72" s="212" t="e">
        <f aca="false">IF(D72&gt;1,"Pass","Failed")</f>
        <v>#N/A</v>
      </c>
      <c r="D72" s="213" t="e">
        <f aca="false">Summary!L76</f>
        <v>#N/A</v>
      </c>
      <c r="E72" s="212" t="s">
        <v>576</v>
      </c>
      <c r="F72" s="214" t="n">
        <f aca="false">Analysis!G290</f>
        <v>600</v>
      </c>
      <c r="G72" s="212" t="n">
        <v>2</v>
      </c>
      <c r="H72" s="0"/>
      <c r="I72" s="215"/>
      <c r="J72" s="215"/>
      <c r="K72" s="215"/>
      <c r="L72" s="215"/>
      <c r="M72" s="215"/>
      <c r="N72" s="215"/>
      <c r="O72" s="215"/>
      <c r="P72" s="215"/>
      <c r="Q72" s="215"/>
      <c r="R72" s="215"/>
      <c r="S72" s="215"/>
      <c r="T72" s="215"/>
      <c r="U72" s="215"/>
      <c r="V72" s="215"/>
      <c r="W72" s="215"/>
      <c r="X72" s="215"/>
      <c r="Y72" s="216"/>
      <c r="Z72" s="215"/>
      <c r="AA72" s="0"/>
      <c r="AB72" s="217"/>
      <c r="AC72" s="215"/>
    </row>
    <row r="73" customFormat="false" ht="14.95" hidden="false" customHeight="false" outlineLevel="0" collapsed="false">
      <c r="A73" s="212" t="n">
        <f aca="false">Samples!A73</f>
        <v>0</v>
      </c>
      <c r="B73" s="212" t="n">
        <f aca="false">Samples!B73</f>
        <v>0</v>
      </c>
      <c r="C73" s="212" t="e">
        <f aca="false">IF(D73&gt;1,"Pass","Failed")</f>
        <v>#N/A</v>
      </c>
      <c r="D73" s="213" t="e">
        <f aca="false">Summary!L77</f>
        <v>#N/A</v>
      </c>
      <c r="E73" s="212" t="s">
        <v>576</v>
      </c>
      <c r="F73" s="214" t="n">
        <f aca="false">Analysis!G293</f>
        <v>600</v>
      </c>
      <c r="G73" s="212" t="n">
        <v>2</v>
      </c>
      <c r="H73" s="0"/>
      <c r="I73" s="215"/>
      <c r="J73" s="215"/>
      <c r="K73" s="215"/>
      <c r="L73" s="215"/>
      <c r="M73" s="215"/>
      <c r="N73" s="215"/>
      <c r="O73" s="215"/>
      <c r="P73" s="215"/>
      <c r="Q73" s="215"/>
      <c r="R73" s="215"/>
      <c r="S73" s="215"/>
      <c r="T73" s="215"/>
      <c r="U73" s="215"/>
      <c r="V73" s="215"/>
      <c r="W73" s="215"/>
      <c r="X73" s="215"/>
      <c r="Y73" s="216"/>
      <c r="Z73" s="215"/>
      <c r="AA73" s="0"/>
      <c r="AB73" s="217"/>
      <c r="AC73" s="215"/>
    </row>
    <row r="74" customFormat="false" ht="14.95" hidden="false" customHeight="false" outlineLevel="0" collapsed="false">
      <c r="A74" s="212" t="n">
        <f aca="false">Samples!A74</f>
        <v>0</v>
      </c>
      <c r="B74" s="212" t="n">
        <f aca="false">Samples!B74</f>
        <v>0</v>
      </c>
      <c r="C74" s="212" t="e">
        <f aca="false">IF(D74&gt;1,"Pass","Failed")</f>
        <v>#N/A</v>
      </c>
      <c r="D74" s="213" t="e">
        <f aca="false">Summary!L78</f>
        <v>#N/A</v>
      </c>
      <c r="E74" s="212" t="s">
        <v>576</v>
      </c>
      <c r="F74" s="214" t="n">
        <f aca="false">Analysis!G296</f>
        <v>600</v>
      </c>
      <c r="G74" s="212" t="n">
        <v>2</v>
      </c>
      <c r="H74" s="0"/>
      <c r="I74" s="215"/>
      <c r="J74" s="215"/>
      <c r="K74" s="215"/>
      <c r="L74" s="215"/>
      <c r="M74" s="215"/>
      <c r="N74" s="215"/>
      <c r="O74" s="215"/>
      <c r="P74" s="215"/>
      <c r="Q74" s="215"/>
      <c r="R74" s="215"/>
      <c r="S74" s="215"/>
      <c r="T74" s="215"/>
      <c r="U74" s="215"/>
      <c r="V74" s="215"/>
      <c r="W74" s="215"/>
      <c r="X74" s="215"/>
      <c r="Y74" s="216"/>
      <c r="Z74" s="215"/>
      <c r="AA74" s="0"/>
      <c r="AB74" s="217"/>
      <c r="AC74" s="215"/>
    </row>
    <row r="75" customFormat="false" ht="14.95" hidden="false" customHeight="false" outlineLevel="0" collapsed="false">
      <c r="A75" s="212" t="n">
        <f aca="false">Samples!A75</f>
        <v>0</v>
      </c>
      <c r="B75" s="212" t="n">
        <f aca="false">Samples!B75</f>
        <v>0</v>
      </c>
      <c r="C75" s="212" t="e">
        <f aca="false">IF(D75&gt;1,"Pass","Failed")</f>
        <v>#N/A</v>
      </c>
      <c r="D75" s="213" t="e">
        <f aca="false">Summary!L79</f>
        <v>#N/A</v>
      </c>
      <c r="E75" s="212" t="s">
        <v>576</v>
      </c>
      <c r="F75" s="214" t="n">
        <f aca="false">Analysis!G299</f>
        <v>600</v>
      </c>
      <c r="G75" s="212" t="n">
        <v>2</v>
      </c>
      <c r="H75" s="0"/>
      <c r="I75" s="215"/>
      <c r="J75" s="215"/>
      <c r="K75" s="215"/>
      <c r="L75" s="215"/>
      <c r="M75" s="215"/>
      <c r="N75" s="215"/>
      <c r="O75" s="215"/>
      <c r="P75" s="215"/>
      <c r="Q75" s="215"/>
      <c r="R75" s="215"/>
      <c r="S75" s="215"/>
      <c r="T75" s="215"/>
      <c r="U75" s="215"/>
      <c r="V75" s="215"/>
      <c r="W75" s="215"/>
      <c r="X75" s="215"/>
      <c r="Y75" s="216"/>
      <c r="Z75" s="215"/>
      <c r="AA75" s="0"/>
      <c r="AB75" s="217"/>
      <c r="AC75" s="215"/>
    </row>
    <row r="76" customFormat="false" ht="14.95" hidden="false" customHeight="false" outlineLevel="0" collapsed="false">
      <c r="A76" s="212" t="n">
        <f aca="false">Samples!A76</f>
        <v>0</v>
      </c>
      <c r="B76" s="212" t="n">
        <f aca="false">Samples!B76</f>
        <v>0</v>
      </c>
      <c r="C76" s="212" t="e">
        <f aca="false">IF(D76&gt;1,"Pass","Failed")</f>
        <v>#N/A</v>
      </c>
      <c r="D76" s="213" t="e">
        <f aca="false">Summary!L80</f>
        <v>#N/A</v>
      </c>
      <c r="E76" s="212" t="s">
        <v>576</v>
      </c>
      <c r="F76" s="214" t="n">
        <f aca="false">Analysis!G302</f>
        <v>600</v>
      </c>
      <c r="G76" s="212" t="n">
        <v>2</v>
      </c>
      <c r="H76" s="0"/>
      <c r="I76" s="215"/>
      <c r="J76" s="215"/>
      <c r="K76" s="215"/>
      <c r="L76" s="215"/>
      <c r="M76" s="215"/>
      <c r="N76" s="215"/>
      <c r="O76" s="215"/>
      <c r="P76" s="215"/>
      <c r="Q76" s="215"/>
      <c r="R76" s="215"/>
      <c r="S76" s="215"/>
      <c r="T76" s="215"/>
      <c r="U76" s="215"/>
      <c r="V76" s="215"/>
      <c r="W76" s="215"/>
      <c r="X76" s="215"/>
      <c r="Y76" s="216"/>
      <c r="Z76" s="215"/>
      <c r="AA76" s="0"/>
      <c r="AB76" s="217"/>
      <c r="AC76" s="215"/>
    </row>
    <row r="77" customFormat="false" ht="14.95" hidden="false" customHeight="false" outlineLevel="0" collapsed="false">
      <c r="A77" s="212" t="n">
        <f aca="false">Samples!A77</f>
        <v>0</v>
      </c>
      <c r="B77" s="212" t="n">
        <f aca="false">Samples!B77</f>
        <v>0</v>
      </c>
      <c r="C77" s="212" t="e">
        <f aca="false">IF(D77&gt;1,"Pass","Failed")</f>
        <v>#N/A</v>
      </c>
      <c r="D77" s="213" t="e">
        <f aca="false">Summary!L81</f>
        <v>#N/A</v>
      </c>
      <c r="E77" s="212" t="s">
        <v>576</v>
      </c>
      <c r="F77" s="214" t="n">
        <f aca="false">Analysis!G305</f>
        <v>600</v>
      </c>
      <c r="G77" s="212" t="n">
        <v>2</v>
      </c>
      <c r="H77" s="0"/>
      <c r="I77" s="215"/>
      <c r="J77" s="215"/>
      <c r="K77" s="215"/>
      <c r="L77" s="215"/>
      <c r="M77" s="215"/>
      <c r="N77" s="215"/>
      <c r="O77" s="215"/>
      <c r="P77" s="215"/>
      <c r="Q77" s="215"/>
      <c r="R77" s="215"/>
      <c r="S77" s="215"/>
      <c r="T77" s="215"/>
      <c r="U77" s="215"/>
      <c r="V77" s="215"/>
      <c r="W77" s="215"/>
      <c r="X77" s="215"/>
      <c r="Y77" s="216"/>
      <c r="Z77" s="215"/>
      <c r="AA77" s="0"/>
      <c r="AB77" s="217"/>
      <c r="AC77" s="215"/>
    </row>
    <row r="78" customFormat="false" ht="14.95" hidden="false" customHeight="false" outlineLevel="0" collapsed="false">
      <c r="A78" s="212" t="n">
        <f aca="false">Samples!A78</f>
        <v>0</v>
      </c>
      <c r="B78" s="212" t="n">
        <f aca="false">Samples!B78</f>
        <v>0</v>
      </c>
      <c r="C78" s="212" t="e">
        <f aca="false">IF(D78&gt;1,"Pass","Failed")</f>
        <v>#N/A</v>
      </c>
      <c r="D78" s="213" t="e">
        <f aca="false">Summary!L82</f>
        <v>#N/A</v>
      </c>
      <c r="E78" s="212" t="s">
        <v>576</v>
      </c>
      <c r="F78" s="214" t="n">
        <f aca="false">Analysis!G308</f>
        <v>600</v>
      </c>
      <c r="G78" s="212" t="n">
        <v>2</v>
      </c>
      <c r="H78" s="0"/>
      <c r="I78" s="215"/>
      <c r="J78" s="215"/>
      <c r="K78" s="215"/>
      <c r="L78" s="215"/>
      <c r="M78" s="215"/>
      <c r="N78" s="215"/>
      <c r="O78" s="215"/>
      <c r="P78" s="215"/>
      <c r="Q78" s="215"/>
      <c r="R78" s="215"/>
      <c r="S78" s="215"/>
      <c r="T78" s="215"/>
      <c r="U78" s="215"/>
      <c r="V78" s="215"/>
      <c r="W78" s="215"/>
      <c r="X78" s="215"/>
      <c r="Y78" s="216"/>
      <c r="Z78" s="215"/>
      <c r="AA78" s="0"/>
      <c r="AB78" s="217"/>
      <c r="AC78" s="215"/>
    </row>
    <row r="79" customFormat="false" ht="14.95" hidden="false" customHeight="false" outlineLevel="0" collapsed="false">
      <c r="A79" s="212" t="n">
        <f aca="false">Samples!A79</f>
        <v>0</v>
      </c>
      <c r="B79" s="212" t="n">
        <f aca="false">Samples!B79</f>
        <v>0</v>
      </c>
      <c r="C79" s="212" t="e">
        <f aca="false">IF(D79&gt;1,"Pass","Failed")</f>
        <v>#N/A</v>
      </c>
      <c r="D79" s="213" t="e">
        <f aca="false">Summary!L83</f>
        <v>#N/A</v>
      </c>
      <c r="E79" s="212" t="s">
        <v>576</v>
      </c>
      <c r="F79" s="214" t="n">
        <f aca="false">Analysis!G311</f>
        <v>600</v>
      </c>
      <c r="G79" s="212" t="n">
        <v>2</v>
      </c>
      <c r="H79" s="0"/>
      <c r="I79" s="215"/>
      <c r="J79" s="215"/>
      <c r="K79" s="215"/>
      <c r="L79" s="215"/>
      <c r="M79" s="215"/>
      <c r="N79" s="215"/>
      <c r="O79" s="215"/>
      <c r="P79" s="215"/>
      <c r="Q79" s="215"/>
      <c r="R79" s="215"/>
      <c r="S79" s="215"/>
      <c r="T79" s="215"/>
      <c r="U79" s="215"/>
      <c r="V79" s="215"/>
      <c r="W79" s="215"/>
      <c r="X79" s="215"/>
      <c r="Y79" s="216"/>
      <c r="Z79" s="215"/>
      <c r="AA79" s="0"/>
      <c r="AB79" s="217"/>
      <c r="AC79" s="215"/>
    </row>
    <row r="80" customFormat="false" ht="14.95" hidden="false" customHeight="false" outlineLevel="0" collapsed="false">
      <c r="A80" s="212" t="n">
        <f aca="false">Samples!A80</f>
        <v>0</v>
      </c>
      <c r="B80" s="212" t="n">
        <f aca="false">Samples!B80</f>
        <v>0</v>
      </c>
      <c r="C80" s="212" t="e">
        <f aca="false">IF(D80&gt;1,"Pass","Failed")</f>
        <v>#N/A</v>
      </c>
      <c r="D80" s="213" t="e">
        <f aca="false">Summary!L84</f>
        <v>#N/A</v>
      </c>
      <c r="E80" s="212" t="s">
        <v>576</v>
      </c>
      <c r="F80" s="214" t="n">
        <f aca="false">Analysis!G314</f>
        <v>600</v>
      </c>
      <c r="G80" s="212" t="n">
        <v>2</v>
      </c>
      <c r="H80" s="0"/>
      <c r="I80" s="215"/>
      <c r="J80" s="215"/>
      <c r="K80" s="215"/>
      <c r="L80" s="215"/>
      <c r="M80" s="215"/>
      <c r="N80" s="215"/>
      <c r="O80" s="215"/>
      <c r="P80" s="215"/>
      <c r="Q80" s="215"/>
      <c r="R80" s="215"/>
      <c r="S80" s="215"/>
      <c r="T80" s="215"/>
      <c r="U80" s="215"/>
      <c r="V80" s="215"/>
      <c r="W80" s="215"/>
      <c r="X80" s="215"/>
      <c r="Y80" s="216"/>
      <c r="Z80" s="215"/>
      <c r="AA80" s="0"/>
      <c r="AB80" s="217"/>
      <c r="AC80" s="215"/>
    </row>
    <row r="81" customFormat="false" ht="14.95" hidden="false" customHeight="false" outlineLevel="0" collapsed="false">
      <c r="A81" s="212" t="n">
        <f aca="false">Samples!A81</f>
        <v>0</v>
      </c>
      <c r="B81" s="212" t="n">
        <f aca="false">Samples!B81</f>
        <v>0</v>
      </c>
      <c r="C81" s="212" t="e">
        <f aca="false">IF(D81&gt;1,"Pass","Failed")</f>
        <v>#N/A</v>
      </c>
      <c r="D81" s="213" t="e">
        <f aca="false">Summary!L85</f>
        <v>#N/A</v>
      </c>
      <c r="E81" s="212" t="s">
        <v>576</v>
      </c>
      <c r="F81" s="214" t="n">
        <f aca="false">Analysis!G317</f>
        <v>600</v>
      </c>
      <c r="G81" s="212" t="n">
        <v>2</v>
      </c>
      <c r="H81" s="0"/>
      <c r="I81" s="215"/>
      <c r="J81" s="215"/>
      <c r="K81" s="215"/>
      <c r="L81" s="215"/>
      <c r="M81" s="215"/>
      <c r="N81" s="215"/>
      <c r="O81" s="215"/>
      <c r="P81" s="215"/>
      <c r="Q81" s="215"/>
      <c r="R81" s="215"/>
      <c r="S81" s="215"/>
      <c r="T81" s="215"/>
      <c r="U81" s="215"/>
      <c r="V81" s="215"/>
      <c r="W81" s="215"/>
      <c r="X81" s="215"/>
      <c r="Y81" s="216"/>
      <c r="Z81" s="215"/>
      <c r="AA81" s="0"/>
      <c r="AB81" s="217"/>
      <c r="AC81" s="215"/>
    </row>
    <row r="82" customFormat="false" ht="14.95" hidden="false" customHeight="false" outlineLevel="0" collapsed="false">
      <c r="A82" s="212" t="n">
        <f aca="false">Samples!A82</f>
        <v>0</v>
      </c>
      <c r="B82" s="212" t="n">
        <f aca="false">Samples!B82</f>
        <v>0</v>
      </c>
      <c r="C82" s="212" t="e">
        <f aca="false">IF(D82&gt;1,"Pass","Failed")</f>
        <v>#N/A</v>
      </c>
      <c r="D82" s="213" t="e">
        <f aca="false">Summary!L86</f>
        <v>#N/A</v>
      </c>
      <c r="E82" s="212" t="s">
        <v>576</v>
      </c>
      <c r="F82" s="214" t="n">
        <f aca="false">Analysis!G320</f>
        <v>600</v>
      </c>
      <c r="G82" s="212" t="n">
        <v>2</v>
      </c>
      <c r="H82" s="0"/>
      <c r="I82" s="215"/>
      <c r="J82" s="215"/>
      <c r="K82" s="215"/>
      <c r="L82" s="215"/>
      <c r="M82" s="215"/>
      <c r="N82" s="215"/>
      <c r="O82" s="215"/>
      <c r="P82" s="215"/>
      <c r="Q82" s="215"/>
      <c r="R82" s="215"/>
      <c r="S82" s="215"/>
      <c r="T82" s="215"/>
      <c r="U82" s="215"/>
      <c r="V82" s="215"/>
      <c r="W82" s="215"/>
      <c r="X82" s="215"/>
      <c r="Y82" s="216"/>
      <c r="Z82" s="215"/>
      <c r="AA82" s="0"/>
      <c r="AB82" s="217"/>
      <c r="AC82" s="215"/>
    </row>
    <row r="83" customFormat="false" ht="14.95" hidden="false" customHeight="false" outlineLevel="0" collapsed="false">
      <c r="A83" s="212" t="n">
        <f aca="false">Samples!A83</f>
        <v>0</v>
      </c>
      <c r="B83" s="212" t="n">
        <f aca="false">Samples!B83</f>
        <v>0</v>
      </c>
      <c r="C83" s="212" t="e">
        <f aca="false">IF(D83&gt;1,"Pass","Failed")</f>
        <v>#N/A</v>
      </c>
      <c r="D83" s="213" t="e">
        <f aca="false">Summary!L87</f>
        <v>#N/A</v>
      </c>
      <c r="E83" s="212" t="s">
        <v>576</v>
      </c>
      <c r="F83" s="214" t="n">
        <f aca="false">Analysis!G323</f>
        <v>600</v>
      </c>
      <c r="G83" s="212" t="n">
        <v>2</v>
      </c>
      <c r="H83" s="0"/>
      <c r="I83" s="215"/>
      <c r="J83" s="215"/>
      <c r="K83" s="215"/>
      <c r="L83" s="215"/>
      <c r="M83" s="215"/>
      <c r="N83" s="215"/>
      <c r="O83" s="215"/>
      <c r="P83" s="215"/>
      <c r="Q83" s="215"/>
      <c r="R83" s="215"/>
      <c r="S83" s="215"/>
      <c r="T83" s="215"/>
      <c r="U83" s="215"/>
      <c r="V83" s="215"/>
      <c r="W83" s="215"/>
      <c r="X83" s="215"/>
      <c r="Y83" s="216"/>
      <c r="Z83" s="215"/>
      <c r="AA83" s="0"/>
      <c r="AB83" s="217"/>
      <c r="AC83" s="215"/>
    </row>
    <row r="84" customFormat="false" ht="14.95" hidden="false" customHeight="false" outlineLevel="0" collapsed="false">
      <c r="A84" s="212" t="n">
        <f aca="false">Samples!A84</f>
        <v>0</v>
      </c>
      <c r="B84" s="212" t="n">
        <f aca="false">Samples!B84</f>
        <v>0</v>
      </c>
      <c r="C84" s="212" t="e">
        <f aca="false">IF(D84&gt;1,"Pass","Failed")</f>
        <v>#N/A</v>
      </c>
      <c r="D84" s="213" t="e">
        <f aca="false">Summary!L88</f>
        <v>#N/A</v>
      </c>
      <c r="E84" s="212" t="s">
        <v>576</v>
      </c>
      <c r="F84" s="214" t="n">
        <f aca="false">Analysis!G326</f>
        <v>600</v>
      </c>
      <c r="G84" s="212" t="n">
        <v>2</v>
      </c>
      <c r="H84" s="0"/>
      <c r="I84" s="215"/>
      <c r="J84" s="215"/>
      <c r="K84" s="215"/>
      <c r="L84" s="215"/>
      <c r="M84" s="215"/>
      <c r="N84" s="215"/>
      <c r="O84" s="215"/>
      <c r="P84" s="215"/>
      <c r="Q84" s="215"/>
      <c r="R84" s="215"/>
      <c r="S84" s="215"/>
      <c r="T84" s="215"/>
      <c r="U84" s="215"/>
      <c r="V84" s="215"/>
      <c r="W84" s="215"/>
      <c r="X84" s="215"/>
      <c r="Y84" s="216"/>
      <c r="Z84" s="215"/>
      <c r="AA84" s="0"/>
      <c r="AB84" s="217"/>
      <c r="AC84" s="215"/>
    </row>
    <row r="85" customFormat="false" ht="14.95" hidden="false" customHeight="false" outlineLevel="0" collapsed="false">
      <c r="A85" s="212" t="n">
        <f aca="false">Samples!A85</f>
        <v>0</v>
      </c>
      <c r="B85" s="212" t="n">
        <f aca="false">Samples!B85</f>
        <v>0</v>
      </c>
      <c r="C85" s="212" t="e">
        <f aca="false">IF(D85&gt;1,"Pass","Failed")</f>
        <v>#N/A</v>
      </c>
      <c r="D85" s="213" t="e">
        <f aca="false">Summary!L89</f>
        <v>#N/A</v>
      </c>
      <c r="E85" s="212" t="s">
        <v>576</v>
      </c>
      <c r="F85" s="214" t="n">
        <f aca="false">Analysis!G329</f>
        <v>600</v>
      </c>
      <c r="G85" s="212" t="n">
        <v>2</v>
      </c>
      <c r="H85" s="0"/>
      <c r="I85" s="215"/>
      <c r="J85" s="215"/>
      <c r="K85" s="215"/>
      <c r="L85" s="215"/>
      <c r="M85" s="215"/>
      <c r="N85" s="215"/>
      <c r="O85" s="215"/>
      <c r="P85" s="215"/>
      <c r="Q85" s="215"/>
      <c r="R85" s="215"/>
      <c r="S85" s="215"/>
      <c r="T85" s="215"/>
      <c r="U85" s="215"/>
      <c r="V85" s="215"/>
      <c r="W85" s="215"/>
      <c r="X85" s="215"/>
      <c r="Y85" s="216"/>
      <c r="Z85" s="215"/>
      <c r="AA85" s="0"/>
      <c r="AB85" s="217"/>
      <c r="AC85" s="215"/>
    </row>
    <row r="86" customFormat="false" ht="14.95" hidden="false" customHeight="false" outlineLevel="0" collapsed="false">
      <c r="A86" s="212" t="n">
        <f aca="false">Samples!A86</f>
        <v>0</v>
      </c>
      <c r="B86" s="212" t="n">
        <f aca="false">Samples!B86</f>
        <v>0</v>
      </c>
      <c r="C86" s="212" t="e">
        <f aca="false">IF(D86&gt;1,"Pass","Failed")</f>
        <v>#N/A</v>
      </c>
      <c r="D86" s="213" t="e">
        <f aca="false">Summary!L90</f>
        <v>#N/A</v>
      </c>
      <c r="E86" s="212" t="s">
        <v>576</v>
      </c>
      <c r="F86" s="214" t="n">
        <f aca="false">Analysis!G332</f>
        <v>600</v>
      </c>
      <c r="G86" s="212" t="n">
        <v>2</v>
      </c>
      <c r="H86" s="0"/>
      <c r="I86" s="215"/>
      <c r="J86" s="215"/>
      <c r="K86" s="215"/>
      <c r="L86" s="215"/>
      <c r="M86" s="215"/>
      <c r="N86" s="215"/>
      <c r="O86" s="215"/>
      <c r="P86" s="215"/>
      <c r="Q86" s="215"/>
      <c r="R86" s="215"/>
      <c r="S86" s="215"/>
      <c r="T86" s="215"/>
      <c r="U86" s="215"/>
      <c r="V86" s="215"/>
      <c r="W86" s="215"/>
      <c r="X86" s="215"/>
      <c r="Y86" s="216"/>
      <c r="Z86" s="215"/>
      <c r="AA86" s="0"/>
      <c r="AB86" s="217"/>
      <c r="AC86" s="215"/>
    </row>
    <row r="87" customFormat="false" ht="14.95" hidden="false" customHeight="false" outlineLevel="0" collapsed="false">
      <c r="A87" s="212" t="n">
        <f aca="false">Samples!A87</f>
        <v>0</v>
      </c>
      <c r="B87" s="212" t="n">
        <f aca="false">Samples!B87</f>
        <v>0</v>
      </c>
      <c r="C87" s="212" t="e">
        <f aca="false">IF(D87&gt;1,"Pass","Failed")</f>
        <v>#N/A</v>
      </c>
      <c r="D87" s="213" t="e">
        <f aca="false">Summary!L91</f>
        <v>#N/A</v>
      </c>
      <c r="E87" s="212" t="s">
        <v>576</v>
      </c>
      <c r="F87" s="214" t="n">
        <f aca="false">Analysis!G335</f>
        <v>600</v>
      </c>
      <c r="G87" s="212" t="n">
        <v>2</v>
      </c>
      <c r="H87" s="0"/>
      <c r="I87" s="215"/>
      <c r="J87" s="215"/>
      <c r="K87" s="215"/>
      <c r="L87" s="215"/>
      <c r="M87" s="215"/>
      <c r="N87" s="215"/>
      <c r="O87" s="215"/>
      <c r="P87" s="215"/>
      <c r="Q87" s="215"/>
      <c r="R87" s="215"/>
      <c r="S87" s="215"/>
      <c r="T87" s="215"/>
      <c r="U87" s="215"/>
      <c r="V87" s="215"/>
      <c r="W87" s="215"/>
      <c r="X87" s="215"/>
      <c r="Y87" s="216"/>
      <c r="Z87" s="215"/>
      <c r="AA87" s="0"/>
      <c r="AB87" s="217"/>
      <c r="AC87" s="215"/>
    </row>
    <row r="88" customFormat="false" ht="14.95" hidden="false" customHeight="false" outlineLevel="0" collapsed="false">
      <c r="A88" s="212" t="n">
        <f aca="false">Samples!A88</f>
        <v>0</v>
      </c>
      <c r="B88" s="212" t="n">
        <f aca="false">Samples!B88</f>
        <v>0</v>
      </c>
      <c r="C88" s="212" t="e">
        <f aca="false">IF(D88&gt;1,"Pass","Failed")</f>
        <v>#N/A</v>
      </c>
      <c r="D88" s="213" t="e">
        <f aca="false">Summary!L92</f>
        <v>#N/A</v>
      </c>
      <c r="E88" s="212" t="s">
        <v>576</v>
      </c>
      <c r="F88" s="214" t="n">
        <f aca="false">Analysis!G338</f>
        <v>600</v>
      </c>
      <c r="G88" s="212" t="n">
        <v>2</v>
      </c>
      <c r="H88" s="0"/>
      <c r="I88" s="215"/>
      <c r="J88" s="215"/>
      <c r="K88" s="215"/>
      <c r="L88" s="215"/>
      <c r="M88" s="215"/>
      <c r="N88" s="215"/>
      <c r="O88" s="215"/>
      <c r="P88" s="215"/>
      <c r="Q88" s="215"/>
      <c r="R88" s="215"/>
      <c r="S88" s="215"/>
      <c r="T88" s="215"/>
      <c r="U88" s="215"/>
      <c r="V88" s="215"/>
      <c r="W88" s="215"/>
      <c r="X88" s="215"/>
      <c r="Y88" s="216"/>
      <c r="Z88" s="215"/>
      <c r="AA88" s="0"/>
      <c r="AB88" s="217"/>
      <c r="AC88" s="215"/>
    </row>
    <row r="89" customFormat="false" ht="14.95" hidden="false" customHeight="false" outlineLevel="0" collapsed="false">
      <c r="A89" s="212" t="n">
        <f aca="false">Samples!A89</f>
        <v>0</v>
      </c>
      <c r="B89" s="212" t="n">
        <f aca="false">Samples!B89</f>
        <v>0</v>
      </c>
      <c r="C89" s="212" t="e">
        <f aca="false">IF(D89&gt;1,"Pass","Failed")</f>
        <v>#N/A</v>
      </c>
      <c r="D89" s="213" t="e">
        <f aca="false">Summary!L93</f>
        <v>#N/A</v>
      </c>
      <c r="E89" s="212" t="s">
        <v>576</v>
      </c>
      <c r="F89" s="214" t="n">
        <f aca="false">Analysis!G341</f>
        <v>600</v>
      </c>
      <c r="G89" s="212" t="n">
        <v>2</v>
      </c>
      <c r="H89" s="0"/>
      <c r="I89" s="215"/>
      <c r="J89" s="215"/>
      <c r="K89" s="215"/>
      <c r="L89" s="215"/>
      <c r="M89" s="215"/>
      <c r="N89" s="215"/>
      <c r="O89" s="215"/>
      <c r="P89" s="215"/>
      <c r="Q89" s="215"/>
      <c r="R89" s="215"/>
      <c r="S89" s="215"/>
      <c r="T89" s="215"/>
      <c r="U89" s="215"/>
      <c r="V89" s="215"/>
      <c r="W89" s="215"/>
      <c r="X89" s="215"/>
      <c r="Y89" s="216"/>
      <c r="Z89" s="215"/>
      <c r="AA89" s="0"/>
      <c r="AB89" s="217"/>
      <c r="AC89" s="215"/>
    </row>
    <row r="90" customFormat="false" ht="14.95" hidden="false" customHeight="false" outlineLevel="0" collapsed="false">
      <c r="A90" s="212" t="n">
        <f aca="false">Samples!A90</f>
        <v>0</v>
      </c>
      <c r="B90" s="212" t="n">
        <f aca="false">Samples!B90</f>
        <v>0</v>
      </c>
      <c r="C90" s="212" t="e">
        <f aca="false">IF(D90&gt;1,"Pass","Failed")</f>
        <v>#N/A</v>
      </c>
      <c r="D90" s="213" t="e">
        <f aca="false">Summary!L94</f>
        <v>#N/A</v>
      </c>
      <c r="E90" s="212" t="s">
        <v>576</v>
      </c>
      <c r="F90" s="214" t="n">
        <f aca="false">Analysis!G344</f>
        <v>600</v>
      </c>
      <c r="G90" s="212" t="n">
        <v>2</v>
      </c>
      <c r="H90" s="0"/>
      <c r="I90" s="215"/>
      <c r="J90" s="215"/>
      <c r="K90" s="215"/>
      <c r="L90" s="215"/>
      <c r="M90" s="215"/>
      <c r="N90" s="215"/>
      <c r="O90" s="215"/>
      <c r="P90" s="215"/>
      <c r="Q90" s="215"/>
      <c r="R90" s="215"/>
      <c r="S90" s="215"/>
      <c r="T90" s="215"/>
      <c r="U90" s="215"/>
      <c r="V90" s="215"/>
      <c r="W90" s="215"/>
      <c r="X90" s="215"/>
      <c r="Y90" s="216"/>
      <c r="Z90" s="215"/>
      <c r="AA90" s="0"/>
      <c r="AB90" s="217"/>
      <c r="AC90" s="215"/>
    </row>
    <row r="91" customFormat="false" ht="14.95" hidden="false" customHeight="false" outlineLevel="0" collapsed="false">
      <c r="A91" s="212" t="n">
        <f aca="false">Samples!A91</f>
        <v>0</v>
      </c>
      <c r="B91" s="212" t="n">
        <f aca="false">Samples!B91</f>
        <v>0</v>
      </c>
      <c r="C91" s="212" t="e">
        <f aca="false">IF(D91&gt;1,"Pass","Failed")</f>
        <v>#N/A</v>
      </c>
      <c r="D91" s="213" t="e">
        <f aca="false">Summary!L95</f>
        <v>#N/A</v>
      </c>
      <c r="E91" s="212" t="s">
        <v>576</v>
      </c>
      <c r="F91" s="214" t="n">
        <f aca="false">Analysis!G347</f>
        <v>600</v>
      </c>
      <c r="G91" s="212" t="n">
        <v>2</v>
      </c>
      <c r="H91" s="0"/>
      <c r="I91" s="215"/>
      <c r="J91" s="215"/>
      <c r="K91" s="215"/>
      <c r="L91" s="215"/>
      <c r="M91" s="215"/>
      <c r="N91" s="215"/>
      <c r="O91" s="215"/>
      <c r="P91" s="215"/>
      <c r="Q91" s="215"/>
      <c r="R91" s="215"/>
      <c r="S91" s="215"/>
      <c r="T91" s="215"/>
      <c r="U91" s="215"/>
      <c r="V91" s="215"/>
      <c r="W91" s="215"/>
      <c r="X91" s="215"/>
      <c r="Y91" s="216"/>
      <c r="Z91" s="215"/>
      <c r="AA91" s="0"/>
      <c r="AB91" s="217"/>
      <c r="AC91" s="215"/>
    </row>
    <row r="92" customFormat="false" ht="14.95" hidden="false" customHeight="false" outlineLevel="0" collapsed="false">
      <c r="A92" s="212" t="n">
        <f aca="false">Samples!A92</f>
        <v>0</v>
      </c>
      <c r="B92" s="212" t="n">
        <f aca="false">Samples!B92</f>
        <v>0</v>
      </c>
      <c r="C92" s="212" t="e">
        <f aca="false">IF(D92&gt;1,"Pass","Failed")</f>
        <v>#N/A</v>
      </c>
      <c r="D92" s="213" t="e">
        <f aca="false">Summary!L96</f>
        <v>#N/A</v>
      </c>
      <c r="E92" s="212" t="s">
        <v>576</v>
      </c>
      <c r="F92" s="214" t="n">
        <f aca="false">Analysis!G350</f>
        <v>600</v>
      </c>
      <c r="G92" s="212" t="n">
        <v>2</v>
      </c>
      <c r="H92" s="0"/>
      <c r="I92" s="215"/>
      <c r="J92" s="215"/>
      <c r="K92" s="215"/>
      <c r="L92" s="215"/>
      <c r="M92" s="215"/>
      <c r="N92" s="215"/>
      <c r="O92" s="215"/>
      <c r="P92" s="215"/>
      <c r="Q92" s="215"/>
      <c r="R92" s="215"/>
      <c r="S92" s="215"/>
      <c r="T92" s="215"/>
      <c r="U92" s="215"/>
      <c r="V92" s="215"/>
      <c r="W92" s="215"/>
      <c r="X92" s="215"/>
      <c r="Y92" s="216"/>
      <c r="Z92" s="215"/>
      <c r="AA92" s="0"/>
      <c r="AB92" s="217"/>
      <c r="AC92" s="215"/>
    </row>
    <row r="93" customFormat="false" ht="14.95" hidden="false" customHeight="false" outlineLevel="0" collapsed="false">
      <c r="A93" s="212" t="n">
        <f aca="false">Samples!A93</f>
        <v>0</v>
      </c>
      <c r="B93" s="212" t="n">
        <f aca="false">Samples!B93</f>
        <v>0</v>
      </c>
      <c r="C93" s="212" t="e">
        <f aca="false">IF(D93&gt;1,"Pass","Failed")</f>
        <v>#N/A</v>
      </c>
      <c r="D93" s="213" t="e">
        <f aca="false">Summary!L97</f>
        <v>#N/A</v>
      </c>
      <c r="E93" s="212" t="s">
        <v>576</v>
      </c>
      <c r="F93" s="214" t="n">
        <f aca="false">Analysis!G353</f>
        <v>600</v>
      </c>
      <c r="G93" s="212" t="n">
        <v>2</v>
      </c>
      <c r="H93" s="0"/>
      <c r="I93" s="215"/>
      <c r="J93" s="215"/>
      <c r="K93" s="215"/>
      <c r="L93" s="215"/>
      <c r="M93" s="215"/>
      <c r="N93" s="215"/>
      <c r="O93" s="215"/>
      <c r="P93" s="215"/>
      <c r="Q93" s="215"/>
      <c r="R93" s="215"/>
      <c r="S93" s="215"/>
      <c r="T93" s="215"/>
      <c r="U93" s="215"/>
      <c r="V93" s="215"/>
      <c r="W93" s="215"/>
      <c r="X93" s="215"/>
      <c r="Y93" s="216"/>
      <c r="Z93" s="215"/>
      <c r="AA93" s="0"/>
      <c r="AB93" s="217"/>
      <c r="AC93" s="215"/>
    </row>
    <row r="94" customFormat="false" ht="14.95" hidden="false" customHeight="false" outlineLevel="0" collapsed="false">
      <c r="A94" s="212" t="n">
        <f aca="false">Samples!A94</f>
        <v>0</v>
      </c>
      <c r="B94" s="212" t="n">
        <f aca="false">Samples!B94</f>
        <v>0</v>
      </c>
      <c r="C94" s="212" t="e">
        <f aca="false">IF(D94&gt;1,"Pass","Failed")</f>
        <v>#N/A</v>
      </c>
      <c r="D94" s="213" t="e">
        <f aca="false">Summary!L98</f>
        <v>#N/A</v>
      </c>
      <c r="E94" s="212" t="s">
        <v>576</v>
      </c>
      <c r="F94" s="214" t="n">
        <f aca="false">Analysis!G356</f>
        <v>600</v>
      </c>
      <c r="G94" s="212" t="n">
        <v>2</v>
      </c>
      <c r="H94" s="0"/>
      <c r="I94" s="215"/>
      <c r="J94" s="215"/>
      <c r="K94" s="215"/>
      <c r="L94" s="215"/>
      <c r="M94" s="215"/>
      <c r="N94" s="215"/>
      <c r="O94" s="215"/>
      <c r="P94" s="215"/>
      <c r="Q94" s="215"/>
      <c r="R94" s="215"/>
      <c r="S94" s="215"/>
      <c r="T94" s="215"/>
      <c r="U94" s="215"/>
      <c r="V94" s="215"/>
      <c r="W94" s="215"/>
      <c r="X94" s="215"/>
      <c r="Y94" s="216"/>
      <c r="Z94" s="215"/>
      <c r="AA94" s="0"/>
      <c r="AB94" s="217"/>
      <c r="AC94" s="215"/>
    </row>
    <row r="95" customFormat="false" ht="14.95" hidden="false" customHeight="false" outlineLevel="0" collapsed="false">
      <c r="A95" s="212" t="n">
        <f aca="false">Samples!A95</f>
        <v>0</v>
      </c>
      <c r="B95" s="212" t="n">
        <f aca="false">Samples!B95</f>
        <v>0</v>
      </c>
      <c r="C95" s="212" t="e">
        <f aca="false">IF(D95&gt;1,"Pass","Failed")</f>
        <v>#N/A</v>
      </c>
      <c r="D95" s="213" t="e">
        <f aca="false">Summary!L99</f>
        <v>#N/A</v>
      </c>
      <c r="E95" s="212" t="s">
        <v>576</v>
      </c>
      <c r="F95" s="214" t="n">
        <f aca="false">Analysis!G359</f>
        <v>600</v>
      </c>
      <c r="G95" s="212" t="n">
        <v>2</v>
      </c>
      <c r="H95" s="0"/>
      <c r="I95" s="215"/>
      <c r="J95" s="215"/>
      <c r="K95" s="215"/>
      <c r="L95" s="215"/>
      <c r="M95" s="215"/>
      <c r="N95" s="215"/>
      <c r="O95" s="215"/>
      <c r="P95" s="215"/>
      <c r="Q95" s="215"/>
      <c r="R95" s="215"/>
      <c r="S95" s="215"/>
      <c r="T95" s="215"/>
      <c r="U95" s="215"/>
      <c r="V95" s="215"/>
      <c r="W95" s="215"/>
      <c r="X95" s="215"/>
      <c r="Y95" s="216"/>
      <c r="Z95" s="215"/>
      <c r="AA95" s="0"/>
      <c r="AB95" s="217"/>
      <c r="AC95" s="215"/>
    </row>
    <row r="96" customFormat="false" ht="14.95" hidden="false" customHeight="false" outlineLevel="0" collapsed="false">
      <c r="A96" s="212" t="n">
        <f aca="false">Samples!A96</f>
        <v>0</v>
      </c>
      <c r="B96" s="212" t="n">
        <f aca="false">Samples!B96</f>
        <v>0</v>
      </c>
      <c r="C96" s="212" t="e">
        <f aca="false">IF(D96&gt;1,"Pass","Failed")</f>
        <v>#N/A</v>
      </c>
      <c r="D96" s="213" t="e">
        <f aca="false">Summary!L100</f>
        <v>#N/A</v>
      </c>
      <c r="E96" s="212" t="s">
        <v>576</v>
      </c>
      <c r="F96" s="214" t="n">
        <f aca="false">Analysis!G362</f>
        <v>600</v>
      </c>
      <c r="G96" s="212" t="n">
        <v>2</v>
      </c>
      <c r="H96" s="0"/>
      <c r="I96" s="215"/>
      <c r="J96" s="215"/>
      <c r="K96" s="215"/>
      <c r="L96" s="215"/>
      <c r="M96" s="215"/>
      <c r="N96" s="215"/>
      <c r="O96" s="215"/>
      <c r="P96" s="215"/>
      <c r="Q96" s="215"/>
      <c r="R96" s="215"/>
      <c r="S96" s="215"/>
      <c r="T96" s="215"/>
      <c r="U96" s="215"/>
      <c r="V96" s="215"/>
      <c r="W96" s="215"/>
      <c r="X96" s="215"/>
      <c r="Y96" s="216"/>
      <c r="Z96" s="215"/>
      <c r="AA96" s="0"/>
      <c r="AB96" s="217"/>
      <c r="AC96" s="215"/>
    </row>
    <row r="97" customFormat="false" ht="14.95" hidden="false" customHeight="false" outlineLevel="0" collapsed="false">
      <c r="A97" s="212" t="n">
        <f aca="false">Samples!A97</f>
        <v>0</v>
      </c>
      <c r="B97" s="212" t="n">
        <f aca="false">Samples!B97</f>
        <v>0</v>
      </c>
      <c r="C97" s="212" t="e">
        <f aca="false">IF(D97&gt;1,"Pass","Failed")</f>
        <v>#N/A</v>
      </c>
      <c r="D97" s="213" t="e">
        <f aca="false">Summary!L101</f>
        <v>#N/A</v>
      </c>
      <c r="E97" s="212" t="s">
        <v>576</v>
      </c>
      <c r="F97" s="214" t="n">
        <f aca="false">Analysis!G365</f>
        <v>600</v>
      </c>
      <c r="G97" s="212" t="n">
        <v>2</v>
      </c>
      <c r="H97" s="0"/>
      <c r="I97" s="215"/>
      <c r="J97" s="215"/>
      <c r="K97" s="215"/>
      <c r="L97" s="215"/>
      <c r="M97" s="215"/>
      <c r="N97" s="215"/>
      <c r="O97" s="215"/>
      <c r="P97" s="215"/>
      <c r="Q97" s="215"/>
      <c r="R97" s="215"/>
      <c r="S97" s="215"/>
      <c r="T97" s="215"/>
      <c r="U97" s="215"/>
      <c r="V97" s="215"/>
      <c r="W97" s="215"/>
      <c r="X97" s="215"/>
      <c r="Y97" s="216"/>
      <c r="Z97" s="215"/>
      <c r="AA97" s="0"/>
      <c r="AB97" s="217"/>
      <c r="AC97" s="21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3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5" min="1" style="0" width="8.57085020242915"/>
    <col collapsed="false" hidden="false" max="6" min="6" style="0" width="11.6761133603239"/>
    <col collapsed="false" hidden="false" max="1025" min="7" style="0" width="8.57085020242915"/>
  </cols>
  <sheetData>
    <row r="1" customFormat="false" ht="14.25" hidden="false" customHeight="false" outlineLevel="0" collapsed="false">
      <c r="A1" s="6" t="s">
        <v>577</v>
      </c>
    </row>
    <row r="2" customFormat="false" ht="14.25" hidden="false" customHeight="false" outlineLevel="0" collapsed="false">
      <c r="A2" s="6" t="s">
        <v>578</v>
      </c>
      <c r="B2" s="6" t="s">
        <v>579</v>
      </c>
      <c r="C2" s="6" t="s">
        <v>580</v>
      </c>
      <c r="D2" s="6" t="s">
        <v>581</v>
      </c>
      <c r="E2" s="6" t="s">
        <v>582</v>
      </c>
      <c r="F2" s="6" t="s">
        <v>572</v>
      </c>
      <c r="G2" s="6" t="s">
        <v>29</v>
      </c>
      <c r="H2" s="6" t="s">
        <v>583</v>
      </c>
    </row>
    <row r="3" customFormat="false" ht="14.25" hidden="false" customHeight="false" outlineLevel="0" collapsed="false">
      <c r="A3" s="0" t="n">
        <f aca="false">TRUE()</f>
        <v>1</v>
      </c>
      <c r="B3" s="6" t="n">
        <v>255</v>
      </c>
      <c r="C3" s="6" t="s">
        <v>37</v>
      </c>
      <c r="D3" s="6" t="s">
        <v>584</v>
      </c>
      <c r="E3" s="6" t="n">
        <v>12.7</v>
      </c>
      <c r="F3" s="218" t="n">
        <v>0.453</v>
      </c>
      <c r="G3" s="6" t="n">
        <v>0</v>
      </c>
    </row>
    <row r="4" customFormat="false" ht="14.25" hidden="false" customHeight="false" outlineLevel="0" collapsed="false">
      <c r="A4" s="0" t="n">
        <f aca="false">TRUE()</f>
        <v>1</v>
      </c>
      <c r="B4" s="6" t="n">
        <v>255</v>
      </c>
      <c r="C4" s="6" t="s">
        <v>38</v>
      </c>
      <c r="D4" s="6" t="s">
        <v>584</v>
      </c>
      <c r="E4" s="6" t="n">
        <v>12.69</v>
      </c>
      <c r="F4" s="218" t="n">
        <v>0.457</v>
      </c>
      <c r="G4" s="6" t="n">
        <v>0</v>
      </c>
    </row>
    <row r="5" customFormat="false" ht="14.25" hidden="false" customHeight="false" outlineLevel="0" collapsed="false">
      <c r="A5" s="0" t="n">
        <f aca="false">TRUE()</f>
        <v>1</v>
      </c>
      <c r="B5" s="6" t="n">
        <v>255</v>
      </c>
      <c r="C5" s="6" t="s">
        <v>52</v>
      </c>
      <c r="D5" s="6" t="s">
        <v>585</v>
      </c>
      <c r="E5" s="6" t="n">
        <v>11.85</v>
      </c>
      <c r="F5" s="218" t="n">
        <v>0.821</v>
      </c>
      <c r="G5" s="6" t="n">
        <v>0</v>
      </c>
    </row>
    <row r="6" customFormat="false" ht="14.25" hidden="false" customHeight="false" outlineLevel="0" collapsed="false">
      <c r="A6" s="0" t="n">
        <f aca="false">TRUE()</f>
        <v>1</v>
      </c>
      <c r="B6" s="6" t="n">
        <v>255</v>
      </c>
      <c r="C6" s="6" t="s">
        <v>59</v>
      </c>
      <c r="D6" s="6" t="s">
        <v>585</v>
      </c>
      <c r="E6" s="6" t="n">
        <v>11.83</v>
      </c>
      <c r="F6" s="218" t="n">
        <v>0.829</v>
      </c>
      <c r="G6" s="6" t="n">
        <v>0</v>
      </c>
    </row>
    <row r="7" customFormat="false" ht="14.25" hidden="false" customHeight="false" outlineLevel="0" collapsed="false">
      <c r="A7" s="0" t="n">
        <f aca="false">TRUE()</f>
        <v>1</v>
      </c>
      <c r="B7" s="6" t="n">
        <v>255</v>
      </c>
      <c r="C7" s="6" t="s">
        <v>66</v>
      </c>
      <c r="D7" s="6" t="s">
        <v>586</v>
      </c>
      <c r="E7" s="6" t="n">
        <v>10.63</v>
      </c>
      <c r="F7" s="218" t="n">
        <v>1.91</v>
      </c>
      <c r="G7" s="6" t="n">
        <v>0</v>
      </c>
    </row>
    <row r="8" customFormat="false" ht="14.25" hidden="false" customHeight="false" outlineLevel="0" collapsed="false">
      <c r="A8" s="0" t="n">
        <f aca="false">TRUE()</f>
        <v>1</v>
      </c>
      <c r="B8" s="6" t="n">
        <v>255</v>
      </c>
      <c r="C8" s="6" t="s">
        <v>73</v>
      </c>
      <c r="D8" s="6" t="s">
        <v>586</v>
      </c>
      <c r="E8" s="6" t="n">
        <v>10.64</v>
      </c>
      <c r="F8" s="218" t="n">
        <v>1.9</v>
      </c>
      <c r="G8" s="6" t="n">
        <v>0</v>
      </c>
    </row>
    <row r="9" customFormat="false" ht="14.25" hidden="false" customHeight="false" outlineLevel="0" collapsed="false">
      <c r="A9" s="0" t="n">
        <f aca="false">TRUE()</f>
        <v>1</v>
      </c>
      <c r="B9" s="6" t="n">
        <v>255</v>
      </c>
      <c r="C9" s="6" t="s">
        <v>81</v>
      </c>
      <c r="D9" s="6" t="s">
        <v>587</v>
      </c>
      <c r="E9" s="6" t="n">
        <v>12.22</v>
      </c>
      <c r="F9" s="218" t="n">
        <v>0.631</v>
      </c>
      <c r="G9" s="6" t="n">
        <v>0</v>
      </c>
    </row>
    <row r="10" customFormat="false" ht="14.25" hidden="false" customHeight="false" outlineLevel="0" collapsed="false">
      <c r="A10" s="0" t="n">
        <f aca="false">TRUE()</f>
        <v>1</v>
      </c>
      <c r="B10" s="6" t="n">
        <v>255</v>
      </c>
      <c r="C10" s="6" t="s">
        <v>88</v>
      </c>
      <c r="D10" s="6" t="s">
        <v>587</v>
      </c>
      <c r="E10" s="6" t="n">
        <v>12.24</v>
      </c>
      <c r="F10" s="218" t="n">
        <v>0.623</v>
      </c>
      <c r="G10" s="6" t="n">
        <v>0</v>
      </c>
    </row>
    <row r="11" customFormat="false" ht="14.25" hidden="false" customHeight="false" outlineLevel="0" collapsed="false">
      <c r="A11" s="0" t="n">
        <f aca="false">TRUE()</f>
        <v>1</v>
      </c>
      <c r="B11" s="6" t="n">
        <v>255</v>
      </c>
      <c r="C11" s="6" t="s">
        <v>91</v>
      </c>
      <c r="D11" s="6" t="s">
        <v>588</v>
      </c>
      <c r="E11" s="6" t="n">
        <v>10.31</v>
      </c>
      <c r="F11" s="218" t="n">
        <v>2.4</v>
      </c>
      <c r="G11" s="6" t="n">
        <v>0</v>
      </c>
    </row>
    <row r="12" customFormat="false" ht="14.25" hidden="false" customHeight="false" outlineLevel="0" collapsed="false">
      <c r="A12" s="0" t="n">
        <f aca="false">TRUE()</f>
        <v>1</v>
      </c>
      <c r="B12" s="6" t="n">
        <v>255</v>
      </c>
      <c r="C12" s="6" t="s">
        <v>94</v>
      </c>
      <c r="D12" s="6" t="s">
        <v>588</v>
      </c>
      <c r="E12" s="6" t="n">
        <v>10.23</v>
      </c>
      <c r="F12" s="218" t="n">
        <v>2.53</v>
      </c>
      <c r="G12" s="6" t="n">
        <v>0</v>
      </c>
    </row>
    <row r="13" customFormat="false" ht="14.25" hidden="false" customHeight="false" outlineLevel="0" collapsed="false">
      <c r="A13" s="0" t="n">
        <f aca="false">TRUE()</f>
        <v>1</v>
      </c>
      <c r="B13" s="6" t="n">
        <v>255</v>
      </c>
      <c r="C13" s="6" t="s">
        <v>100</v>
      </c>
      <c r="D13" s="6" t="s">
        <v>589</v>
      </c>
      <c r="E13" s="6" t="n">
        <v>11.07</v>
      </c>
      <c r="F13" s="218" t="n">
        <v>1.41</v>
      </c>
      <c r="G13" s="6" t="n">
        <v>0</v>
      </c>
    </row>
    <row r="14" customFormat="false" ht="14.25" hidden="false" customHeight="false" outlineLevel="0" collapsed="false">
      <c r="A14" s="0" t="n">
        <f aca="false">TRUE()</f>
        <v>1</v>
      </c>
      <c r="B14" s="6" t="n">
        <v>255</v>
      </c>
      <c r="C14" s="6" t="s">
        <v>106</v>
      </c>
      <c r="D14" s="6" t="s">
        <v>589</v>
      </c>
      <c r="E14" s="6" t="n">
        <v>11.08</v>
      </c>
      <c r="F14" s="218" t="n">
        <v>1.4</v>
      </c>
      <c r="G14" s="6" t="n">
        <v>0</v>
      </c>
    </row>
    <row r="15" customFormat="false" ht="14.25" hidden="false" customHeight="false" outlineLevel="0" collapsed="false">
      <c r="A15" s="0" t="n">
        <f aca="false">TRUE()</f>
        <v>1</v>
      </c>
      <c r="B15" s="6" t="n">
        <v>255</v>
      </c>
      <c r="C15" s="6" t="s">
        <v>117</v>
      </c>
      <c r="D15" s="6" t="s">
        <v>590</v>
      </c>
      <c r="E15" s="6" t="n">
        <v>10.09</v>
      </c>
      <c r="F15" s="218" t="n">
        <v>2.8</v>
      </c>
      <c r="G15" s="6" t="n">
        <v>0</v>
      </c>
    </row>
    <row r="16" customFormat="false" ht="14.25" hidden="false" customHeight="false" outlineLevel="0" collapsed="false">
      <c r="A16" s="0" t="n">
        <f aca="false">TRUE()</f>
        <v>1</v>
      </c>
      <c r="B16" s="6" t="n">
        <v>255</v>
      </c>
      <c r="C16" s="6" t="s">
        <v>123</v>
      </c>
      <c r="D16" s="6" t="s">
        <v>590</v>
      </c>
      <c r="E16" s="6" t="n">
        <v>10.04</v>
      </c>
      <c r="F16" s="218" t="n">
        <v>2.89</v>
      </c>
      <c r="G16" s="6" t="n">
        <v>0</v>
      </c>
    </row>
    <row r="17" customFormat="false" ht="14.25" hidden="false" customHeight="false" outlineLevel="0" collapsed="false">
      <c r="A17" s="0" t="n">
        <f aca="false">TRUE()</f>
        <v>1</v>
      </c>
      <c r="B17" s="6" t="n">
        <v>255</v>
      </c>
      <c r="C17" s="6" t="s">
        <v>130</v>
      </c>
      <c r="D17" s="6" t="s">
        <v>591</v>
      </c>
      <c r="E17" s="6" t="n">
        <v>10.01</v>
      </c>
      <c r="F17" s="218" t="n">
        <v>2.95</v>
      </c>
      <c r="G17" s="6" t="n">
        <v>0</v>
      </c>
    </row>
    <row r="18" customFormat="false" ht="14.25" hidden="false" customHeight="false" outlineLevel="0" collapsed="false">
      <c r="A18" s="0" t="n">
        <f aca="false">TRUE()</f>
        <v>1</v>
      </c>
      <c r="B18" s="6" t="n">
        <v>255</v>
      </c>
      <c r="C18" s="6" t="s">
        <v>138</v>
      </c>
      <c r="D18" s="6" t="s">
        <v>591</v>
      </c>
      <c r="E18" s="6" t="n">
        <v>9.95</v>
      </c>
      <c r="F18" s="218" t="n">
        <v>3.08</v>
      </c>
      <c r="G18" s="6" t="n">
        <v>0</v>
      </c>
    </row>
    <row r="19" customFormat="false" ht="14.25" hidden="false" customHeight="false" outlineLevel="0" collapsed="false">
      <c r="A19" s="0" t="n">
        <f aca="false">TRUE()</f>
        <v>1</v>
      </c>
      <c r="B19" s="6" t="n">
        <v>255</v>
      </c>
      <c r="C19" s="6" t="s">
        <v>141</v>
      </c>
      <c r="D19" s="6" t="s">
        <v>592</v>
      </c>
      <c r="E19" s="6" t="n">
        <v>10.74</v>
      </c>
      <c r="F19" s="218" t="n">
        <v>1.77</v>
      </c>
      <c r="G19" s="6" t="n">
        <v>0</v>
      </c>
    </row>
    <row r="20" customFormat="false" ht="14.25" hidden="false" customHeight="false" outlineLevel="0" collapsed="false">
      <c r="A20" s="0" t="n">
        <f aca="false">TRUE()</f>
        <v>1</v>
      </c>
      <c r="B20" s="6" t="n">
        <v>255</v>
      </c>
      <c r="C20" s="6" t="s">
        <v>147</v>
      </c>
      <c r="D20" s="6" t="s">
        <v>592</v>
      </c>
      <c r="E20" s="6" t="n">
        <v>10.74</v>
      </c>
      <c r="F20" s="218" t="n">
        <v>1.78</v>
      </c>
      <c r="G20" s="6" t="n">
        <v>0</v>
      </c>
    </row>
    <row r="21" customFormat="false" ht="14.25" hidden="false" customHeight="false" outlineLevel="0" collapsed="false">
      <c r="A21" s="0" t="n">
        <f aca="false">TRUE()</f>
        <v>1</v>
      </c>
      <c r="B21" s="6" t="n">
        <v>255</v>
      </c>
      <c r="C21" s="6" t="s">
        <v>156</v>
      </c>
      <c r="D21" s="6" t="s">
        <v>593</v>
      </c>
      <c r="E21" s="6" t="n">
        <v>8.15</v>
      </c>
      <c r="F21" s="218" t="n">
        <v>10.8</v>
      </c>
      <c r="G21" s="6" t="n">
        <v>0</v>
      </c>
    </row>
    <row r="22" customFormat="false" ht="14.25" hidden="false" customHeight="false" outlineLevel="0" collapsed="false">
      <c r="A22" s="0" t="n">
        <f aca="false">TRUE()</f>
        <v>1</v>
      </c>
      <c r="B22" s="6" t="n">
        <v>255</v>
      </c>
      <c r="C22" s="6" t="s">
        <v>163</v>
      </c>
      <c r="D22" s="6" t="s">
        <v>593</v>
      </c>
      <c r="E22" s="6" t="n">
        <v>8.11</v>
      </c>
      <c r="F22" s="218" t="n">
        <v>11.1</v>
      </c>
      <c r="G22" s="6" t="n">
        <v>0</v>
      </c>
    </row>
    <row r="23" customFormat="false" ht="14.25" hidden="false" customHeight="false" outlineLevel="0" collapsed="false">
      <c r="A23" s="0" t="n">
        <f aca="false">TRUE()</f>
        <v>1</v>
      </c>
      <c r="B23" s="6" t="n">
        <v>255</v>
      </c>
      <c r="C23" s="6" t="s">
        <v>170</v>
      </c>
      <c r="D23" s="6" t="s">
        <v>594</v>
      </c>
      <c r="E23" s="6" t="n">
        <v>11.44</v>
      </c>
      <c r="F23" s="218" t="n">
        <v>1.09</v>
      </c>
      <c r="G23" s="6" t="n">
        <v>0</v>
      </c>
    </row>
    <row r="24" customFormat="false" ht="14.25" hidden="false" customHeight="false" outlineLevel="0" collapsed="false">
      <c r="A24" s="0" t="n">
        <f aca="false">TRUE()</f>
        <v>1</v>
      </c>
      <c r="B24" s="6" t="n">
        <v>255</v>
      </c>
      <c r="C24" s="6" t="s">
        <v>178</v>
      </c>
      <c r="D24" s="6" t="s">
        <v>594</v>
      </c>
      <c r="E24" s="6" t="n">
        <v>11.53</v>
      </c>
      <c r="F24" s="218" t="n">
        <v>1.02</v>
      </c>
      <c r="G24" s="6" t="n">
        <v>0</v>
      </c>
    </row>
    <row r="25" customFormat="false" ht="14.25" hidden="false" customHeight="false" outlineLevel="0" collapsed="false">
      <c r="A25" s="0" t="n">
        <f aca="false">TRUE()</f>
        <v>1</v>
      </c>
      <c r="B25" s="6" t="n">
        <v>255</v>
      </c>
      <c r="C25" s="6" t="s">
        <v>184</v>
      </c>
      <c r="D25" s="6" t="s">
        <v>595</v>
      </c>
      <c r="E25" s="6" t="n">
        <v>11.28</v>
      </c>
      <c r="F25" s="218" t="n">
        <v>1.22</v>
      </c>
      <c r="G25" s="6" t="n">
        <v>0</v>
      </c>
    </row>
    <row r="26" customFormat="false" ht="14.25" hidden="false" customHeight="false" outlineLevel="0" collapsed="false">
      <c r="A26" s="0" t="n">
        <f aca="false">TRUE()</f>
        <v>1</v>
      </c>
      <c r="B26" s="6" t="n">
        <v>255</v>
      </c>
      <c r="C26" s="6" t="s">
        <v>191</v>
      </c>
      <c r="D26" s="6" t="s">
        <v>595</v>
      </c>
      <c r="E26" s="6" t="n">
        <v>11.28</v>
      </c>
      <c r="F26" s="218" t="n">
        <v>1.22</v>
      </c>
      <c r="G26" s="6" t="n">
        <v>0</v>
      </c>
    </row>
    <row r="27" customFormat="false" ht="14.25" hidden="false" customHeight="false" outlineLevel="0" collapsed="false">
      <c r="A27" s="0" t="n">
        <f aca="false">TRUE()</f>
        <v>1</v>
      </c>
      <c r="B27" s="6" t="n">
        <v>255</v>
      </c>
      <c r="C27" s="6" t="s">
        <v>39</v>
      </c>
      <c r="D27" s="6" t="s">
        <v>584</v>
      </c>
      <c r="E27" s="6" t="n">
        <v>12.66</v>
      </c>
      <c r="F27" s="218" t="n">
        <v>0.465</v>
      </c>
      <c r="G27" s="6" t="n">
        <v>0</v>
      </c>
    </row>
    <row r="28" customFormat="false" ht="14.25" hidden="false" customHeight="false" outlineLevel="0" collapsed="false">
      <c r="A28" s="0" t="n">
        <f aca="false">TRUE()</f>
        <v>1</v>
      </c>
      <c r="B28" s="6" t="n">
        <v>128</v>
      </c>
      <c r="C28" s="6" t="s">
        <v>34</v>
      </c>
      <c r="D28" s="6" t="s">
        <v>596</v>
      </c>
      <c r="E28" s="6" t="n">
        <v>6.84</v>
      </c>
      <c r="F28" s="218" t="n">
        <v>26.9</v>
      </c>
      <c r="G28" s="6" t="n">
        <v>20</v>
      </c>
    </row>
    <row r="29" customFormat="false" ht="14.25" hidden="false" customHeight="false" outlineLevel="0" collapsed="false">
      <c r="A29" s="0" t="n">
        <f aca="false">TRUE()</f>
        <v>1</v>
      </c>
      <c r="B29" s="6" t="n">
        <v>255</v>
      </c>
      <c r="C29" s="6" t="s">
        <v>74</v>
      </c>
      <c r="D29" s="6" t="s">
        <v>585</v>
      </c>
      <c r="E29" s="6" t="n">
        <v>11.8</v>
      </c>
      <c r="F29" s="218" t="n">
        <v>0.85</v>
      </c>
      <c r="G29" s="6" t="n">
        <v>0</v>
      </c>
    </row>
    <row r="30" customFormat="false" ht="14.25" hidden="false" customHeight="false" outlineLevel="0" collapsed="false">
      <c r="A30" s="0" t="n">
        <f aca="false">TRUE()</f>
        <v>1</v>
      </c>
      <c r="B30" s="6" t="n">
        <v>128</v>
      </c>
      <c r="C30" s="6" t="s">
        <v>40</v>
      </c>
      <c r="D30" s="6" t="s">
        <v>596</v>
      </c>
      <c r="E30" s="6" t="n">
        <v>7.22</v>
      </c>
      <c r="F30" s="218" t="n">
        <v>20.7</v>
      </c>
      <c r="G30" s="6" t="n">
        <v>20</v>
      </c>
    </row>
    <row r="31" customFormat="false" ht="14.25" hidden="false" customHeight="false" outlineLevel="0" collapsed="false">
      <c r="A31" s="0" t="n">
        <f aca="false">TRUE()</f>
        <v>1</v>
      </c>
      <c r="B31" s="6" t="n">
        <v>255</v>
      </c>
      <c r="C31" s="6" t="s">
        <v>92</v>
      </c>
      <c r="D31" s="6" t="s">
        <v>586</v>
      </c>
      <c r="E31" s="6" t="n">
        <v>10.6</v>
      </c>
      <c r="F31" s="218" t="n">
        <v>1.96</v>
      </c>
      <c r="G31" s="6" t="n">
        <v>0</v>
      </c>
    </row>
    <row r="32" customFormat="false" ht="14.25" hidden="false" customHeight="false" outlineLevel="0" collapsed="false">
      <c r="A32" s="0" t="n">
        <f aca="false">TRUE()</f>
        <v>1</v>
      </c>
      <c r="B32" s="6" t="n">
        <v>128</v>
      </c>
      <c r="C32" s="6" t="s">
        <v>46</v>
      </c>
      <c r="D32" s="6" t="s">
        <v>596</v>
      </c>
      <c r="E32" s="6" t="n">
        <v>7.2</v>
      </c>
      <c r="F32" s="218" t="n">
        <v>20.9</v>
      </c>
      <c r="G32" s="6" t="n">
        <v>20</v>
      </c>
    </row>
    <row r="33" customFormat="false" ht="14.25" hidden="false" customHeight="false" outlineLevel="0" collapsed="false">
      <c r="A33" s="0" t="n">
        <f aca="false">TRUE()</f>
        <v>1</v>
      </c>
      <c r="B33" s="6" t="n">
        <v>255</v>
      </c>
      <c r="C33" s="6" t="s">
        <v>111</v>
      </c>
      <c r="D33" s="6" t="s">
        <v>587</v>
      </c>
      <c r="E33" s="6" t="n">
        <v>12.18</v>
      </c>
      <c r="F33" s="218" t="n">
        <v>0.649</v>
      </c>
      <c r="G33" s="6" t="n">
        <v>0</v>
      </c>
    </row>
    <row r="34" customFormat="false" ht="14.25" hidden="false" customHeight="false" outlineLevel="0" collapsed="false">
      <c r="A34" s="0" t="n">
        <f aca="false">TRUE()</f>
        <v>1</v>
      </c>
      <c r="B34" s="6" t="n">
        <v>65280</v>
      </c>
      <c r="C34" s="6" t="s">
        <v>193</v>
      </c>
      <c r="D34" s="6" t="s">
        <v>597</v>
      </c>
      <c r="G34" s="6" t="n">
        <v>0</v>
      </c>
    </row>
    <row r="35" customFormat="false" ht="14.25" hidden="false" customHeight="false" outlineLevel="0" collapsed="false">
      <c r="A35" s="0" t="n">
        <f aca="false">TRUE()</f>
        <v>1</v>
      </c>
      <c r="B35" s="6" t="n">
        <v>255</v>
      </c>
      <c r="C35" s="6" t="s">
        <v>131</v>
      </c>
      <c r="D35" s="6" t="s">
        <v>588</v>
      </c>
      <c r="E35" s="6" t="n">
        <v>10.24</v>
      </c>
      <c r="F35" s="218" t="n">
        <v>2.51</v>
      </c>
      <c r="G35" s="6" t="n">
        <v>0</v>
      </c>
    </row>
    <row r="36" customFormat="false" ht="14.25" hidden="false" customHeight="false" outlineLevel="0" collapsed="false">
      <c r="A36" s="0" t="n">
        <f aca="false">TRUE()</f>
        <v>1</v>
      </c>
      <c r="B36" s="6" t="n">
        <v>65280</v>
      </c>
      <c r="C36" s="6" t="s">
        <v>173</v>
      </c>
      <c r="D36" s="6" t="s">
        <v>598</v>
      </c>
      <c r="G36" s="6" t="n">
        <v>0</v>
      </c>
    </row>
    <row r="37" customFormat="false" ht="14.25" hidden="false" customHeight="false" outlineLevel="0" collapsed="false">
      <c r="A37" s="0" t="n">
        <f aca="false">TRUE()</f>
        <v>1</v>
      </c>
      <c r="B37" s="6" t="n">
        <v>255</v>
      </c>
      <c r="C37" s="6" t="s">
        <v>148</v>
      </c>
      <c r="D37" s="6" t="s">
        <v>589</v>
      </c>
      <c r="E37" s="6" t="n">
        <v>11.01</v>
      </c>
      <c r="F37" s="218" t="n">
        <v>1.47</v>
      </c>
      <c r="G37" s="6" t="n">
        <v>0</v>
      </c>
    </row>
    <row r="38" customFormat="false" ht="14.25" hidden="false" customHeight="false" outlineLevel="0" collapsed="false">
      <c r="A38" s="0" t="n">
        <f aca="false">TRUE()</f>
        <v>1</v>
      </c>
      <c r="B38" s="6" t="n">
        <v>65280</v>
      </c>
      <c r="C38" s="6" t="s">
        <v>186</v>
      </c>
      <c r="D38" s="6" t="s">
        <v>599</v>
      </c>
      <c r="G38" s="6" t="n">
        <v>0</v>
      </c>
    </row>
    <row r="39" customFormat="false" ht="14.25" hidden="false" customHeight="false" outlineLevel="0" collapsed="false">
      <c r="A39" s="0" t="n">
        <f aca="false">TRUE()</f>
        <v>1</v>
      </c>
      <c r="B39" s="6" t="n">
        <v>255</v>
      </c>
      <c r="C39" s="6" t="s">
        <v>171</v>
      </c>
      <c r="D39" s="6" t="s">
        <v>590</v>
      </c>
      <c r="E39" s="6" t="n">
        <v>9.99</v>
      </c>
      <c r="F39" s="218" t="n">
        <v>2.99</v>
      </c>
      <c r="G39" s="6" t="n">
        <v>0</v>
      </c>
    </row>
    <row r="40" customFormat="false" ht="14.25" hidden="false" customHeight="false" outlineLevel="0" collapsed="false">
      <c r="A40" s="0" t="n">
        <f aca="false">TRUE()</f>
        <v>1</v>
      </c>
      <c r="B40" s="6" t="n">
        <v>65280</v>
      </c>
      <c r="C40" s="6" t="s">
        <v>203</v>
      </c>
      <c r="D40" s="6" t="s">
        <v>600</v>
      </c>
      <c r="G40" s="6" t="n">
        <v>0</v>
      </c>
    </row>
    <row r="41" customFormat="false" ht="14.25" hidden="false" customHeight="false" outlineLevel="0" collapsed="false">
      <c r="A41" s="0" t="n">
        <f aca="false">TRUE()</f>
        <v>1</v>
      </c>
      <c r="B41" s="6" t="n">
        <v>255</v>
      </c>
      <c r="C41" s="6" t="s">
        <v>192</v>
      </c>
      <c r="D41" s="6" t="s">
        <v>591</v>
      </c>
      <c r="E41" s="6" t="n">
        <v>9.9</v>
      </c>
      <c r="F41" s="218" t="n">
        <v>3.19</v>
      </c>
      <c r="G41" s="6" t="n">
        <v>0</v>
      </c>
    </row>
    <row r="42" customFormat="false" ht="14.25" hidden="false" customHeight="false" outlineLevel="0" collapsed="false">
      <c r="A42" s="0" t="n">
        <f aca="false">TRUE()</f>
        <v>1</v>
      </c>
      <c r="B42" s="6" t="n">
        <v>65280</v>
      </c>
      <c r="C42" s="6" t="s">
        <v>208</v>
      </c>
      <c r="D42" s="6" t="s">
        <v>601</v>
      </c>
      <c r="G42" s="6" t="n">
        <v>0</v>
      </c>
    </row>
    <row r="43" customFormat="false" ht="14.25" hidden="false" customHeight="false" outlineLevel="0" collapsed="false">
      <c r="A43" s="0" t="n">
        <f aca="false">TRUE()</f>
        <v>1</v>
      </c>
      <c r="B43" s="6" t="n">
        <v>255</v>
      </c>
      <c r="C43" s="6" t="s">
        <v>202</v>
      </c>
      <c r="D43" s="6" t="s">
        <v>592</v>
      </c>
      <c r="E43" s="6" t="n">
        <v>10.64</v>
      </c>
      <c r="F43" s="218" t="n">
        <v>1.9</v>
      </c>
      <c r="G43" s="6" t="n">
        <v>0</v>
      </c>
    </row>
    <row r="44" customFormat="false" ht="14.25" hidden="false" customHeight="false" outlineLevel="0" collapsed="false">
      <c r="A44" s="0" t="n">
        <f aca="false">TRUE()</f>
        <v>1</v>
      </c>
      <c r="B44" s="6" t="n">
        <v>65280</v>
      </c>
      <c r="C44" s="6" t="s">
        <v>214</v>
      </c>
      <c r="D44" s="6" t="s">
        <v>602</v>
      </c>
      <c r="G44" s="6" t="n">
        <v>0</v>
      </c>
    </row>
    <row r="45" customFormat="false" ht="14.25" hidden="false" customHeight="false" outlineLevel="0" collapsed="false">
      <c r="A45" s="0" t="n">
        <f aca="false">TRUE()</f>
        <v>1</v>
      </c>
      <c r="B45" s="6" t="n">
        <v>255</v>
      </c>
      <c r="C45" s="6" t="s">
        <v>220</v>
      </c>
      <c r="D45" s="6" t="s">
        <v>593</v>
      </c>
      <c r="E45" s="6" t="n">
        <v>8.06</v>
      </c>
      <c r="F45" s="218" t="n">
        <v>11.5</v>
      </c>
      <c r="G45" s="6" t="n">
        <v>0</v>
      </c>
    </row>
    <row r="46" customFormat="false" ht="14.25" hidden="false" customHeight="false" outlineLevel="0" collapsed="false">
      <c r="A46" s="0" t="n">
        <f aca="false">TRUE()</f>
        <v>1</v>
      </c>
      <c r="B46" s="6" t="n">
        <v>65280</v>
      </c>
      <c r="C46" s="6" t="s">
        <v>221</v>
      </c>
      <c r="D46" s="6" t="s">
        <v>603</v>
      </c>
      <c r="G46" s="6" t="n">
        <v>0</v>
      </c>
    </row>
    <row r="47" customFormat="false" ht="14.25" hidden="false" customHeight="false" outlineLevel="0" collapsed="false">
      <c r="A47" s="0" t="n">
        <f aca="false">TRUE()</f>
        <v>1</v>
      </c>
      <c r="B47" s="6" t="n">
        <v>255</v>
      </c>
      <c r="C47" s="6" t="s">
        <v>235</v>
      </c>
      <c r="D47" s="6" t="s">
        <v>594</v>
      </c>
      <c r="E47" s="6" t="n">
        <v>11.51</v>
      </c>
      <c r="F47" s="218" t="n">
        <v>1.04</v>
      </c>
      <c r="G47" s="6" t="n">
        <v>0</v>
      </c>
    </row>
    <row r="48" customFormat="false" ht="14.25" hidden="false" customHeight="false" outlineLevel="0" collapsed="false">
      <c r="A48" s="0" t="n">
        <f aca="false">TRUE()</f>
        <v>1</v>
      </c>
      <c r="B48" s="6" t="n">
        <v>65280</v>
      </c>
      <c r="C48" s="6" t="s">
        <v>227</v>
      </c>
      <c r="D48" s="6" t="s">
        <v>604</v>
      </c>
      <c r="G48" s="6" t="n">
        <v>0</v>
      </c>
    </row>
    <row r="49" customFormat="false" ht="14.25" hidden="false" customHeight="false" outlineLevel="0" collapsed="false">
      <c r="A49" s="0" t="n">
        <f aca="false">TRUE()</f>
        <v>1</v>
      </c>
      <c r="B49" s="6" t="n">
        <v>255</v>
      </c>
      <c r="C49" s="6" t="s">
        <v>251</v>
      </c>
      <c r="D49" s="6" t="s">
        <v>595</v>
      </c>
      <c r="E49" s="6" t="n">
        <v>11.3</v>
      </c>
      <c r="F49" s="218" t="n">
        <v>1.2</v>
      </c>
      <c r="G49" s="6" t="n">
        <v>0</v>
      </c>
    </row>
    <row r="50" customFormat="false" ht="14.25" hidden="false" customHeight="false" outlineLevel="0" collapsed="false">
      <c r="A50" s="0" t="n">
        <f aca="false">TRUE()</f>
        <v>1</v>
      </c>
      <c r="B50" s="6" t="n">
        <v>65280</v>
      </c>
      <c r="C50" s="6" t="s">
        <v>233</v>
      </c>
      <c r="D50" s="6" t="s">
        <v>605</v>
      </c>
      <c r="F50" s="218"/>
      <c r="G50" s="6" t="n">
        <v>0</v>
      </c>
    </row>
    <row r="51" customFormat="false" ht="14.25" hidden="false" customHeight="false" outlineLevel="0" collapsed="false">
      <c r="A51" s="0" t="n">
        <f aca="false">TRUE()</f>
        <v>1</v>
      </c>
      <c r="B51" s="6" t="n">
        <v>255</v>
      </c>
      <c r="C51" s="6" t="s">
        <v>43</v>
      </c>
      <c r="D51" s="6" t="s">
        <v>606</v>
      </c>
      <c r="E51" s="6" t="n">
        <v>11.53</v>
      </c>
      <c r="F51" s="218" t="n">
        <v>1.03</v>
      </c>
      <c r="G51" s="6" t="n">
        <v>0</v>
      </c>
    </row>
    <row r="52" customFormat="false" ht="14.25" hidden="false" customHeight="false" outlineLevel="0" collapsed="false">
      <c r="A52" s="0" t="n">
        <f aca="false">TRUE()</f>
        <v>1</v>
      </c>
      <c r="B52" s="6" t="n">
        <v>255</v>
      </c>
      <c r="C52" s="6" t="s">
        <v>44</v>
      </c>
      <c r="D52" s="6" t="s">
        <v>606</v>
      </c>
      <c r="E52" s="6" t="n">
        <v>11.55</v>
      </c>
      <c r="F52" s="218" t="n">
        <v>1.01</v>
      </c>
      <c r="G52" s="6" t="n">
        <v>0</v>
      </c>
    </row>
    <row r="53" customFormat="false" ht="14.25" hidden="false" customHeight="false" outlineLevel="0" collapsed="false">
      <c r="A53" s="0" t="n">
        <f aca="false">TRUE()</f>
        <v>1</v>
      </c>
      <c r="B53" s="6" t="n">
        <v>255</v>
      </c>
      <c r="C53" s="6" t="s">
        <v>96</v>
      </c>
      <c r="D53" s="6" t="s">
        <v>607</v>
      </c>
      <c r="E53" s="6" t="n">
        <v>10.85</v>
      </c>
      <c r="F53" s="218" t="n">
        <v>1.65</v>
      </c>
      <c r="G53" s="6" t="n">
        <v>0</v>
      </c>
    </row>
    <row r="54" customFormat="false" ht="14.25" hidden="false" customHeight="false" outlineLevel="0" collapsed="false">
      <c r="A54" s="0" t="n">
        <f aca="false">TRUE()</f>
        <v>1</v>
      </c>
      <c r="B54" s="6" t="n">
        <v>255</v>
      </c>
      <c r="C54" s="6" t="s">
        <v>97</v>
      </c>
      <c r="D54" s="6" t="s">
        <v>607</v>
      </c>
      <c r="E54" s="6" t="n">
        <v>10.83</v>
      </c>
      <c r="F54" s="218" t="n">
        <v>1.67</v>
      </c>
      <c r="G54" s="6" t="n">
        <v>0</v>
      </c>
    </row>
    <row r="55" customFormat="false" ht="14.25" hidden="false" customHeight="false" outlineLevel="0" collapsed="false">
      <c r="A55" s="0" t="n">
        <f aca="false">TRUE()</f>
        <v>1</v>
      </c>
      <c r="B55" s="6" t="n">
        <v>255</v>
      </c>
      <c r="C55" s="6" t="s">
        <v>144</v>
      </c>
      <c r="D55" s="6" t="s">
        <v>608</v>
      </c>
      <c r="E55" s="6" t="n">
        <v>11.27</v>
      </c>
      <c r="F55" s="218" t="n">
        <v>1.23</v>
      </c>
      <c r="G55" s="6" t="n">
        <v>0</v>
      </c>
    </row>
    <row r="56" customFormat="false" ht="14.25" hidden="false" customHeight="false" outlineLevel="0" collapsed="false">
      <c r="A56" s="0" t="n">
        <f aca="false">TRUE()</f>
        <v>1</v>
      </c>
      <c r="B56" s="6" t="n">
        <v>255</v>
      </c>
      <c r="C56" s="6" t="s">
        <v>145</v>
      </c>
      <c r="D56" s="6" t="s">
        <v>608</v>
      </c>
      <c r="E56" s="6" t="n">
        <v>11.53</v>
      </c>
      <c r="F56" s="218" t="n">
        <v>1.02</v>
      </c>
      <c r="G56" s="6" t="n">
        <v>0</v>
      </c>
    </row>
    <row r="57" customFormat="false" ht="14.25" hidden="false" customHeight="false" outlineLevel="0" collapsed="false">
      <c r="A57" s="0" t="n">
        <f aca="false">TRUE()</f>
        <v>1</v>
      </c>
      <c r="B57" s="6" t="n">
        <v>255</v>
      </c>
      <c r="C57" s="6" t="s">
        <v>195</v>
      </c>
      <c r="D57" s="6" t="s">
        <v>609</v>
      </c>
      <c r="E57" s="6" t="n">
        <v>10.81</v>
      </c>
      <c r="F57" s="218" t="n">
        <v>1.69</v>
      </c>
      <c r="G57" s="6" t="n">
        <v>0</v>
      </c>
    </row>
    <row r="58" customFormat="false" ht="14.25" hidden="false" customHeight="false" outlineLevel="0" collapsed="false">
      <c r="A58" s="0" t="n">
        <f aca="false">TRUE()</f>
        <v>1</v>
      </c>
      <c r="B58" s="6" t="n">
        <v>255</v>
      </c>
      <c r="C58" s="6" t="s">
        <v>196</v>
      </c>
      <c r="D58" s="6" t="s">
        <v>609</v>
      </c>
      <c r="E58" s="6" t="n">
        <v>10.78</v>
      </c>
      <c r="F58" s="218" t="n">
        <v>1.73</v>
      </c>
      <c r="G58" s="6" t="n">
        <v>0</v>
      </c>
    </row>
    <row r="59" customFormat="false" ht="14.25" hidden="false" customHeight="false" outlineLevel="0" collapsed="false">
      <c r="A59" s="0" t="n">
        <f aca="false">TRUE()</f>
        <v>1</v>
      </c>
      <c r="B59" s="6" t="n">
        <v>255</v>
      </c>
      <c r="C59" s="6" t="s">
        <v>238</v>
      </c>
      <c r="D59" s="6" t="s">
        <v>610</v>
      </c>
      <c r="E59" s="6" t="n">
        <v>11.19</v>
      </c>
      <c r="F59" s="218" t="n">
        <v>1.3</v>
      </c>
      <c r="G59" s="6" t="n">
        <v>0</v>
      </c>
    </row>
    <row r="60" customFormat="false" ht="14.25" hidden="false" customHeight="false" outlineLevel="0" collapsed="false">
      <c r="A60" s="0" t="n">
        <f aca="false">TRUE()</f>
        <v>1</v>
      </c>
      <c r="B60" s="6" t="n">
        <v>255</v>
      </c>
      <c r="C60" s="6" t="s">
        <v>237</v>
      </c>
      <c r="D60" s="6" t="s">
        <v>610</v>
      </c>
      <c r="E60" s="6" t="n">
        <v>11.25</v>
      </c>
      <c r="F60" s="218" t="n">
        <v>1.24</v>
      </c>
      <c r="G60" s="6" t="n">
        <v>0</v>
      </c>
    </row>
    <row r="61" customFormat="false" ht="14.25" hidden="false" customHeight="false" outlineLevel="0" collapsed="false">
      <c r="A61" s="0" t="n">
        <f aca="false">TRUE()</f>
        <v>1</v>
      </c>
      <c r="B61" s="6" t="n">
        <v>255</v>
      </c>
      <c r="C61" s="6" t="s">
        <v>241</v>
      </c>
      <c r="D61" s="6" t="s">
        <v>611</v>
      </c>
      <c r="E61" s="6" t="n">
        <v>10.64</v>
      </c>
      <c r="F61" s="218" t="n">
        <v>1.9</v>
      </c>
      <c r="G61" s="6" t="n">
        <v>0</v>
      </c>
    </row>
    <row r="62" customFormat="false" ht="14.25" hidden="false" customHeight="false" outlineLevel="0" collapsed="false">
      <c r="A62" s="0" t="n">
        <f aca="false">TRUE()</f>
        <v>1</v>
      </c>
      <c r="B62" s="6" t="n">
        <v>255</v>
      </c>
      <c r="C62" s="6" t="s">
        <v>246</v>
      </c>
      <c r="D62" s="6" t="s">
        <v>611</v>
      </c>
      <c r="E62" s="6" t="n">
        <v>10.68</v>
      </c>
      <c r="F62" s="218" t="n">
        <v>1.85</v>
      </c>
      <c r="G62" s="6" t="n">
        <v>0</v>
      </c>
    </row>
    <row r="63" customFormat="false" ht="14.25" hidden="false" customHeight="false" outlineLevel="0" collapsed="false">
      <c r="A63" s="0" t="n">
        <f aca="false">TRUE()</f>
        <v>1</v>
      </c>
      <c r="B63" s="6" t="n">
        <v>255</v>
      </c>
      <c r="C63" s="6" t="s">
        <v>309</v>
      </c>
      <c r="D63" s="6" t="s">
        <v>612</v>
      </c>
      <c r="E63" s="6" t="n">
        <v>10.68</v>
      </c>
      <c r="F63" s="218" t="n">
        <v>1.85</v>
      </c>
      <c r="G63" s="6" t="n">
        <v>0</v>
      </c>
    </row>
    <row r="64" customFormat="false" ht="14.25" hidden="false" customHeight="false" outlineLevel="0" collapsed="false">
      <c r="A64" s="0" t="n">
        <f aca="false">TRUE()</f>
        <v>1</v>
      </c>
      <c r="B64" s="6" t="n">
        <v>255</v>
      </c>
      <c r="C64" s="6" t="s">
        <v>310</v>
      </c>
      <c r="D64" s="6" t="s">
        <v>612</v>
      </c>
      <c r="E64" s="6" t="n">
        <v>10.66</v>
      </c>
      <c r="F64" s="218" t="n">
        <v>1.87</v>
      </c>
      <c r="G64" s="6" t="n">
        <v>0</v>
      </c>
    </row>
    <row r="65" customFormat="false" ht="14.25" hidden="false" customHeight="false" outlineLevel="0" collapsed="false">
      <c r="A65" s="0" t="n">
        <f aca="false">TRUE()</f>
        <v>1</v>
      </c>
      <c r="B65" s="6" t="n">
        <v>255</v>
      </c>
      <c r="C65" s="6" t="s">
        <v>344</v>
      </c>
      <c r="D65" s="6" t="s">
        <v>613</v>
      </c>
      <c r="E65" s="6" t="n">
        <v>11.93</v>
      </c>
      <c r="F65" s="218" t="n">
        <v>0.774</v>
      </c>
      <c r="G65" s="6" t="n">
        <v>0</v>
      </c>
    </row>
    <row r="66" customFormat="false" ht="14.25" hidden="false" customHeight="false" outlineLevel="0" collapsed="false">
      <c r="A66" s="0" t="n">
        <f aca="false">TRUE()</f>
        <v>1</v>
      </c>
      <c r="B66" s="6" t="n">
        <v>255</v>
      </c>
      <c r="C66" s="6" t="s">
        <v>345</v>
      </c>
      <c r="D66" s="6" t="s">
        <v>613</v>
      </c>
      <c r="E66" s="6" t="n">
        <v>11.89</v>
      </c>
      <c r="F66" s="218" t="n">
        <v>0.797</v>
      </c>
      <c r="G66" s="6" t="n">
        <v>0</v>
      </c>
    </row>
    <row r="67" customFormat="false" ht="14.25" hidden="false" customHeight="false" outlineLevel="0" collapsed="false">
      <c r="A67" s="0" t="n">
        <f aca="false">TRUE()</f>
        <v>1</v>
      </c>
      <c r="B67" s="6" t="n">
        <v>255</v>
      </c>
      <c r="C67" s="6" t="s">
        <v>359</v>
      </c>
      <c r="D67" s="6" t="s">
        <v>614</v>
      </c>
      <c r="E67" s="6" t="n">
        <v>11.94</v>
      </c>
      <c r="F67" s="218" t="n">
        <v>0.767</v>
      </c>
      <c r="G67" s="6" t="n">
        <v>0</v>
      </c>
    </row>
    <row r="68" customFormat="false" ht="14.25" hidden="false" customHeight="false" outlineLevel="0" collapsed="false">
      <c r="A68" s="0" t="n">
        <f aca="false">TRUE()</f>
        <v>1</v>
      </c>
      <c r="B68" s="6" t="n">
        <v>255</v>
      </c>
      <c r="C68" s="6" t="s">
        <v>365</v>
      </c>
      <c r="D68" s="6" t="s">
        <v>614</v>
      </c>
      <c r="E68" s="6" t="n">
        <v>11.98</v>
      </c>
      <c r="F68" s="218" t="n">
        <v>0.746</v>
      </c>
      <c r="G68" s="6" t="n">
        <v>0</v>
      </c>
    </row>
    <row r="69" customFormat="false" ht="14.25" hidden="false" customHeight="false" outlineLevel="0" collapsed="false">
      <c r="A69" s="0" t="n">
        <f aca="false">TRUE()</f>
        <v>1</v>
      </c>
      <c r="B69" s="6" t="n">
        <v>255</v>
      </c>
      <c r="C69" s="6" t="s">
        <v>377</v>
      </c>
      <c r="D69" s="6" t="s">
        <v>615</v>
      </c>
      <c r="E69" s="6" t="n">
        <v>8.54</v>
      </c>
      <c r="F69" s="218" t="n">
        <v>8.25</v>
      </c>
      <c r="G69" s="6" t="n">
        <v>0</v>
      </c>
    </row>
    <row r="70" customFormat="false" ht="14.25" hidden="false" customHeight="false" outlineLevel="0" collapsed="false">
      <c r="A70" s="0" t="n">
        <f aca="false">TRUE()</f>
        <v>1</v>
      </c>
      <c r="B70" s="6" t="n">
        <v>255</v>
      </c>
      <c r="C70" s="6" t="s">
        <v>379</v>
      </c>
      <c r="D70" s="6" t="s">
        <v>615</v>
      </c>
      <c r="E70" s="6" t="n">
        <v>8.51</v>
      </c>
      <c r="F70" s="218" t="n">
        <v>8.42</v>
      </c>
      <c r="G70" s="6" t="n">
        <v>0</v>
      </c>
    </row>
    <row r="71" customFormat="false" ht="14.25" hidden="false" customHeight="false" outlineLevel="0" collapsed="false">
      <c r="A71" s="0" t="n">
        <f aca="false">TRUE()</f>
        <v>1</v>
      </c>
      <c r="B71" s="6" t="n">
        <v>255</v>
      </c>
      <c r="C71" s="6" t="s">
        <v>386</v>
      </c>
      <c r="D71" s="6" t="s">
        <v>616</v>
      </c>
      <c r="E71" s="6" t="n">
        <v>12.02</v>
      </c>
      <c r="F71" s="218" t="n">
        <v>0.726</v>
      </c>
      <c r="G71" s="6" t="n">
        <v>0</v>
      </c>
    </row>
    <row r="72" customFormat="false" ht="14.25" hidden="false" customHeight="false" outlineLevel="0" collapsed="false">
      <c r="A72" s="0" t="n">
        <f aca="false">TRUE()</f>
        <v>1</v>
      </c>
      <c r="B72" s="6" t="n">
        <v>255</v>
      </c>
      <c r="C72" s="6" t="s">
        <v>391</v>
      </c>
      <c r="D72" s="6" t="s">
        <v>616</v>
      </c>
      <c r="E72" s="6" t="n">
        <v>12.04</v>
      </c>
      <c r="F72" s="218" t="n">
        <v>0.716</v>
      </c>
      <c r="G72" s="6" t="n">
        <v>0</v>
      </c>
    </row>
    <row r="73" customFormat="false" ht="14.25" hidden="false" customHeight="false" outlineLevel="0" collapsed="false">
      <c r="A73" s="0" t="n">
        <f aca="false">TRUE()</f>
        <v>1</v>
      </c>
      <c r="B73" s="6" t="n">
        <v>255</v>
      </c>
      <c r="C73" s="6" t="s">
        <v>402</v>
      </c>
      <c r="D73" s="6" t="s">
        <v>617</v>
      </c>
      <c r="E73" s="6" t="n">
        <v>11.12</v>
      </c>
      <c r="F73" s="218" t="n">
        <v>1.37</v>
      </c>
      <c r="G73" s="6" t="n">
        <v>0</v>
      </c>
    </row>
    <row r="74" customFormat="false" ht="14.25" hidden="false" customHeight="false" outlineLevel="0" collapsed="false">
      <c r="A74" s="0" t="n">
        <f aca="false">TRUE()</f>
        <v>1</v>
      </c>
      <c r="B74" s="6" t="n">
        <v>255</v>
      </c>
      <c r="C74" s="6" t="s">
        <v>408</v>
      </c>
      <c r="D74" s="6" t="s">
        <v>617</v>
      </c>
      <c r="E74" s="6" t="n">
        <v>11.12</v>
      </c>
      <c r="F74" s="218" t="n">
        <v>1.36</v>
      </c>
      <c r="G74" s="6" t="n">
        <v>0</v>
      </c>
    </row>
    <row r="75" customFormat="false" ht="14.25" hidden="false" customHeight="false" outlineLevel="0" collapsed="false">
      <c r="A75" s="0" t="n">
        <f aca="false">TRUE()</f>
        <v>1</v>
      </c>
      <c r="B75" s="6" t="n">
        <v>255</v>
      </c>
      <c r="C75" s="6" t="s">
        <v>45</v>
      </c>
      <c r="D75" s="6" t="s">
        <v>606</v>
      </c>
      <c r="E75" s="6" t="n">
        <v>11.56</v>
      </c>
      <c r="F75" s="218" t="n">
        <v>1</v>
      </c>
      <c r="G75" s="6" t="n">
        <v>0</v>
      </c>
    </row>
    <row r="76" customFormat="false" ht="14.25" hidden="false" customHeight="false" outlineLevel="0" collapsed="false">
      <c r="A76" s="0" t="n">
        <f aca="false">TRUE()</f>
        <v>1</v>
      </c>
      <c r="B76" s="6" t="n">
        <v>128</v>
      </c>
      <c r="C76" s="6" t="s">
        <v>53</v>
      </c>
      <c r="D76" s="6" t="s">
        <v>618</v>
      </c>
      <c r="E76" s="6" t="n">
        <v>10.55</v>
      </c>
      <c r="F76" s="218" t="n">
        <v>2.02</v>
      </c>
      <c r="G76" s="6" t="n">
        <v>2</v>
      </c>
    </row>
    <row r="77" customFormat="false" ht="14.25" hidden="false" customHeight="false" outlineLevel="0" collapsed="false">
      <c r="A77" s="0" t="n">
        <f aca="false">TRUE()</f>
        <v>1</v>
      </c>
      <c r="B77" s="6" t="n">
        <v>255</v>
      </c>
      <c r="C77" s="6" t="s">
        <v>98</v>
      </c>
      <c r="D77" s="6" t="s">
        <v>607</v>
      </c>
      <c r="E77" s="6" t="n">
        <v>10.8</v>
      </c>
      <c r="F77" s="218" t="n">
        <v>1.71</v>
      </c>
      <c r="G77" s="6" t="n">
        <v>0</v>
      </c>
    </row>
    <row r="78" customFormat="false" ht="14.25" hidden="false" customHeight="false" outlineLevel="0" collapsed="false">
      <c r="A78" s="0" t="n">
        <f aca="false">TRUE()</f>
        <v>1</v>
      </c>
      <c r="B78" s="6" t="n">
        <v>128</v>
      </c>
      <c r="C78" s="6" t="s">
        <v>60</v>
      </c>
      <c r="D78" s="6" t="s">
        <v>618</v>
      </c>
      <c r="E78" s="6" t="n">
        <v>10.59</v>
      </c>
      <c r="F78" s="218" t="n">
        <v>1.97</v>
      </c>
      <c r="G78" s="6" t="n">
        <v>2</v>
      </c>
    </row>
    <row r="79" customFormat="false" ht="14.25" hidden="false" customHeight="false" outlineLevel="0" collapsed="false">
      <c r="A79" s="0" t="n">
        <f aca="false">TRUE()</f>
        <v>1</v>
      </c>
      <c r="B79" s="6" t="n">
        <v>255</v>
      </c>
      <c r="C79" s="6" t="s">
        <v>146</v>
      </c>
      <c r="D79" s="6" t="s">
        <v>608</v>
      </c>
      <c r="E79" s="6" t="n">
        <v>11.16</v>
      </c>
      <c r="F79" s="218" t="n">
        <v>1.33</v>
      </c>
      <c r="G79" s="6" t="n">
        <v>0</v>
      </c>
    </row>
    <row r="80" customFormat="false" ht="14.25" hidden="false" customHeight="false" outlineLevel="0" collapsed="false">
      <c r="A80" s="0" t="n">
        <f aca="false">TRUE()</f>
        <v>1</v>
      </c>
      <c r="B80" s="6" t="n">
        <v>128</v>
      </c>
      <c r="C80" s="6" t="s">
        <v>67</v>
      </c>
      <c r="D80" s="6" t="s">
        <v>618</v>
      </c>
      <c r="E80" s="6" t="n">
        <v>10.62</v>
      </c>
      <c r="F80" s="218" t="n">
        <v>1.93</v>
      </c>
      <c r="G80" s="6" t="n">
        <v>2</v>
      </c>
    </row>
    <row r="81" customFormat="false" ht="14.25" hidden="false" customHeight="false" outlineLevel="0" collapsed="false">
      <c r="A81" s="0" t="n">
        <f aca="false">TRUE()</f>
        <v>1</v>
      </c>
      <c r="B81" s="6" t="n">
        <v>255</v>
      </c>
      <c r="C81" s="6" t="s">
        <v>197</v>
      </c>
      <c r="D81" s="6" t="s">
        <v>609</v>
      </c>
      <c r="E81" s="6" t="n">
        <v>10.74</v>
      </c>
      <c r="F81" s="218" t="n">
        <v>1.78</v>
      </c>
      <c r="G81" s="6" t="n">
        <v>0</v>
      </c>
    </row>
    <row r="82" customFormat="false" ht="14.25" hidden="false" customHeight="false" outlineLevel="0" collapsed="false">
      <c r="A82" s="0" t="n">
        <f aca="false">TRUE()</f>
        <v>1</v>
      </c>
      <c r="B82" s="6" t="n">
        <v>65280</v>
      </c>
      <c r="C82" s="6" t="s">
        <v>236</v>
      </c>
      <c r="D82" s="6" t="s">
        <v>619</v>
      </c>
      <c r="G82" s="6" t="n">
        <v>0</v>
      </c>
    </row>
    <row r="83" customFormat="false" ht="14.25" hidden="false" customHeight="false" outlineLevel="0" collapsed="false">
      <c r="A83" s="0" t="n">
        <f aca="false">TRUE()</f>
        <v>1</v>
      </c>
      <c r="B83" s="6" t="n">
        <v>255</v>
      </c>
      <c r="C83" s="6" t="s">
        <v>239</v>
      </c>
      <c r="D83" s="6" t="s">
        <v>610</v>
      </c>
      <c r="E83" s="6" t="n">
        <v>11.19</v>
      </c>
      <c r="F83" s="218" t="n">
        <v>1.3</v>
      </c>
      <c r="G83" s="6" t="n">
        <v>0</v>
      </c>
    </row>
    <row r="84" customFormat="false" ht="14.25" hidden="false" customHeight="false" outlineLevel="0" collapsed="false">
      <c r="A84" s="0" t="n">
        <f aca="false">TRUE()</f>
        <v>1</v>
      </c>
      <c r="B84" s="6" t="n">
        <v>65280</v>
      </c>
      <c r="C84" s="6" t="s">
        <v>240</v>
      </c>
      <c r="D84" s="6" t="s">
        <v>620</v>
      </c>
      <c r="F84" s="218"/>
      <c r="G84" s="6" t="n">
        <v>0</v>
      </c>
    </row>
    <row r="85" customFormat="false" ht="14.25" hidden="false" customHeight="false" outlineLevel="0" collapsed="false">
      <c r="A85" s="0" t="n">
        <f aca="false">TRUE()</f>
        <v>1</v>
      </c>
      <c r="B85" s="6" t="n">
        <v>255</v>
      </c>
      <c r="C85" s="6" t="s">
        <v>275</v>
      </c>
      <c r="D85" s="6" t="s">
        <v>611</v>
      </c>
      <c r="E85" s="6" t="n">
        <v>10.63</v>
      </c>
      <c r="F85" s="218" t="n">
        <v>1.92</v>
      </c>
      <c r="G85" s="6" t="n">
        <v>0</v>
      </c>
    </row>
    <row r="86" customFormat="false" ht="14.25" hidden="false" customHeight="false" outlineLevel="0" collapsed="false">
      <c r="A86" s="0" t="n">
        <f aca="false">TRUE()</f>
        <v>1</v>
      </c>
      <c r="B86" s="6" t="n">
        <v>65280</v>
      </c>
      <c r="C86" s="6" t="s">
        <v>245</v>
      </c>
      <c r="D86" s="6" t="s">
        <v>621</v>
      </c>
      <c r="G86" s="6" t="n">
        <v>0</v>
      </c>
    </row>
    <row r="87" customFormat="false" ht="14.25" hidden="false" customHeight="false" outlineLevel="0" collapsed="false">
      <c r="A87" s="0" t="n">
        <f aca="false">TRUE()</f>
        <v>1</v>
      </c>
      <c r="B87" s="6" t="n">
        <v>255</v>
      </c>
      <c r="C87" s="6" t="s">
        <v>311</v>
      </c>
      <c r="D87" s="6" t="s">
        <v>612</v>
      </c>
      <c r="E87" s="6" t="n">
        <v>10.64</v>
      </c>
      <c r="F87" s="218" t="n">
        <v>1.9</v>
      </c>
      <c r="G87" s="6" t="n">
        <v>0</v>
      </c>
    </row>
    <row r="88" customFormat="false" ht="14.25" hidden="false" customHeight="false" outlineLevel="0" collapsed="false">
      <c r="A88" s="0" t="n">
        <f aca="false">TRUE()</f>
        <v>1</v>
      </c>
      <c r="B88" s="6" t="n">
        <v>65280</v>
      </c>
      <c r="C88" s="6" t="s">
        <v>252</v>
      </c>
      <c r="D88" s="6" t="s">
        <v>622</v>
      </c>
      <c r="G88" s="6" t="n">
        <v>0</v>
      </c>
    </row>
    <row r="89" customFormat="false" ht="14.25" hidden="false" customHeight="false" outlineLevel="0" collapsed="false">
      <c r="A89" s="0" t="n">
        <f aca="false">TRUE()</f>
        <v>1</v>
      </c>
      <c r="B89" s="6" t="n">
        <v>255</v>
      </c>
      <c r="C89" s="6" t="s">
        <v>346</v>
      </c>
      <c r="D89" s="6" t="s">
        <v>613</v>
      </c>
      <c r="E89" s="6" t="n">
        <v>11.84</v>
      </c>
      <c r="F89" s="218" t="n">
        <v>0.822</v>
      </c>
      <c r="G89" s="6" t="n">
        <v>0</v>
      </c>
    </row>
    <row r="90" customFormat="false" ht="14.25" hidden="false" customHeight="false" outlineLevel="0" collapsed="false">
      <c r="A90" s="0" t="n">
        <f aca="false">TRUE()</f>
        <v>1</v>
      </c>
      <c r="B90" s="6" t="n">
        <v>65280</v>
      </c>
      <c r="C90" s="6" t="s">
        <v>257</v>
      </c>
      <c r="D90" s="6" t="s">
        <v>623</v>
      </c>
      <c r="G90" s="6" t="n">
        <v>0</v>
      </c>
    </row>
    <row r="91" customFormat="false" ht="14.25" hidden="false" customHeight="false" outlineLevel="0" collapsed="false">
      <c r="A91" s="0" t="n">
        <f aca="false">TRUE()</f>
        <v>1</v>
      </c>
      <c r="B91" s="6" t="n">
        <v>255</v>
      </c>
      <c r="C91" s="6" t="s">
        <v>371</v>
      </c>
      <c r="D91" s="6" t="s">
        <v>614</v>
      </c>
      <c r="E91" s="6" t="n">
        <v>11.98</v>
      </c>
      <c r="F91" s="218" t="n">
        <v>0.746</v>
      </c>
      <c r="G91" s="6" t="n">
        <v>0</v>
      </c>
    </row>
    <row r="92" customFormat="false" ht="14.25" hidden="false" customHeight="false" outlineLevel="0" collapsed="false">
      <c r="A92" s="0" t="n">
        <f aca="false">TRUE()</f>
        <v>1</v>
      </c>
      <c r="B92" s="6" t="n">
        <v>65280</v>
      </c>
      <c r="C92" s="6" t="s">
        <v>262</v>
      </c>
      <c r="D92" s="6" t="s">
        <v>624</v>
      </c>
      <c r="G92" s="6" t="n">
        <v>0</v>
      </c>
    </row>
    <row r="93" customFormat="false" ht="14.25" hidden="false" customHeight="false" outlineLevel="0" collapsed="false">
      <c r="A93" s="0" t="n">
        <f aca="false">TRUE()</f>
        <v>1</v>
      </c>
      <c r="B93" s="6" t="n">
        <v>255</v>
      </c>
      <c r="C93" s="6" t="s">
        <v>381</v>
      </c>
      <c r="D93" s="6" t="s">
        <v>615</v>
      </c>
      <c r="E93" s="6" t="n">
        <v>8.51</v>
      </c>
      <c r="F93" s="218" t="n">
        <v>8.42</v>
      </c>
      <c r="G93" s="6" t="n">
        <v>0</v>
      </c>
    </row>
    <row r="94" customFormat="false" ht="14.25" hidden="false" customHeight="false" outlineLevel="0" collapsed="false">
      <c r="A94" s="0" t="n">
        <f aca="false">TRUE()</f>
        <v>1</v>
      </c>
      <c r="B94" s="6" t="n">
        <v>65280</v>
      </c>
      <c r="C94" s="6" t="s">
        <v>267</v>
      </c>
      <c r="D94" s="6" t="s">
        <v>625</v>
      </c>
      <c r="G94" s="6" t="n">
        <v>0</v>
      </c>
    </row>
    <row r="95" customFormat="false" ht="14.25" hidden="false" customHeight="false" outlineLevel="0" collapsed="false">
      <c r="A95" s="0" t="n">
        <f aca="false">TRUE()</f>
        <v>1</v>
      </c>
      <c r="B95" s="6" t="n">
        <v>255</v>
      </c>
      <c r="C95" s="6" t="s">
        <v>397</v>
      </c>
      <c r="D95" s="6" t="s">
        <v>616</v>
      </c>
      <c r="E95" s="6" t="n">
        <v>12.04</v>
      </c>
      <c r="F95" s="218" t="n">
        <v>0.718</v>
      </c>
      <c r="G95" s="6" t="n">
        <v>0</v>
      </c>
    </row>
    <row r="96" customFormat="false" ht="14.25" hidden="false" customHeight="false" outlineLevel="0" collapsed="false">
      <c r="A96" s="0" t="n">
        <f aca="false">TRUE()</f>
        <v>1</v>
      </c>
      <c r="B96" s="6" t="n">
        <v>65280</v>
      </c>
      <c r="C96" s="6" t="s">
        <v>272</v>
      </c>
      <c r="D96" s="6" t="s">
        <v>626</v>
      </c>
      <c r="G96" s="6" t="n">
        <v>0</v>
      </c>
    </row>
    <row r="97" customFormat="false" ht="14.25" hidden="false" customHeight="false" outlineLevel="0" collapsed="false">
      <c r="A97" s="0" t="n">
        <f aca="false">TRUE()</f>
        <v>1</v>
      </c>
      <c r="B97" s="6" t="n">
        <v>255</v>
      </c>
      <c r="C97" s="6" t="s">
        <v>414</v>
      </c>
      <c r="D97" s="6" t="s">
        <v>617</v>
      </c>
      <c r="E97" s="6" t="n">
        <v>11.09</v>
      </c>
      <c r="F97" s="218" t="n">
        <v>1.39</v>
      </c>
      <c r="G97" s="6" t="n">
        <v>0</v>
      </c>
    </row>
    <row r="98" customFormat="false" ht="14.25" hidden="false" customHeight="false" outlineLevel="0" collapsed="false">
      <c r="A98" s="0" t="n">
        <f aca="false">TRUE()</f>
        <v>1</v>
      </c>
      <c r="B98" s="6" t="n">
        <v>65280</v>
      </c>
      <c r="C98" s="6" t="s">
        <v>273</v>
      </c>
      <c r="D98" s="6" t="s">
        <v>627</v>
      </c>
      <c r="F98" s="218"/>
      <c r="G98" s="6" t="n">
        <v>0</v>
      </c>
    </row>
    <row r="99" customFormat="false" ht="14.25" hidden="false" customHeight="false" outlineLevel="0" collapsed="false">
      <c r="A99" s="0" t="n">
        <f aca="false">TRUE()</f>
        <v>1</v>
      </c>
      <c r="B99" s="6" t="n">
        <v>255</v>
      </c>
      <c r="C99" s="6" t="s">
        <v>49</v>
      </c>
      <c r="D99" s="6" t="s">
        <v>628</v>
      </c>
      <c r="E99" s="6" t="n">
        <v>9.74</v>
      </c>
      <c r="F99" s="218" t="n">
        <v>3.57</v>
      </c>
      <c r="G99" s="6" t="n">
        <v>0</v>
      </c>
    </row>
    <row r="100" customFormat="false" ht="14.25" hidden="false" customHeight="false" outlineLevel="0" collapsed="false">
      <c r="A100" s="0" t="n">
        <f aca="false">TRUE()</f>
        <v>1</v>
      </c>
      <c r="B100" s="6" t="n">
        <v>255</v>
      </c>
      <c r="C100" s="6" t="s">
        <v>50</v>
      </c>
      <c r="D100" s="6" t="s">
        <v>628</v>
      </c>
      <c r="E100" s="6" t="n">
        <v>9.72</v>
      </c>
      <c r="F100" s="218" t="n">
        <v>3.62</v>
      </c>
      <c r="G100" s="6" t="n">
        <v>0</v>
      </c>
    </row>
    <row r="101" customFormat="false" ht="14.25" hidden="false" customHeight="false" outlineLevel="0" collapsed="false">
      <c r="A101" s="0" t="n">
        <f aca="false">TRUE()</f>
        <v>1</v>
      </c>
      <c r="B101" s="6" t="n">
        <v>255</v>
      </c>
      <c r="C101" s="6" t="s">
        <v>102</v>
      </c>
      <c r="D101" s="6" t="s">
        <v>629</v>
      </c>
      <c r="E101" s="6" t="n">
        <v>11.04</v>
      </c>
      <c r="F101" s="218" t="n">
        <v>1.44</v>
      </c>
      <c r="G101" s="6" t="n">
        <v>0</v>
      </c>
    </row>
    <row r="102" customFormat="false" ht="14.25" hidden="false" customHeight="false" outlineLevel="0" collapsed="false">
      <c r="A102" s="0" t="n">
        <f aca="false">TRUE()</f>
        <v>1</v>
      </c>
      <c r="B102" s="6" t="n">
        <v>255</v>
      </c>
      <c r="C102" s="6" t="s">
        <v>103</v>
      </c>
      <c r="D102" s="6" t="s">
        <v>629</v>
      </c>
      <c r="E102" s="6" t="n">
        <v>11.06</v>
      </c>
      <c r="F102" s="218" t="n">
        <v>1.42</v>
      </c>
      <c r="G102" s="6" t="n">
        <v>0</v>
      </c>
    </row>
    <row r="103" customFormat="false" ht="14.25" hidden="false" customHeight="false" outlineLevel="0" collapsed="false">
      <c r="A103" s="0" t="n">
        <f aca="false">TRUE()</f>
        <v>1</v>
      </c>
      <c r="B103" s="6" t="n">
        <v>255</v>
      </c>
      <c r="C103" s="6" t="s">
        <v>153</v>
      </c>
      <c r="D103" s="6" t="s">
        <v>630</v>
      </c>
      <c r="E103" s="6" t="n">
        <v>11.77</v>
      </c>
      <c r="F103" s="218" t="n">
        <v>0.868</v>
      </c>
      <c r="G103" s="6" t="n">
        <v>0</v>
      </c>
    </row>
    <row r="104" customFormat="false" ht="14.25" hidden="false" customHeight="false" outlineLevel="0" collapsed="false">
      <c r="A104" s="0" t="n">
        <f aca="false">TRUE()</f>
        <v>1</v>
      </c>
      <c r="B104" s="6" t="n">
        <v>255</v>
      </c>
      <c r="C104" s="6" t="s">
        <v>154</v>
      </c>
      <c r="D104" s="6" t="s">
        <v>630</v>
      </c>
      <c r="E104" s="6" t="n">
        <v>11.81</v>
      </c>
      <c r="F104" s="218" t="n">
        <v>0.839</v>
      </c>
      <c r="G104" s="6" t="n">
        <v>0</v>
      </c>
    </row>
    <row r="105" customFormat="false" ht="14.25" hidden="false" customHeight="false" outlineLevel="0" collapsed="false">
      <c r="A105" s="0" t="n">
        <f aca="false">TRUE()</f>
        <v>1</v>
      </c>
      <c r="B105" s="6" t="n">
        <v>255</v>
      </c>
      <c r="C105" s="6" t="s">
        <v>199</v>
      </c>
      <c r="D105" s="6" t="s">
        <v>631</v>
      </c>
      <c r="E105" s="6" t="n">
        <v>12.41</v>
      </c>
      <c r="F105" s="218" t="n">
        <v>0.554</v>
      </c>
      <c r="G105" s="6" t="n">
        <v>0</v>
      </c>
    </row>
    <row r="106" customFormat="false" ht="14.25" hidden="false" customHeight="false" outlineLevel="0" collapsed="false">
      <c r="A106" s="0" t="n">
        <f aca="false">TRUE()</f>
        <v>1</v>
      </c>
      <c r="B106" s="6" t="n">
        <v>255</v>
      </c>
      <c r="C106" s="6" t="s">
        <v>200</v>
      </c>
      <c r="D106" s="6" t="s">
        <v>631</v>
      </c>
      <c r="E106" s="6" t="n">
        <v>12.21</v>
      </c>
      <c r="F106" s="218" t="n">
        <v>0.635</v>
      </c>
      <c r="G106" s="6" t="n">
        <v>0</v>
      </c>
    </row>
    <row r="107" customFormat="false" ht="14.25" hidden="false" customHeight="false" outlineLevel="0" collapsed="false">
      <c r="A107" s="0" t="n">
        <f aca="false">TRUE()</f>
        <v>1</v>
      </c>
      <c r="B107" s="6" t="n">
        <v>255</v>
      </c>
      <c r="C107" s="6" t="s">
        <v>242</v>
      </c>
      <c r="D107" s="6" t="s">
        <v>632</v>
      </c>
      <c r="E107" s="6" t="n">
        <v>10.58</v>
      </c>
      <c r="F107" s="218" t="n">
        <v>1.98</v>
      </c>
      <c r="G107" s="6" t="n">
        <v>0</v>
      </c>
    </row>
    <row r="108" customFormat="false" ht="14.25" hidden="false" customHeight="false" outlineLevel="0" collapsed="false">
      <c r="A108" s="0" t="n">
        <f aca="false">TRUE()</f>
        <v>1</v>
      </c>
      <c r="B108" s="6" t="n">
        <v>255</v>
      </c>
      <c r="C108" s="6" t="s">
        <v>243</v>
      </c>
      <c r="D108" s="6" t="s">
        <v>632</v>
      </c>
      <c r="E108" s="6" t="n">
        <v>10.6</v>
      </c>
      <c r="F108" s="218" t="n">
        <v>1.96</v>
      </c>
      <c r="G108" s="6" t="n">
        <v>0</v>
      </c>
    </row>
    <row r="109" customFormat="false" ht="14.25" hidden="false" customHeight="false" outlineLevel="0" collapsed="false">
      <c r="A109" s="0" t="n">
        <f aca="false">TRUE()</f>
        <v>1</v>
      </c>
      <c r="B109" s="6" t="n">
        <v>255</v>
      </c>
      <c r="C109" s="6" t="s">
        <v>278</v>
      </c>
      <c r="D109" s="6" t="s">
        <v>633</v>
      </c>
      <c r="E109" s="6" t="n">
        <v>10.13</v>
      </c>
      <c r="F109" s="218" t="n">
        <v>2.71</v>
      </c>
      <c r="G109" s="6" t="n">
        <v>0</v>
      </c>
    </row>
    <row r="110" customFormat="false" ht="14.25" hidden="false" customHeight="false" outlineLevel="0" collapsed="false">
      <c r="A110" s="0" t="n">
        <f aca="false">TRUE()</f>
        <v>1</v>
      </c>
      <c r="B110" s="6" t="n">
        <v>255</v>
      </c>
      <c r="C110" s="6" t="s">
        <v>279</v>
      </c>
      <c r="D110" s="6" t="s">
        <v>633</v>
      </c>
      <c r="E110" s="6" t="n">
        <v>10.16</v>
      </c>
      <c r="F110" s="218" t="n">
        <v>2.66</v>
      </c>
      <c r="G110" s="6" t="n">
        <v>0</v>
      </c>
    </row>
    <row r="111" customFormat="false" ht="14.25" hidden="false" customHeight="false" outlineLevel="0" collapsed="false">
      <c r="A111" s="0" t="n">
        <f aca="false">TRUE()</f>
        <v>1</v>
      </c>
      <c r="B111" s="6" t="n">
        <v>255</v>
      </c>
      <c r="C111" s="6" t="s">
        <v>313</v>
      </c>
      <c r="D111" s="6" t="s">
        <v>634</v>
      </c>
      <c r="E111" s="6" t="n">
        <v>11.68</v>
      </c>
      <c r="F111" s="218" t="n">
        <v>0.92</v>
      </c>
      <c r="G111" s="6" t="n">
        <v>0</v>
      </c>
    </row>
    <row r="112" customFormat="false" ht="14.25" hidden="false" customHeight="false" outlineLevel="0" collapsed="false">
      <c r="A112" s="0" t="n">
        <f aca="false">TRUE()</f>
        <v>1</v>
      </c>
      <c r="B112" s="6" t="n">
        <v>255</v>
      </c>
      <c r="C112" s="6" t="s">
        <v>314</v>
      </c>
      <c r="D112" s="6" t="s">
        <v>634</v>
      </c>
      <c r="E112" s="6" t="n">
        <v>11.61</v>
      </c>
      <c r="F112" s="218" t="n">
        <v>0.968</v>
      </c>
      <c r="G112" s="6" t="n">
        <v>0</v>
      </c>
    </row>
    <row r="113" customFormat="false" ht="14.25" hidden="false" customHeight="false" outlineLevel="0" collapsed="false">
      <c r="A113" s="0" t="n">
        <f aca="false">TRUE()</f>
        <v>1</v>
      </c>
      <c r="B113" s="6" t="n">
        <v>255</v>
      </c>
      <c r="C113" s="6" t="s">
        <v>348</v>
      </c>
      <c r="D113" s="6" t="s">
        <v>635</v>
      </c>
      <c r="E113" s="6" t="n">
        <v>10.59</v>
      </c>
      <c r="F113" s="218" t="n">
        <v>1.98</v>
      </c>
      <c r="G113" s="6" t="n">
        <v>0</v>
      </c>
    </row>
    <row r="114" customFormat="false" ht="14.25" hidden="false" customHeight="false" outlineLevel="0" collapsed="false">
      <c r="A114" s="0" t="n">
        <f aca="false">TRUE()</f>
        <v>1</v>
      </c>
      <c r="B114" s="6" t="n">
        <v>255</v>
      </c>
      <c r="C114" s="6" t="s">
        <v>349</v>
      </c>
      <c r="D114" s="6" t="s">
        <v>635</v>
      </c>
      <c r="E114" s="6" t="n">
        <v>10.53</v>
      </c>
      <c r="F114" s="218" t="n">
        <v>2.05</v>
      </c>
      <c r="G114" s="6" t="n">
        <v>0</v>
      </c>
    </row>
    <row r="115" customFormat="false" ht="14.25" hidden="false" customHeight="false" outlineLevel="0" collapsed="false">
      <c r="A115" s="0" t="n">
        <f aca="false">TRUE()</f>
        <v>1</v>
      </c>
      <c r="B115" s="6" t="n">
        <v>255</v>
      </c>
      <c r="C115" s="6" t="s">
        <v>383</v>
      </c>
      <c r="D115" s="6" t="s">
        <v>636</v>
      </c>
      <c r="E115" s="6" t="n">
        <v>11.48</v>
      </c>
      <c r="F115" s="218" t="n">
        <v>1.06</v>
      </c>
      <c r="G115" s="6" t="n">
        <v>0</v>
      </c>
    </row>
    <row r="116" customFormat="false" ht="14.25" hidden="false" customHeight="false" outlineLevel="0" collapsed="false">
      <c r="A116" s="0" t="n">
        <f aca="false">TRUE()</f>
        <v>1</v>
      </c>
      <c r="B116" s="6" t="n">
        <v>255</v>
      </c>
      <c r="C116" s="6" t="s">
        <v>384</v>
      </c>
      <c r="D116" s="6" t="s">
        <v>636</v>
      </c>
      <c r="E116" s="6" t="n">
        <v>11.44</v>
      </c>
      <c r="F116" s="218" t="n">
        <v>1.09</v>
      </c>
      <c r="G116" s="6" t="n">
        <v>0</v>
      </c>
    </row>
    <row r="117" customFormat="false" ht="14.25" hidden="false" customHeight="false" outlineLevel="0" collapsed="false">
      <c r="A117" s="0" t="n">
        <f aca="false">TRUE()</f>
        <v>1</v>
      </c>
      <c r="B117" s="6" t="n">
        <v>255</v>
      </c>
      <c r="C117" s="6" t="s">
        <v>418</v>
      </c>
      <c r="D117" s="6" t="s">
        <v>637</v>
      </c>
      <c r="E117" s="6" t="n">
        <v>9.72</v>
      </c>
      <c r="F117" s="218" t="n">
        <v>3.61</v>
      </c>
      <c r="G117" s="6" t="n">
        <v>0</v>
      </c>
    </row>
    <row r="118" customFormat="false" ht="14.25" hidden="false" customHeight="false" outlineLevel="0" collapsed="false">
      <c r="A118" s="0" t="n">
        <f aca="false">TRUE()</f>
        <v>1</v>
      </c>
      <c r="B118" s="6" t="n">
        <v>255</v>
      </c>
      <c r="C118" s="6" t="s">
        <v>419</v>
      </c>
      <c r="D118" s="6" t="s">
        <v>637</v>
      </c>
      <c r="E118" s="6" t="n">
        <v>9.73</v>
      </c>
      <c r="F118" s="218" t="n">
        <v>3.58</v>
      </c>
      <c r="G118" s="6" t="n">
        <v>0</v>
      </c>
    </row>
    <row r="119" customFormat="false" ht="14.25" hidden="false" customHeight="false" outlineLevel="0" collapsed="false">
      <c r="A119" s="0" t="n">
        <f aca="false">TRUE()</f>
        <v>1</v>
      </c>
      <c r="B119" s="6" t="n">
        <v>255</v>
      </c>
      <c r="C119" s="6" t="s">
        <v>444</v>
      </c>
      <c r="D119" s="6" t="s">
        <v>638</v>
      </c>
      <c r="E119" s="6" t="n">
        <v>11.62</v>
      </c>
      <c r="F119" s="218" t="n">
        <v>0.957</v>
      </c>
      <c r="G119" s="6" t="n">
        <v>0</v>
      </c>
    </row>
    <row r="120" customFormat="false" ht="14.25" hidden="false" customHeight="false" outlineLevel="0" collapsed="false">
      <c r="A120" s="0" t="n">
        <f aca="false">TRUE()</f>
        <v>1</v>
      </c>
      <c r="B120" s="6" t="n">
        <v>255</v>
      </c>
      <c r="C120" s="6" t="s">
        <v>445</v>
      </c>
      <c r="D120" s="6" t="s">
        <v>638</v>
      </c>
      <c r="E120" s="6" t="n">
        <v>11.64</v>
      </c>
      <c r="F120" s="218" t="n">
        <v>0.947</v>
      </c>
      <c r="G120" s="6" t="n">
        <v>0</v>
      </c>
    </row>
    <row r="121" customFormat="false" ht="14.25" hidden="false" customHeight="false" outlineLevel="0" collapsed="false">
      <c r="A121" s="0" t="n">
        <f aca="false">TRUE()</f>
        <v>1</v>
      </c>
      <c r="B121" s="6" t="n">
        <v>255</v>
      </c>
      <c r="C121" s="6" t="s">
        <v>470</v>
      </c>
      <c r="D121" s="6" t="s">
        <v>639</v>
      </c>
      <c r="E121" s="6" t="n">
        <v>12.1</v>
      </c>
      <c r="F121" s="218" t="n">
        <v>0.686</v>
      </c>
      <c r="G121" s="6" t="n">
        <v>0</v>
      </c>
    </row>
    <row r="122" customFormat="false" ht="14.25" hidden="false" customHeight="false" outlineLevel="0" collapsed="false">
      <c r="A122" s="0" t="n">
        <f aca="false">TRUE()</f>
        <v>1</v>
      </c>
      <c r="B122" s="6" t="n">
        <v>255</v>
      </c>
      <c r="C122" s="6" t="s">
        <v>471</v>
      </c>
      <c r="D122" s="6" t="s">
        <v>639</v>
      </c>
      <c r="E122" s="6" t="n">
        <v>12.08</v>
      </c>
      <c r="F122" s="218" t="n">
        <v>0.696</v>
      </c>
      <c r="G122" s="6" t="n">
        <v>0</v>
      </c>
    </row>
    <row r="123" customFormat="false" ht="14.25" hidden="false" customHeight="false" outlineLevel="0" collapsed="false">
      <c r="A123" s="0" t="n">
        <f aca="false">TRUE()</f>
        <v>1</v>
      </c>
      <c r="B123" s="6" t="n">
        <v>255</v>
      </c>
      <c r="C123" s="6" t="s">
        <v>51</v>
      </c>
      <c r="D123" s="6" t="s">
        <v>628</v>
      </c>
      <c r="E123" s="6" t="n">
        <v>9.63</v>
      </c>
      <c r="F123" s="218" t="n">
        <v>3.84</v>
      </c>
      <c r="G123" s="6" t="n">
        <v>0</v>
      </c>
    </row>
    <row r="124" customFormat="false" ht="14.25" hidden="false" customHeight="false" outlineLevel="0" collapsed="false">
      <c r="A124" s="0" t="n">
        <f aca="false">TRUE()</f>
        <v>1</v>
      </c>
      <c r="B124" s="6" t="n">
        <v>128</v>
      </c>
      <c r="C124" s="6" t="s">
        <v>75</v>
      </c>
      <c r="D124" s="6" t="s">
        <v>640</v>
      </c>
      <c r="E124" s="6" t="n">
        <v>14.38</v>
      </c>
      <c r="F124" s="218" t="n">
        <v>0.14</v>
      </c>
      <c r="G124" s="6" t="n">
        <v>0.2</v>
      </c>
    </row>
    <row r="125" customFormat="false" ht="14.25" hidden="false" customHeight="false" outlineLevel="0" collapsed="false">
      <c r="A125" s="0" t="n">
        <f aca="false">TRUE()</f>
        <v>1</v>
      </c>
      <c r="B125" s="6" t="n">
        <v>255</v>
      </c>
      <c r="C125" s="6" t="s">
        <v>104</v>
      </c>
      <c r="D125" s="6" t="s">
        <v>629</v>
      </c>
      <c r="E125" s="6" t="n">
        <v>11.07</v>
      </c>
      <c r="F125" s="218" t="n">
        <v>1.41</v>
      </c>
      <c r="G125" s="6" t="n">
        <v>0</v>
      </c>
    </row>
    <row r="126" customFormat="false" ht="14.25" hidden="false" customHeight="false" outlineLevel="0" collapsed="false">
      <c r="A126" s="0" t="n">
        <f aca="false">TRUE()</f>
        <v>1</v>
      </c>
      <c r="B126" s="6" t="n">
        <v>128</v>
      </c>
      <c r="C126" s="6" t="s">
        <v>82</v>
      </c>
      <c r="D126" s="6" t="s">
        <v>640</v>
      </c>
      <c r="E126" s="6" t="n">
        <v>13.98</v>
      </c>
      <c r="F126" s="218" t="n">
        <v>0.186</v>
      </c>
      <c r="G126" s="6" t="n">
        <v>0.2</v>
      </c>
    </row>
    <row r="127" customFormat="false" ht="14.25" hidden="false" customHeight="false" outlineLevel="0" collapsed="false">
      <c r="A127" s="0" t="n">
        <f aca="false">TRUE()</f>
        <v>1</v>
      </c>
      <c r="B127" s="6" t="n">
        <v>255</v>
      </c>
      <c r="C127" s="6" t="s">
        <v>155</v>
      </c>
      <c r="D127" s="6" t="s">
        <v>630</v>
      </c>
      <c r="E127" s="6" t="n">
        <v>11.83</v>
      </c>
      <c r="F127" s="218" t="n">
        <v>0.831</v>
      </c>
      <c r="G127" s="6" t="n">
        <v>0</v>
      </c>
    </row>
    <row r="128" customFormat="false" ht="14.25" hidden="false" customHeight="false" outlineLevel="0" collapsed="false">
      <c r="A128" s="0" t="n">
        <f aca="false">TRUE()</f>
        <v>1</v>
      </c>
      <c r="B128" s="6" t="n">
        <v>128</v>
      </c>
      <c r="C128" s="6" t="s">
        <v>89</v>
      </c>
      <c r="D128" s="6" t="s">
        <v>640</v>
      </c>
      <c r="E128" s="6" t="n">
        <v>14.03</v>
      </c>
      <c r="F128" s="218" t="n">
        <v>0.179</v>
      </c>
      <c r="G128" s="6" t="n">
        <v>0.2</v>
      </c>
    </row>
    <row r="129" customFormat="false" ht="14.25" hidden="false" customHeight="false" outlineLevel="0" collapsed="false">
      <c r="A129" s="0" t="n">
        <f aca="false">TRUE()</f>
        <v>1</v>
      </c>
      <c r="B129" s="6" t="n">
        <v>255</v>
      </c>
      <c r="C129" s="6" t="s">
        <v>201</v>
      </c>
      <c r="D129" s="6" t="s">
        <v>631</v>
      </c>
      <c r="E129" s="6" t="n">
        <v>12.31</v>
      </c>
      <c r="F129" s="218" t="n">
        <v>0.592</v>
      </c>
      <c r="G129" s="6" t="n">
        <v>0</v>
      </c>
    </row>
    <row r="130" customFormat="false" ht="14.25" hidden="false" customHeight="false" outlineLevel="0" collapsed="false">
      <c r="A130" s="0" t="n">
        <f aca="false">TRUE()</f>
        <v>1</v>
      </c>
      <c r="B130" s="6" t="n">
        <v>65280</v>
      </c>
      <c r="C130" s="6" t="s">
        <v>276</v>
      </c>
      <c r="D130" s="6" t="s">
        <v>641</v>
      </c>
      <c r="G130" s="6" t="n">
        <v>0</v>
      </c>
    </row>
    <row r="131" customFormat="false" ht="14.25" hidden="false" customHeight="false" outlineLevel="0" collapsed="false">
      <c r="A131" s="0" t="n">
        <f aca="false">TRUE()</f>
        <v>1</v>
      </c>
      <c r="B131" s="6" t="n">
        <v>255</v>
      </c>
      <c r="C131" s="6" t="s">
        <v>244</v>
      </c>
      <c r="D131" s="6" t="s">
        <v>632</v>
      </c>
      <c r="E131" s="6" t="n">
        <v>10.59</v>
      </c>
      <c r="F131" s="218" t="n">
        <v>1.97</v>
      </c>
      <c r="G131" s="6" t="n">
        <v>0</v>
      </c>
    </row>
    <row r="132" customFormat="false" ht="14.25" hidden="false" customHeight="false" outlineLevel="0" collapsed="false">
      <c r="A132" s="0" t="n">
        <f aca="false">TRUE()</f>
        <v>1</v>
      </c>
      <c r="B132" s="6" t="n">
        <v>65280</v>
      </c>
      <c r="C132" s="6" t="s">
        <v>281</v>
      </c>
      <c r="D132" s="6" t="s">
        <v>642</v>
      </c>
      <c r="G132" s="6" t="n">
        <v>0</v>
      </c>
    </row>
    <row r="133" customFormat="false" ht="14.25" hidden="false" customHeight="false" outlineLevel="0" collapsed="false">
      <c r="A133" s="0" t="n">
        <f aca="false">TRUE()</f>
        <v>1</v>
      </c>
      <c r="B133" s="6" t="n">
        <v>255</v>
      </c>
      <c r="C133" s="6" t="s">
        <v>280</v>
      </c>
      <c r="D133" s="6" t="s">
        <v>633</v>
      </c>
      <c r="E133" s="6" t="n">
        <v>10.2</v>
      </c>
      <c r="F133" s="218" t="n">
        <v>2.59</v>
      </c>
      <c r="G133" s="6" t="n">
        <v>0</v>
      </c>
    </row>
    <row r="134" customFormat="false" ht="14.25" hidden="false" customHeight="false" outlineLevel="0" collapsed="false">
      <c r="A134" s="0" t="n">
        <f aca="false">TRUE()</f>
        <v>1</v>
      </c>
      <c r="B134" s="6" t="n">
        <v>65280</v>
      </c>
      <c r="C134" s="6" t="s">
        <v>286</v>
      </c>
      <c r="D134" s="6" t="s">
        <v>643</v>
      </c>
      <c r="G134" s="6" t="n">
        <v>0</v>
      </c>
    </row>
    <row r="135" customFormat="false" ht="14.25" hidden="false" customHeight="false" outlineLevel="0" collapsed="false">
      <c r="A135" s="0" t="n">
        <f aca="false">TRUE()</f>
        <v>1</v>
      </c>
      <c r="B135" s="6" t="n">
        <v>255</v>
      </c>
      <c r="C135" s="6" t="s">
        <v>315</v>
      </c>
      <c r="D135" s="6" t="s">
        <v>634</v>
      </c>
      <c r="E135" s="6" t="n">
        <v>11.68</v>
      </c>
      <c r="F135" s="218" t="n">
        <v>0.922</v>
      </c>
      <c r="G135" s="6" t="n">
        <v>0</v>
      </c>
    </row>
    <row r="136" customFormat="false" ht="14.25" hidden="false" customHeight="false" outlineLevel="0" collapsed="false">
      <c r="A136" s="0" t="n">
        <f aca="false">TRUE()</f>
        <v>1</v>
      </c>
      <c r="B136" s="6" t="n">
        <v>65280</v>
      </c>
      <c r="C136" s="6" t="s">
        <v>292</v>
      </c>
      <c r="D136" s="6" t="s">
        <v>644</v>
      </c>
      <c r="G136" s="6" t="n">
        <v>0</v>
      </c>
    </row>
    <row r="137" customFormat="false" ht="14.25" hidden="false" customHeight="false" outlineLevel="0" collapsed="false">
      <c r="A137" s="0" t="n">
        <f aca="false">TRUE()</f>
        <v>1</v>
      </c>
      <c r="B137" s="6" t="n">
        <v>255</v>
      </c>
      <c r="C137" s="6" t="s">
        <v>350</v>
      </c>
      <c r="D137" s="6" t="s">
        <v>635</v>
      </c>
      <c r="E137" s="6" t="n">
        <v>10.59</v>
      </c>
      <c r="F137" s="218" t="n">
        <v>1.97</v>
      </c>
      <c r="G137" s="6" t="n">
        <v>0</v>
      </c>
    </row>
    <row r="138" customFormat="false" ht="14.25" hidden="false" customHeight="false" outlineLevel="0" collapsed="false">
      <c r="A138" s="0" t="n">
        <f aca="false">TRUE()</f>
        <v>1</v>
      </c>
      <c r="B138" s="6" t="n">
        <v>65280</v>
      </c>
      <c r="C138" s="6" t="s">
        <v>297</v>
      </c>
      <c r="D138" s="6" t="s">
        <v>645</v>
      </c>
      <c r="G138" s="6" t="n">
        <v>0</v>
      </c>
    </row>
    <row r="139" customFormat="false" ht="14.25" hidden="false" customHeight="false" outlineLevel="0" collapsed="false">
      <c r="A139" s="0" t="n">
        <f aca="false">TRUE()</f>
        <v>1</v>
      </c>
      <c r="B139" s="6" t="n">
        <v>255</v>
      </c>
      <c r="C139" s="6" t="s">
        <v>385</v>
      </c>
      <c r="D139" s="6" t="s">
        <v>636</v>
      </c>
      <c r="E139" s="6" t="n">
        <v>11.44</v>
      </c>
      <c r="F139" s="218" t="n">
        <v>1.09</v>
      </c>
      <c r="G139" s="6" t="n">
        <v>0</v>
      </c>
    </row>
    <row r="140" customFormat="false" ht="14.25" hidden="false" customHeight="false" outlineLevel="0" collapsed="false">
      <c r="A140" s="0" t="n">
        <f aca="false">TRUE()</f>
        <v>1</v>
      </c>
      <c r="B140" s="6" t="n">
        <v>65280</v>
      </c>
      <c r="C140" s="6" t="s">
        <v>302</v>
      </c>
      <c r="D140" s="6" t="s">
        <v>646</v>
      </c>
      <c r="G140" s="6" t="n">
        <v>0</v>
      </c>
    </row>
    <row r="141" customFormat="false" ht="14.25" hidden="false" customHeight="false" outlineLevel="0" collapsed="false">
      <c r="A141" s="0" t="n">
        <f aca="false">TRUE()</f>
        <v>1</v>
      </c>
      <c r="B141" s="6" t="n">
        <v>255</v>
      </c>
      <c r="C141" s="6" t="s">
        <v>420</v>
      </c>
      <c r="D141" s="6" t="s">
        <v>637</v>
      </c>
      <c r="E141" s="6" t="n">
        <v>9.73</v>
      </c>
      <c r="F141" s="218" t="n">
        <v>3.58</v>
      </c>
      <c r="G141" s="6" t="n">
        <v>0</v>
      </c>
    </row>
    <row r="142" customFormat="false" ht="14.25" hidden="false" customHeight="false" outlineLevel="0" collapsed="false">
      <c r="A142" s="0" t="n">
        <f aca="false">TRUE()</f>
        <v>1</v>
      </c>
      <c r="B142" s="6" t="n">
        <v>65280</v>
      </c>
      <c r="C142" s="6" t="s">
        <v>307</v>
      </c>
      <c r="D142" s="6" t="s">
        <v>647</v>
      </c>
      <c r="G142" s="6" t="n">
        <v>0</v>
      </c>
    </row>
    <row r="143" customFormat="false" ht="14.25" hidden="false" customHeight="false" outlineLevel="0" collapsed="false">
      <c r="A143" s="0" t="n">
        <f aca="false">TRUE()</f>
        <v>1</v>
      </c>
      <c r="B143" s="6" t="n">
        <v>255</v>
      </c>
      <c r="C143" s="6" t="s">
        <v>446</v>
      </c>
      <c r="D143" s="6" t="s">
        <v>638</v>
      </c>
      <c r="E143" s="6" t="n">
        <v>11.61</v>
      </c>
      <c r="F143" s="218" t="n">
        <v>0.968</v>
      </c>
      <c r="G143" s="6" t="n">
        <v>0</v>
      </c>
    </row>
    <row r="144" customFormat="false" ht="14.25" hidden="false" customHeight="false" outlineLevel="0" collapsed="false">
      <c r="A144" s="0" t="n">
        <f aca="false">TRUE()</f>
        <v>1</v>
      </c>
      <c r="B144" s="6" t="n">
        <v>65280</v>
      </c>
      <c r="C144" s="6" t="s">
        <v>308</v>
      </c>
      <c r="D144" s="6" t="s">
        <v>648</v>
      </c>
      <c r="F144" s="218"/>
      <c r="G144" s="6" t="n">
        <v>0</v>
      </c>
    </row>
    <row r="145" customFormat="false" ht="14.25" hidden="false" customHeight="false" outlineLevel="0" collapsed="false">
      <c r="A145" s="0" t="n">
        <f aca="false">TRUE()</f>
        <v>1</v>
      </c>
      <c r="B145" s="6" t="n">
        <v>255</v>
      </c>
      <c r="C145" s="6" t="s">
        <v>472</v>
      </c>
      <c r="D145" s="6" t="s">
        <v>639</v>
      </c>
      <c r="E145" s="6" t="n">
        <v>12.1</v>
      </c>
      <c r="F145" s="218" t="n">
        <v>0.688</v>
      </c>
      <c r="G145" s="6" t="n">
        <v>0</v>
      </c>
    </row>
    <row r="146" customFormat="false" ht="14.25" hidden="false" customHeight="false" outlineLevel="0" collapsed="false">
      <c r="A146" s="0" t="n">
        <f aca="false">TRUE()</f>
        <v>1</v>
      </c>
      <c r="B146" s="6" t="n">
        <v>65280</v>
      </c>
      <c r="C146" s="6" t="s">
        <v>312</v>
      </c>
      <c r="D146" s="6" t="s">
        <v>649</v>
      </c>
      <c r="F146" s="218"/>
      <c r="G146" s="6" t="n">
        <v>0</v>
      </c>
    </row>
    <row r="147" customFormat="false" ht="14.25" hidden="false" customHeight="false" outlineLevel="0" collapsed="false">
      <c r="A147" s="0" t="n">
        <f aca="false">TRUE()</f>
        <v>1</v>
      </c>
      <c r="B147" s="6" t="n">
        <v>255</v>
      </c>
      <c r="C147" s="6" t="s">
        <v>56</v>
      </c>
      <c r="D147" s="6" t="s">
        <v>650</v>
      </c>
      <c r="E147" s="6" t="n">
        <v>11.74</v>
      </c>
      <c r="F147" s="218" t="n">
        <v>0.884</v>
      </c>
      <c r="G147" s="6" t="n">
        <v>0</v>
      </c>
    </row>
    <row r="148" customFormat="false" ht="14.25" hidden="false" customHeight="false" outlineLevel="0" collapsed="false">
      <c r="A148" s="0" t="n">
        <f aca="false">TRUE()</f>
        <v>1</v>
      </c>
      <c r="B148" s="6" t="n">
        <v>255</v>
      </c>
      <c r="C148" s="6" t="s">
        <v>57</v>
      </c>
      <c r="D148" s="6" t="s">
        <v>650</v>
      </c>
      <c r="E148" s="6" t="n">
        <v>11.74</v>
      </c>
      <c r="F148" s="218" t="n">
        <v>0.881</v>
      </c>
      <c r="G148" s="6" t="n">
        <v>0</v>
      </c>
    </row>
    <row r="149" customFormat="false" ht="14.25" hidden="false" customHeight="false" outlineLevel="0" collapsed="false">
      <c r="A149" s="0" t="n">
        <f aca="false">TRUE()</f>
        <v>1</v>
      </c>
      <c r="B149" s="6" t="n">
        <v>255</v>
      </c>
      <c r="C149" s="6" t="s">
        <v>108</v>
      </c>
      <c r="D149" s="6" t="s">
        <v>651</v>
      </c>
      <c r="E149" s="6" t="n">
        <v>10.17</v>
      </c>
      <c r="F149" s="218" t="n">
        <v>2.64</v>
      </c>
      <c r="G149" s="6" t="n">
        <v>0</v>
      </c>
    </row>
    <row r="150" customFormat="false" ht="14.25" hidden="false" customHeight="false" outlineLevel="0" collapsed="false">
      <c r="A150" s="0" t="n">
        <f aca="false">TRUE()</f>
        <v>1</v>
      </c>
      <c r="B150" s="6" t="n">
        <v>255</v>
      </c>
      <c r="C150" s="6" t="s">
        <v>109</v>
      </c>
      <c r="D150" s="6" t="s">
        <v>651</v>
      </c>
      <c r="E150" s="6" t="n">
        <v>10.14</v>
      </c>
      <c r="F150" s="218" t="n">
        <v>2.7</v>
      </c>
      <c r="G150" s="6" t="n">
        <v>0</v>
      </c>
    </row>
    <row r="151" customFormat="false" ht="14.25" hidden="false" customHeight="false" outlineLevel="0" collapsed="false">
      <c r="A151" s="0" t="n">
        <f aca="false">TRUE()</f>
        <v>1</v>
      </c>
      <c r="B151" s="6" t="n">
        <v>255</v>
      </c>
      <c r="C151" s="6" t="s">
        <v>160</v>
      </c>
      <c r="D151" s="6" t="s">
        <v>652</v>
      </c>
      <c r="E151" s="6" t="n">
        <v>9.54</v>
      </c>
      <c r="F151" s="218" t="n">
        <v>4.1</v>
      </c>
      <c r="G151" s="6" t="n">
        <v>0</v>
      </c>
    </row>
    <row r="152" customFormat="false" ht="14.25" hidden="false" customHeight="false" outlineLevel="0" collapsed="false">
      <c r="A152" s="0" t="n">
        <f aca="false">TRUE()</f>
        <v>1</v>
      </c>
      <c r="B152" s="6" t="n">
        <v>255</v>
      </c>
      <c r="C152" s="6" t="s">
        <v>161</v>
      </c>
      <c r="D152" s="6" t="s">
        <v>652</v>
      </c>
      <c r="E152" s="6" t="n">
        <v>9.53</v>
      </c>
      <c r="F152" s="218" t="n">
        <v>4.13</v>
      </c>
      <c r="G152" s="6" t="n">
        <v>0</v>
      </c>
    </row>
    <row r="153" customFormat="false" ht="14.25" hidden="false" customHeight="false" outlineLevel="0" collapsed="false">
      <c r="A153" s="0" t="n">
        <f aca="false">TRUE()</f>
        <v>1</v>
      </c>
      <c r="B153" s="6" t="n">
        <v>255</v>
      </c>
      <c r="C153" s="6" t="s">
        <v>205</v>
      </c>
      <c r="D153" s="6" t="s">
        <v>653</v>
      </c>
      <c r="E153" s="6" t="n">
        <v>11.48</v>
      </c>
      <c r="F153" s="218" t="n">
        <v>1.06</v>
      </c>
      <c r="G153" s="6" t="n">
        <v>0</v>
      </c>
    </row>
    <row r="154" customFormat="false" ht="14.25" hidden="false" customHeight="false" outlineLevel="0" collapsed="false">
      <c r="A154" s="0" t="n">
        <f aca="false">TRUE()</f>
        <v>1</v>
      </c>
      <c r="B154" s="6" t="n">
        <v>255</v>
      </c>
      <c r="C154" s="6" t="s">
        <v>206</v>
      </c>
      <c r="D154" s="6" t="s">
        <v>653</v>
      </c>
      <c r="E154" s="6" t="n">
        <v>11.32</v>
      </c>
      <c r="F154" s="218" t="n">
        <v>1.18</v>
      </c>
      <c r="G154" s="6" t="n">
        <v>0</v>
      </c>
    </row>
    <row r="155" customFormat="false" ht="14.25" hidden="false" customHeight="false" outlineLevel="0" collapsed="false">
      <c r="A155" s="0" t="n">
        <f aca="false">TRUE()</f>
        <v>1</v>
      </c>
      <c r="B155" s="6" t="n">
        <v>255</v>
      </c>
      <c r="C155" s="6" t="s">
        <v>248</v>
      </c>
      <c r="D155" s="6" t="s">
        <v>654</v>
      </c>
      <c r="E155" s="6" t="n">
        <v>11.45</v>
      </c>
      <c r="F155" s="218" t="n">
        <v>1.08</v>
      </c>
      <c r="G155" s="6" t="n">
        <v>0</v>
      </c>
    </row>
    <row r="156" customFormat="false" ht="14.25" hidden="false" customHeight="false" outlineLevel="0" collapsed="false">
      <c r="A156" s="0" t="n">
        <f aca="false">TRUE()</f>
        <v>1</v>
      </c>
      <c r="B156" s="6" t="n">
        <v>65280</v>
      </c>
      <c r="C156" s="6" t="s">
        <v>249</v>
      </c>
      <c r="D156" s="6" t="s">
        <v>654</v>
      </c>
      <c r="F156" s="218"/>
      <c r="G156" s="6" t="n">
        <v>0</v>
      </c>
    </row>
    <row r="157" customFormat="false" ht="14.25" hidden="false" customHeight="false" outlineLevel="0" collapsed="false">
      <c r="A157" s="0" t="n">
        <f aca="false">TRUE()</f>
        <v>1</v>
      </c>
      <c r="B157" s="6" t="n">
        <v>255</v>
      </c>
      <c r="C157" s="6" t="s">
        <v>283</v>
      </c>
      <c r="D157" s="6" t="s">
        <v>655</v>
      </c>
      <c r="E157" s="6" t="n">
        <v>12.1</v>
      </c>
      <c r="F157" s="218" t="n">
        <v>0.687</v>
      </c>
      <c r="G157" s="6" t="n">
        <v>0</v>
      </c>
    </row>
    <row r="158" customFormat="false" ht="14.25" hidden="false" customHeight="false" outlineLevel="0" collapsed="false">
      <c r="A158" s="0" t="n">
        <f aca="false">TRUE()</f>
        <v>1</v>
      </c>
      <c r="B158" s="6" t="n">
        <v>255</v>
      </c>
      <c r="C158" s="6" t="s">
        <v>284</v>
      </c>
      <c r="D158" s="6" t="s">
        <v>655</v>
      </c>
      <c r="E158" s="6" t="n">
        <v>12.11</v>
      </c>
      <c r="F158" s="218" t="n">
        <v>0.682</v>
      </c>
      <c r="G158" s="6" t="n">
        <v>0</v>
      </c>
    </row>
    <row r="159" customFormat="false" ht="14.25" hidden="false" customHeight="false" outlineLevel="0" collapsed="false">
      <c r="A159" s="0" t="n">
        <f aca="false">TRUE()</f>
        <v>1</v>
      </c>
      <c r="B159" s="6" t="n">
        <v>255</v>
      </c>
      <c r="C159" s="6" t="s">
        <v>317</v>
      </c>
      <c r="D159" s="6" t="s">
        <v>656</v>
      </c>
      <c r="E159" s="6" t="n">
        <v>11.71</v>
      </c>
      <c r="F159" s="218" t="n">
        <v>0.903</v>
      </c>
      <c r="G159" s="6" t="n">
        <v>0</v>
      </c>
    </row>
    <row r="160" customFormat="false" ht="14.25" hidden="false" customHeight="false" outlineLevel="0" collapsed="false">
      <c r="A160" s="0" t="n">
        <f aca="false">TRUE()</f>
        <v>1</v>
      </c>
      <c r="B160" s="6" t="n">
        <v>255</v>
      </c>
      <c r="C160" s="6" t="s">
        <v>318</v>
      </c>
      <c r="D160" s="6" t="s">
        <v>656</v>
      </c>
      <c r="E160" s="6" t="n">
        <v>11.64</v>
      </c>
      <c r="F160" s="218" t="n">
        <v>0.948</v>
      </c>
      <c r="G160" s="6" t="n">
        <v>0</v>
      </c>
    </row>
    <row r="161" customFormat="false" ht="14.25" hidden="false" customHeight="false" outlineLevel="0" collapsed="false">
      <c r="A161" s="0" t="n">
        <f aca="false">TRUE()</f>
        <v>1</v>
      </c>
      <c r="B161" s="6" t="n">
        <v>255</v>
      </c>
      <c r="C161" s="6" t="s">
        <v>352</v>
      </c>
      <c r="D161" s="6" t="s">
        <v>657</v>
      </c>
      <c r="E161" s="6" t="n">
        <v>10.65</v>
      </c>
      <c r="F161" s="218" t="n">
        <v>1.89</v>
      </c>
      <c r="G161" s="6" t="n">
        <v>0</v>
      </c>
    </row>
    <row r="162" customFormat="false" ht="14.25" hidden="false" customHeight="false" outlineLevel="0" collapsed="false">
      <c r="A162" s="0" t="n">
        <f aca="false">TRUE()</f>
        <v>1</v>
      </c>
      <c r="B162" s="6" t="n">
        <v>255</v>
      </c>
      <c r="C162" s="6" t="s">
        <v>353</v>
      </c>
      <c r="D162" s="6" t="s">
        <v>657</v>
      </c>
      <c r="E162" s="6" t="n">
        <v>10.51</v>
      </c>
      <c r="F162" s="218" t="n">
        <v>2.09</v>
      </c>
      <c r="G162" s="6" t="n">
        <v>0</v>
      </c>
    </row>
    <row r="163" customFormat="false" ht="14.25" hidden="false" customHeight="false" outlineLevel="0" collapsed="false">
      <c r="A163" s="0" t="n">
        <f aca="false">TRUE()</f>
        <v>1</v>
      </c>
      <c r="B163" s="6" t="n">
        <v>255</v>
      </c>
      <c r="C163" s="6" t="s">
        <v>388</v>
      </c>
      <c r="D163" s="6" t="s">
        <v>658</v>
      </c>
      <c r="E163" s="6" t="n">
        <v>10.68</v>
      </c>
      <c r="F163" s="218" t="n">
        <v>1.86</v>
      </c>
      <c r="G163" s="6" t="n">
        <v>0</v>
      </c>
    </row>
    <row r="164" customFormat="false" ht="14.25" hidden="false" customHeight="false" outlineLevel="0" collapsed="false">
      <c r="A164" s="0" t="n">
        <f aca="false">TRUE()</f>
        <v>1</v>
      </c>
      <c r="B164" s="6" t="n">
        <v>255</v>
      </c>
      <c r="C164" s="6" t="s">
        <v>389</v>
      </c>
      <c r="D164" s="6" t="s">
        <v>658</v>
      </c>
      <c r="E164" s="6" t="n">
        <v>10.64</v>
      </c>
      <c r="F164" s="218" t="n">
        <v>1.91</v>
      </c>
      <c r="G164" s="6" t="n">
        <v>0</v>
      </c>
    </row>
    <row r="165" customFormat="false" ht="14.25" hidden="false" customHeight="false" outlineLevel="0" collapsed="false">
      <c r="A165" s="0" t="n">
        <f aca="false">TRUE()</f>
        <v>1</v>
      </c>
      <c r="B165" s="6" t="n">
        <v>255</v>
      </c>
      <c r="C165" s="6" t="s">
        <v>422</v>
      </c>
      <c r="D165" s="6" t="s">
        <v>659</v>
      </c>
      <c r="E165" s="6" t="n">
        <v>7.87</v>
      </c>
      <c r="F165" s="218" t="n">
        <v>13.2</v>
      </c>
      <c r="G165" s="6" t="n">
        <v>0</v>
      </c>
    </row>
    <row r="166" customFormat="false" ht="14.25" hidden="false" customHeight="false" outlineLevel="0" collapsed="false">
      <c r="A166" s="0" t="n">
        <f aca="false">TRUE()</f>
        <v>1</v>
      </c>
      <c r="B166" s="6" t="n">
        <v>255</v>
      </c>
      <c r="C166" s="6" t="s">
        <v>423</v>
      </c>
      <c r="D166" s="6" t="s">
        <v>659</v>
      </c>
      <c r="E166" s="6" t="n">
        <v>7.89</v>
      </c>
      <c r="F166" s="218" t="n">
        <v>12.9</v>
      </c>
      <c r="G166" s="6" t="n">
        <v>0</v>
      </c>
    </row>
    <row r="167" customFormat="false" ht="14.25" hidden="false" customHeight="false" outlineLevel="0" collapsed="false">
      <c r="A167" s="0" t="n">
        <f aca="false">TRUE()</f>
        <v>1</v>
      </c>
      <c r="B167" s="6" t="n">
        <v>255</v>
      </c>
      <c r="C167" s="6" t="s">
        <v>448</v>
      </c>
      <c r="D167" s="6" t="s">
        <v>660</v>
      </c>
      <c r="E167" s="6" t="n">
        <v>11.47</v>
      </c>
      <c r="F167" s="218" t="n">
        <v>1.06</v>
      </c>
      <c r="G167" s="6" t="n">
        <v>0</v>
      </c>
    </row>
    <row r="168" customFormat="false" ht="14.25" hidden="false" customHeight="false" outlineLevel="0" collapsed="false">
      <c r="A168" s="0" t="n">
        <f aca="false">TRUE()</f>
        <v>1</v>
      </c>
      <c r="B168" s="6" t="n">
        <v>255</v>
      </c>
      <c r="C168" s="6" t="s">
        <v>449</v>
      </c>
      <c r="D168" s="6" t="s">
        <v>660</v>
      </c>
      <c r="E168" s="6" t="n">
        <v>11.32</v>
      </c>
      <c r="F168" s="218" t="n">
        <v>1.18</v>
      </c>
      <c r="G168" s="6" t="n">
        <v>0</v>
      </c>
    </row>
    <row r="169" customFormat="false" ht="14.25" hidden="false" customHeight="false" outlineLevel="0" collapsed="false">
      <c r="A169" s="0" t="n">
        <f aca="false">TRUE()</f>
        <v>1</v>
      </c>
      <c r="B169" s="6" t="n">
        <v>255</v>
      </c>
      <c r="C169" s="6" t="s">
        <v>474</v>
      </c>
      <c r="D169" s="6" t="s">
        <v>661</v>
      </c>
      <c r="E169" s="6" t="n">
        <v>12</v>
      </c>
      <c r="F169" s="218" t="n">
        <v>0.735</v>
      </c>
      <c r="G169" s="6" t="n">
        <v>0</v>
      </c>
    </row>
    <row r="170" customFormat="false" ht="14.25" hidden="false" customHeight="false" outlineLevel="0" collapsed="false">
      <c r="A170" s="0" t="n">
        <f aca="false">TRUE()</f>
        <v>1</v>
      </c>
      <c r="B170" s="6" t="n">
        <v>255</v>
      </c>
      <c r="C170" s="6" t="s">
        <v>475</v>
      </c>
      <c r="D170" s="6" t="s">
        <v>661</v>
      </c>
      <c r="E170" s="6" t="n">
        <v>12.02</v>
      </c>
      <c r="F170" s="218" t="n">
        <v>0.728</v>
      </c>
      <c r="G170" s="6" t="n">
        <v>0</v>
      </c>
    </row>
    <row r="171" customFormat="false" ht="14.25" hidden="false" customHeight="false" outlineLevel="0" collapsed="false">
      <c r="A171" s="0" t="n">
        <f aca="false">TRUE()</f>
        <v>1</v>
      </c>
      <c r="B171" s="6" t="n">
        <v>255</v>
      </c>
      <c r="C171" s="6" t="s">
        <v>58</v>
      </c>
      <c r="D171" s="6" t="s">
        <v>650</v>
      </c>
      <c r="E171" s="6" t="n">
        <v>11.69</v>
      </c>
      <c r="F171" s="218" t="n">
        <v>0.916</v>
      </c>
      <c r="G171" s="6" t="n">
        <v>0</v>
      </c>
    </row>
    <row r="172" customFormat="false" ht="14.25" hidden="false" customHeight="false" outlineLevel="0" collapsed="false">
      <c r="A172" s="0" t="n">
        <f aca="false">TRUE()</f>
        <v>1</v>
      </c>
      <c r="B172" s="6" t="n">
        <v>128</v>
      </c>
      <c r="C172" s="6" t="s">
        <v>93</v>
      </c>
      <c r="D172" s="6" t="s">
        <v>662</v>
      </c>
      <c r="E172" s="6" t="n">
        <v>17.59</v>
      </c>
      <c r="F172" s="218" t="n">
        <v>0.015</v>
      </c>
      <c r="G172" s="6" t="n">
        <v>0.02</v>
      </c>
    </row>
    <row r="173" customFormat="false" ht="14.25" hidden="false" customHeight="false" outlineLevel="0" collapsed="false">
      <c r="A173" s="0" t="n">
        <f aca="false">TRUE()</f>
        <v>1</v>
      </c>
      <c r="B173" s="6" t="n">
        <v>255</v>
      </c>
      <c r="C173" s="6" t="s">
        <v>110</v>
      </c>
      <c r="D173" s="6" t="s">
        <v>651</v>
      </c>
      <c r="E173" s="6" t="n">
        <v>10.1</v>
      </c>
      <c r="F173" s="218" t="n">
        <v>2.77</v>
      </c>
      <c r="G173" s="6" t="n">
        <v>0</v>
      </c>
    </row>
    <row r="174" customFormat="false" ht="14.25" hidden="false" customHeight="false" outlineLevel="0" collapsed="false">
      <c r="A174" s="0" t="n">
        <f aca="false">TRUE()</f>
        <v>1</v>
      </c>
      <c r="B174" s="6" t="n">
        <v>128</v>
      </c>
      <c r="C174" s="6" t="s">
        <v>99</v>
      </c>
      <c r="D174" s="6" t="s">
        <v>662</v>
      </c>
      <c r="E174" s="6" t="n">
        <v>17.05</v>
      </c>
      <c r="F174" s="218" t="n">
        <v>0.0217</v>
      </c>
      <c r="G174" s="6" t="n">
        <v>0.02</v>
      </c>
    </row>
    <row r="175" customFormat="false" ht="14.25" hidden="false" customHeight="false" outlineLevel="0" collapsed="false">
      <c r="A175" s="0" t="n">
        <f aca="false">TRUE()</f>
        <v>1</v>
      </c>
      <c r="B175" s="6" t="n">
        <v>255</v>
      </c>
      <c r="C175" s="6" t="s">
        <v>162</v>
      </c>
      <c r="D175" s="6" t="s">
        <v>652</v>
      </c>
      <c r="E175" s="6" t="n">
        <v>9.53</v>
      </c>
      <c r="F175" s="218" t="n">
        <v>4.14</v>
      </c>
      <c r="G175" s="6" t="n">
        <v>0</v>
      </c>
    </row>
    <row r="176" customFormat="false" ht="14.25" hidden="false" customHeight="false" outlineLevel="0" collapsed="false">
      <c r="A176" s="0" t="n">
        <f aca="false">TRUE()</f>
        <v>1</v>
      </c>
      <c r="B176" s="6" t="n">
        <v>128</v>
      </c>
      <c r="C176" s="6" t="s">
        <v>105</v>
      </c>
      <c r="D176" s="6" t="s">
        <v>662</v>
      </c>
      <c r="E176" s="6" t="n">
        <v>17.05</v>
      </c>
      <c r="F176" s="218" t="n">
        <v>0.0218</v>
      </c>
      <c r="G176" s="6" t="n">
        <v>0.02</v>
      </c>
    </row>
    <row r="177" customFormat="false" ht="14.25" hidden="false" customHeight="false" outlineLevel="0" collapsed="false">
      <c r="A177" s="0" t="n">
        <f aca="false">TRUE()</f>
        <v>1</v>
      </c>
      <c r="B177" s="6" t="n">
        <v>255</v>
      </c>
      <c r="C177" s="6" t="s">
        <v>207</v>
      </c>
      <c r="D177" s="6" t="s">
        <v>653</v>
      </c>
      <c r="E177" s="6" t="n">
        <v>11.42</v>
      </c>
      <c r="F177" s="218" t="n">
        <v>1.1</v>
      </c>
      <c r="G177" s="6" t="n">
        <v>0</v>
      </c>
    </row>
    <row r="178" customFormat="false" ht="14.25" hidden="false" customHeight="false" outlineLevel="0" collapsed="false">
      <c r="A178" s="0" t="n">
        <f aca="false">TRUE()</f>
        <v>1</v>
      </c>
      <c r="B178" s="6" t="n">
        <v>16711680</v>
      </c>
      <c r="C178" s="6" t="s">
        <v>316</v>
      </c>
      <c r="D178" s="6" t="s">
        <v>663</v>
      </c>
      <c r="E178" s="6" t="n">
        <v>30</v>
      </c>
      <c r="F178" s="218" t="n">
        <v>1.45E-005</v>
      </c>
      <c r="G178" s="6" t="n">
        <v>0</v>
      </c>
      <c r="H178" s="6" t="s">
        <v>664</v>
      </c>
    </row>
    <row r="179" customFormat="false" ht="14.25" hidden="false" customHeight="false" outlineLevel="0" collapsed="false">
      <c r="A179" s="0" t="n">
        <f aca="false">TRUE()</f>
        <v>1</v>
      </c>
      <c r="B179" s="6" t="n">
        <v>255</v>
      </c>
      <c r="C179" s="6" t="s">
        <v>250</v>
      </c>
      <c r="D179" s="6" t="s">
        <v>654</v>
      </c>
      <c r="E179" s="6" t="n">
        <v>11.46</v>
      </c>
      <c r="F179" s="218" t="n">
        <v>1.07</v>
      </c>
      <c r="G179" s="6" t="n">
        <v>0</v>
      </c>
    </row>
    <row r="180" customFormat="false" ht="14.25" hidden="false" customHeight="false" outlineLevel="0" collapsed="false">
      <c r="A180" s="0" t="n">
        <f aca="false">TRUE()</f>
        <v>1</v>
      </c>
      <c r="B180" s="6" t="n">
        <v>65280</v>
      </c>
      <c r="C180" s="6" t="s">
        <v>320</v>
      </c>
      <c r="D180" s="6" t="s">
        <v>665</v>
      </c>
      <c r="G180" s="6" t="n">
        <v>0</v>
      </c>
    </row>
    <row r="181" customFormat="false" ht="14.25" hidden="false" customHeight="false" outlineLevel="0" collapsed="false">
      <c r="A181" s="0" t="n">
        <f aca="false">TRUE()</f>
        <v>1</v>
      </c>
      <c r="B181" s="6" t="n">
        <v>255</v>
      </c>
      <c r="C181" s="6" t="s">
        <v>285</v>
      </c>
      <c r="D181" s="6" t="s">
        <v>655</v>
      </c>
      <c r="E181" s="6" t="n">
        <v>11.97</v>
      </c>
      <c r="F181" s="218" t="n">
        <v>0.753</v>
      </c>
      <c r="G181" s="6" t="n">
        <v>0</v>
      </c>
    </row>
    <row r="182" customFormat="false" ht="14.25" hidden="false" customHeight="false" outlineLevel="0" collapsed="false">
      <c r="A182" s="0" t="n">
        <f aca="false">TRUE()</f>
        <v>1</v>
      </c>
      <c r="B182" s="6" t="n">
        <v>65280</v>
      </c>
      <c r="C182" s="6" t="s">
        <v>325</v>
      </c>
      <c r="D182" s="6" t="s">
        <v>666</v>
      </c>
      <c r="G182" s="6" t="n">
        <v>0</v>
      </c>
    </row>
    <row r="183" customFormat="false" ht="14.25" hidden="false" customHeight="false" outlineLevel="0" collapsed="false">
      <c r="A183" s="0" t="n">
        <f aca="false">TRUE()</f>
        <v>1</v>
      </c>
      <c r="B183" s="6" t="n">
        <v>255</v>
      </c>
      <c r="C183" s="6" t="s">
        <v>319</v>
      </c>
      <c r="D183" s="6" t="s">
        <v>656</v>
      </c>
      <c r="E183" s="6" t="n">
        <v>11.67</v>
      </c>
      <c r="F183" s="218" t="n">
        <v>0.931</v>
      </c>
      <c r="G183" s="6" t="n">
        <v>0</v>
      </c>
    </row>
    <row r="184" customFormat="false" ht="14.25" hidden="false" customHeight="false" outlineLevel="0" collapsed="false">
      <c r="A184" s="0" t="n">
        <f aca="false">TRUE()</f>
        <v>1</v>
      </c>
      <c r="B184" s="6" t="n">
        <v>16711680</v>
      </c>
      <c r="C184" s="6" t="s">
        <v>330</v>
      </c>
      <c r="D184" s="6" t="s">
        <v>667</v>
      </c>
      <c r="E184" s="6" t="n">
        <v>30</v>
      </c>
      <c r="F184" s="218" t="n">
        <v>1.45E-005</v>
      </c>
      <c r="G184" s="6" t="n">
        <v>0</v>
      </c>
      <c r="H184" s="6" t="s">
        <v>664</v>
      </c>
    </row>
    <row r="185" customFormat="false" ht="14.25" hidden="false" customHeight="false" outlineLevel="0" collapsed="false">
      <c r="A185" s="0" t="n">
        <f aca="false">TRUE()</f>
        <v>1</v>
      </c>
      <c r="B185" s="6" t="n">
        <v>255</v>
      </c>
      <c r="C185" s="6" t="s">
        <v>354</v>
      </c>
      <c r="D185" s="6" t="s">
        <v>657</v>
      </c>
      <c r="E185" s="6" t="n">
        <v>10.6</v>
      </c>
      <c r="F185" s="218" t="n">
        <v>1.95</v>
      </c>
      <c r="G185" s="6" t="n">
        <v>0</v>
      </c>
    </row>
    <row r="186" customFormat="false" ht="14.25" hidden="false" customHeight="false" outlineLevel="0" collapsed="false">
      <c r="A186" s="0" t="n">
        <f aca="false">TRUE()</f>
        <v>1</v>
      </c>
      <c r="B186" s="6" t="n">
        <v>65280</v>
      </c>
      <c r="C186" s="6" t="s">
        <v>335</v>
      </c>
      <c r="D186" s="6" t="s">
        <v>668</v>
      </c>
      <c r="G186" s="6" t="n">
        <v>0</v>
      </c>
    </row>
    <row r="187" customFormat="false" ht="14.25" hidden="false" customHeight="false" outlineLevel="0" collapsed="false">
      <c r="A187" s="0" t="n">
        <f aca="false">TRUE()</f>
        <v>1</v>
      </c>
      <c r="B187" s="6" t="n">
        <v>255</v>
      </c>
      <c r="C187" s="6" t="s">
        <v>390</v>
      </c>
      <c r="D187" s="6" t="s">
        <v>658</v>
      </c>
      <c r="E187" s="6" t="n">
        <v>10.7</v>
      </c>
      <c r="F187" s="218" t="n">
        <v>1.82</v>
      </c>
      <c r="G187" s="6" t="n">
        <v>0</v>
      </c>
    </row>
    <row r="188" customFormat="false" ht="14.25" hidden="false" customHeight="false" outlineLevel="0" collapsed="false">
      <c r="A188" s="0" t="n">
        <f aca="false">TRUE()</f>
        <v>1</v>
      </c>
      <c r="B188" s="6" t="n">
        <v>65280</v>
      </c>
      <c r="C188" s="6" t="s">
        <v>341</v>
      </c>
      <c r="D188" s="6" t="s">
        <v>669</v>
      </c>
      <c r="G188" s="6" t="n">
        <v>0</v>
      </c>
    </row>
    <row r="189" customFormat="false" ht="14.25" hidden="false" customHeight="false" outlineLevel="0" collapsed="false">
      <c r="A189" s="0" t="n">
        <f aca="false">TRUE()</f>
        <v>1</v>
      </c>
      <c r="B189" s="6" t="n">
        <v>255</v>
      </c>
      <c r="C189" s="6" t="s">
        <v>424</v>
      </c>
      <c r="D189" s="6" t="s">
        <v>659</v>
      </c>
      <c r="E189" s="6" t="n">
        <v>7.89</v>
      </c>
      <c r="F189" s="218" t="n">
        <v>13</v>
      </c>
      <c r="G189" s="6" t="n">
        <v>0</v>
      </c>
    </row>
    <row r="190" customFormat="false" ht="14.25" hidden="false" customHeight="false" outlineLevel="0" collapsed="false">
      <c r="A190" s="0" t="n">
        <f aca="false">TRUE()</f>
        <v>1</v>
      </c>
      <c r="B190" s="6" t="n">
        <v>65280</v>
      </c>
      <c r="C190" s="6" t="s">
        <v>343</v>
      </c>
      <c r="D190" s="6" t="s">
        <v>670</v>
      </c>
      <c r="G190" s="6" t="n">
        <v>0</v>
      </c>
    </row>
    <row r="191" customFormat="false" ht="14.25" hidden="false" customHeight="false" outlineLevel="0" collapsed="false">
      <c r="A191" s="0" t="n">
        <f aca="false">TRUE()</f>
        <v>1</v>
      </c>
      <c r="B191" s="6" t="n">
        <v>255</v>
      </c>
      <c r="C191" s="6" t="s">
        <v>450</v>
      </c>
      <c r="D191" s="6" t="s">
        <v>660</v>
      </c>
      <c r="E191" s="6" t="n">
        <v>11.48</v>
      </c>
      <c r="F191" s="218" t="n">
        <v>1.06</v>
      </c>
      <c r="G191" s="6" t="n">
        <v>0</v>
      </c>
    </row>
    <row r="192" customFormat="false" ht="14.25" hidden="false" customHeight="false" outlineLevel="0" collapsed="false">
      <c r="A192" s="0" t="n">
        <f aca="false">TRUE()</f>
        <v>1</v>
      </c>
      <c r="B192" s="6" t="n">
        <v>65280</v>
      </c>
      <c r="C192" s="6" t="s">
        <v>347</v>
      </c>
      <c r="D192" s="6" t="s">
        <v>671</v>
      </c>
      <c r="G192" s="6" t="n">
        <v>0</v>
      </c>
    </row>
    <row r="193" customFormat="false" ht="14.25" hidden="false" customHeight="false" outlineLevel="0" collapsed="false">
      <c r="A193" s="0" t="n">
        <f aca="false">TRUE()</f>
        <v>1</v>
      </c>
      <c r="B193" s="6" t="n">
        <v>255</v>
      </c>
      <c r="C193" s="6" t="s">
        <v>476</v>
      </c>
      <c r="D193" s="6" t="s">
        <v>661</v>
      </c>
      <c r="E193" s="6" t="n">
        <v>11.97</v>
      </c>
      <c r="F193" s="218" t="n">
        <v>0.752</v>
      </c>
      <c r="G193" s="6" t="n">
        <v>0</v>
      </c>
    </row>
    <row r="194" customFormat="false" ht="14.25" hidden="false" customHeight="false" outlineLevel="0" collapsed="false">
      <c r="A194" s="0" t="n">
        <f aca="false">TRUE()</f>
        <v>1</v>
      </c>
      <c r="B194" s="6" t="n">
        <v>65280</v>
      </c>
      <c r="C194" s="6" t="s">
        <v>351</v>
      </c>
      <c r="D194" s="6" t="s">
        <v>672</v>
      </c>
      <c r="F194" s="218"/>
      <c r="G194" s="6" t="n">
        <v>0</v>
      </c>
    </row>
    <row r="195" customFormat="false" ht="14.25" hidden="false" customHeight="false" outlineLevel="0" collapsed="false">
      <c r="A195" s="0" t="n">
        <f aca="false">TRUE()</f>
        <v>1</v>
      </c>
      <c r="B195" s="6" t="n">
        <v>255</v>
      </c>
      <c r="C195" s="6" t="s">
        <v>63</v>
      </c>
      <c r="D195" s="6" t="s">
        <v>673</v>
      </c>
      <c r="E195" s="6" t="n">
        <v>11.46</v>
      </c>
      <c r="F195" s="218" t="n">
        <v>1.07</v>
      </c>
      <c r="G195" s="6" t="n">
        <v>0</v>
      </c>
    </row>
    <row r="196" customFormat="false" ht="14.25" hidden="false" customHeight="false" outlineLevel="0" collapsed="false">
      <c r="A196" s="0" t="n">
        <f aca="false">TRUE()</f>
        <v>1</v>
      </c>
      <c r="B196" s="6" t="n">
        <v>255</v>
      </c>
      <c r="C196" s="6" t="s">
        <v>64</v>
      </c>
      <c r="D196" s="6" t="s">
        <v>673</v>
      </c>
      <c r="E196" s="6" t="n">
        <v>11.42</v>
      </c>
      <c r="F196" s="218" t="n">
        <v>1.1</v>
      </c>
      <c r="G196" s="6" t="n">
        <v>0</v>
      </c>
    </row>
    <row r="197" customFormat="false" ht="14.25" hidden="false" customHeight="false" outlineLevel="0" collapsed="false">
      <c r="A197" s="0" t="n">
        <f aca="false">TRUE()</f>
        <v>1</v>
      </c>
      <c r="B197" s="6" t="n">
        <v>255</v>
      </c>
      <c r="C197" s="6" t="s">
        <v>114</v>
      </c>
      <c r="D197" s="6" t="s">
        <v>674</v>
      </c>
      <c r="E197" s="6" t="n">
        <v>11.16</v>
      </c>
      <c r="F197" s="218" t="n">
        <v>1.32</v>
      </c>
      <c r="G197" s="6" t="n">
        <v>0</v>
      </c>
    </row>
    <row r="198" customFormat="false" ht="14.25" hidden="false" customHeight="false" outlineLevel="0" collapsed="false">
      <c r="A198" s="0" t="n">
        <f aca="false">TRUE()</f>
        <v>1</v>
      </c>
      <c r="B198" s="6" t="n">
        <v>255</v>
      </c>
      <c r="C198" s="6" t="s">
        <v>115</v>
      </c>
      <c r="D198" s="6" t="s">
        <v>674</v>
      </c>
      <c r="E198" s="6" t="n">
        <v>11.18</v>
      </c>
      <c r="F198" s="218" t="n">
        <v>1.3</v>
      </c>
      <c r="G198" s="6" t="n">
        <v>0</v>
      </c>
    </row>
    <row r="199" customFormat="false" ht="14.25" hidden="false" customHeight="false" outlineLevel="0" collapsed="false">
      <c r="A199" s="0" t="n">
        <f aca="false">TRUE()</f>
        <v>1</v>
      </c>
      <c r="B199" s="6" t="n">
        <v>255</v>
      </c>
      <c r="C199" s="6" t="s">
        <v>167</v>
      </c>
      <c r="D199" s="6" t="s">
        <v>675</v>
      </c>
      <c r="E199" s="6" t="n">
        <v>11.56</v>
      </c>
      <c r="F199" s="218" t="n">
        <v>1</v>
      </c>
      <c r="G199" s="6" t="n">
        <v>0</v>
      </c>
    </row>
    <row r="200" customFormat="false" ht="14.25" hidden="false" customHeight="false" outlineLevel="0" collapsed="false">
      <c r="A200" s="0" t="n">
        <f aca="false">TRUE()</f>
        <v>1</v>
      </c>
      <c r="B200" s="6" t="n">
        <v>255</v>
      </c>
      <c r="C200" s="6" t="s">
        <v>168</v>
      </c>
      <c r="D200" s="6" t="s">
        <v>675</v>
      </c>
      <c r="E200" s="6" t="n">
        <v>11.59</v>
      </c>
      <c r="F200" s="218" t="n">
        <v>0.979</v>
      </c>
      <c r="G200" s="6" t="n">
        <v>0</v>
      </c>
    </row>
    <row r="201" customFormat="false" ht="14.25" hidden="false" customHeight="false" outlineLevel="0" collapsed="false">
      <c r="A201" s="0" t="n">
        <f aca="false">TRUE()</f>
        <v>1</v>
      </c>
      <c r="B201" s="6" t="n">
        <v>255</v>
      </c>
      <c r="C201" s="6" t="s">
        <v>211</v>
      </c>
      <c r="D201" s="6" t="s">
        <v>676</v>
      </c>
      <c r="E201" s="6" t="n">
        <v>11.82</v>
      </c>
      <c r="F201" s="218" t="n">
        <v>0.833</v>
      </c>
      <c r="G201" s="6" t="n">
        <v>0</v>
      </c>
    </row>
    <row r="202" customFormat="false" ht="14.25" hidden="false" customHeight="false" outlineLevel="0" collapsed="false">
      <c r="A202" s="0" t="n">
        <f aca="false">TRUE()</f>
        <v>1</v>
      </c>
      <c r="B202" s="6" t="n">
        <v>255</v>
      </c>
      <c r="C202" s="6" t="s">
        <v>212</v>
      </c>
      <c r="D202" s="6" t="s">
        <v>676</v>
      </c>
      <c r="E202" s="6" t="n">
        <v>11.81</v>
      </c>
      <c r="F202" s="218" t="n">
        <v>0.842</v>
      </c>
      <c r="G202" s="6" t="n">
        <v>0</v>
      </c>
    </row>
    <row r="203" customFormat="false" ht="14.25" hidden="false" customHeight="false" outlineLevel="0" collapsed="false">
      <c r="A203" s="0" t="n">
        <f aca="false">TRUE()</f>
        <v>1</v>
      </c>
      <c r="B203" s="6" t="n">
        <v>255</v>
      </c>
      <c r="C203" s="6" t="s">
        <v>254</v>
      </c>
      <c r="D203" s="6" t="s">
        <v>677</v>
      </c>
      <c r="E203" s="6" t="n">
        <v>10.59</v>
      </c>
      <c r="F203" s="218" t="n">
        <v>1.97</v>
      </c>
      <c r="G203" s="6" t="n">
        <v>0</v>
      </c>
    </row>
    <row r="204" customFormat="false" ht="14.25" hidden="false" customHeight="false" outlineLevel="0" collapsed="false">
      <c r="A204" s="0" t="n">
        <f aca="false">TRUE()</f>
        <v>1</v>
      </c>
      <c r="B204" s="6" t="n">
        <v>255</v>
      </c>
      <c r="C204" s="6" t="s">
        <v>255</v>
      </c>
      <c r="D204" s="6" t="s">
        <v>677</v>
      </c>
      <c r="E204" s="6" t="n">
        <v>10.56</v>
      </c>
      <c r="F204" s="218" t="n">
        <v>2.02</v>
      </c>
      <c r="G204" s="6" t="n">
        <v>0</v>
      </c>
    </row>
    <row r="205" customFormat="false" ht="14.25" hidden="false" customHeight="false" outlineLevel="0" collapsed="false">
      <c r="A205" s="0" t="n">
        <f aca="false">TRUE()</f>
        <v>1</v>
      </c>
      <c r="B205" s="6" t="n">
        <v>255</v>
      </c>
      <c r="C205" s="6" t="s">
        <v>289</v>
      </c>
      <c r="D205" s="6" t="s">
        <v>678</v>
      </c>
      <c r="E205" s="6" t="n">
        <v>9.73</v>
      </c>
      <c r="F205" s="218" t="n">
        <v>3.59</v>
      </c>
      <c r="G205" s="6" t="n">
        <v>0</v>
      </c>
    </row>
    <row r="206" customFormat="false" ht="14.25" hidden="false" customHeight="false" outlineLevel="0" collapsed="false">
      <c r="A206" s="0" t="n">
        <f aca="false">TRUE()</f>
        <v>1</v>
      </c>
      <c r="B206" s="6" t="n">
        <v>255</v>
      </c>
      <c r="C206" s="6" t="s">
        <v>290</v>
      </c>
      <c r="D206" s="6" t="s">
        <v>678</v>
      </c>
      <c r="E206" s="6" t="n">
        <v>9.77</v>
      </c>
      <c r="F206" s="218" t="n">
        <v>3.49</v>
      </c>
      <c r="G206" s="6" t="n">
        <v>0</v>
      </c>
    </row>
    <row r="207" customFormat="false" ht="14.25" hidden="false" customHeight="false" outlineLevel="0" collapsed="false">
      <c r="A207" s="0" t="n">
        <f aca="false">TRUE()</f>
        <v>1</v>
      </c>
      <c r="B207" s="6" t="n">
        <v>255</v>
      </c>
      <c r="C207" s="6" t="s">
        <v>322</v>
      </c>
      <c r="D207" s="6" t="s">
        <v>679</v>
      </c>
      <c r="E207" s="6" t="n">
        <v>12.45</v>
      </c>
      <c r="F207" s="218" t="n">
        <v>0.538</v>
      </c>
      <c r="G207" s="6" t="n">
        <v>0</v>
      </c>
    </row>
    <row r="208" customFormat="false" ht="14.25" hidden="false" customHeight="false" outlineLevel="0" collapsed="false">
      <c r="A208" s="0" t="n">
        <f aca="false">TRUE()</f>
        <v>1</v>
      </c>
      <c r="B208" s="6" t="n">
        <v>255</v>
      </c>
      <c r="C208" s="6" t="s">
        <v>323</v>
      </c>
      <c r="D208" s="6" t="s">
        <v>679</v>
      </c>
      <c r="E208" s="6" t="n">
        <v>12.2</v>
      </c>
      <c r="F208" s="218" t="n">
        <v>0.639</v>
      </c>
      <c r="G208" s="6" t="n">
        <v>0</v>
      </c>
    </row>
    <row r="209" customFormat="false" ht="14.25" hidden="false" customHeight="false" outlineLevel="0" collapsed="false">
      <c r="A209" s="0" t="n">
        <f aca="false">TRUE()</f>
        <v>1</v>
      </c>
      <c r="B209" s="6" t="n">
        <v>255</v>
      </c>
      <c r="C209" s="6" t="s">
        <v>356</v>
      </c>
      <c r="D209" s="6" t="s">
        <v>680</v>
      </c>
      <c r="E209" s="6" t="n">
        <v>10.7</v>
      </c>
      <c r="F209" s="218" t="n">
        <v>1.83</v>
      </c>
      <c r="G209" s="6" t="n">
        <v>0</v>
      </c>
    </row>
    <row r="210" customFormat="false" ht="14.25" hidden="false" customHeight="false" outlineLevel="0" collapsed="false">
      <c r="A210" s="0" t="n">
        <f aca="false">TRUE()</f>
        <v>1</v>
      </c>
      <c r="B210" s="6" t="n">
        <v>255</v>
      </c>
      <c r="C210" s="6" t="s">
        <v>357</v>
      </c>
      <c r="D210" s="6" t="s">
        <v>680</v>
      </c>
      <c r="E210" s="6" t="n">
        <v>10.63</v>
      </c>
      <c r="F210" s="218" t="n">
        <v>1.92</v>
      </c>
      <c r="G210" s="6" t="n">
        <v>0</v>
      </c>
    </row>
    <row r="211" customFormat="false" ht="14.25" hidden="false" customHeight="false" outlineLevel="0" collapsed="false">
      <c r="A211" s="0" t="n">
        <f aca="false">TRUE()</f>
        <v>1</v>
      </c>
      <c r="B211" s="6" t="n">
        <v>255</v>
      </c>
      <c r="C211" s="6" t="s">
        <v>394</v>
      </c>
      <c r="D211" s="6" t="s">
        <v>681</v>
      </c>
      <c r="E211" s="6" t="n">
        <v>11.6</v>
      </c>
      <c r="F211" s="218" t="n">
        <v>0.971</v>
      </c>
      <c r="G211" s="6" t="n">
        <v>0</v>
      </c>
    </row>
    <row r="212" customFormat="false" ht="14.25" hidden="false" customHeight="false" outlineLevel="0" collapsed="false">
      <c r="A212" s="0" t="n">
        <f aca="false">TRUE()</f>
        <v>1</v>
      </c>
      <c r="B212" s="6" t="n">
        <v>255</v>
      </c>
      <c r="C212" s="6" t="s">
        <v>395</v>
      </c>
      <c r="D212" s="6" t="s">
        <v>681</v>
      </c>
      <c r="E212" s="6" t="n">
        <v>11.6</v>
      </c>
      <c r="F212" s="218" t="n">
        <v>0.971</v>
      </c>
      <c r="G212" s="6" t="n">
        <v>0</v>
      </c>
    </row>
    <row r="213" customFormat="false" ht="14.25" hidden="false" customHeight="false" outlineLevel="0" collapsed="false">
      <c r="A213" s="0" t="n">
        <f aca="false">TRUE()</f>
        <v>1</v>
      </c>
      <c r="B213" s="6" t="n">
        <v>255</v>
      </c>
      <c r="C213" s="6" t="s">
        <v>426</v>
      </c>
      <c r="D213" s="6" t="s">
        <v>682</v>
      </c>
      <c r="E213" s="6" t="n">
        <v>8.51</v>
      </c>
      <c r="F213" s="218" t="n">
        <v>8.42</v>
      </c>
      <c r="G213" s="6" t="n">
        <v>0</v>
      </c>
    </row>
    <row r="214" customFormat="false" ht="14.25" hidden="false" customHeight="false" outlineLevel="0" collapsed="false">
      <c r="A214" s="0" t="n">
        <f aca="false">TRUE()</f>
        <v>1</v>
      </c>
      <c r="B214" s="6" t="n">
        <v>255</v>
      </c>
      <c r="C214" s="6" t="s">
        <v>427</v>
      </c>
      <c r="D214" s="6" t="s">
        <v>682</v>
      </c>
      <c r="E214" s="6" t="n">
        <v>8.51</v>
      </c>
      <c r="F214" s="218" t="n">
        <v>8.42</v>
      </c>
      <c r="G214" s="6" t="n">
        <v>0</v>
      </c>
    </row>
    <row r="215" customFormat="false" ht="14.25" hidden="false" customHeight="false" outlineLevel="0" collapsed="false">
      <c r="A215" s="0" t="n">
        <f aca="false">TRUE()</f>
        <v>1</v>
      </c>
      <c r="B215" s="6" t="n">
        <v>255</v>
      </c>
      <c r="C215" s="6" t="s">
        <v>452</v>
      </c>
      <c r="D215" s="6" t="s">
        <v>683</v>
      </c>
      <c r="E215" s="6" t="n">
        <v>11.5</v>
      </c>
      <c r="F215" s="218" t="n">
        <v>1.04</v>
      </c>
      <c r="G215" s="6" t="n">
        <v>0</v>
      </c>
    </row>
    <row r="216" customFormat="false" ht="14.25" hidden="false" customHeight="false" outlineLevel="0" collapsed="false">
      <c r="A216" s="0" t="n">
        <f aca="false">TRUE()</f>
        <v>1</v>
      </c>
      <c r="B216" s="6" t="n">
        <v>255</v>
      </c>
      <c r="C216" s="6" t="s">
        <v>453</v>
      </c>
      <c r="D216" s="6" t="s">
        <v>683</v>
      </c>
      <c r="E216" s="6" t="n">
        <v>11.47</v>
      </c>
      <c r="F216" s="218" t="n">
        <v>1.07</v>
      </c>
      <c r="G216" s="6" t="n">
        <v>0</v>
      </c>
    </row>
    <row r="217" customFormat="false" ht="14.25" hidden="false" customHeight="false" outlineLevel="0" collapsed="false">
      <c r="A217" s="0" t="n">
        <f aca="false">TRUE()</f>
        <v>1</v>
      </c>
      <c r="B217" s="6" t="n">
        <v>255</v>
      </c>
      <c r="C217" s="6" t="s">
        <v>478</v>
      </c>
      <c r="D217" s="6" t="s">
        <v>684</v>
      </c>
      <c r="E217" s="6" t="n">
        <v>11.31</v>
      </c>
      <c r="F217" s="218" t="n">
        <v>1.2</v>
      </c>
      <c r="G217" s="6" t="n">
        <v>0</v>
      </c>
    </row>
    <row r="218" customFormat="false" ht="14.25" hidden="false" customHeight="false" outlineLevel="0" collapsed="false">
      <c r="A218" s="0" t="n">
        <f aca="false">TRUE()</f>
        <v>1</v>
      </c>
      <c r="B218" s="6" t="n">
        <v>255</v>
      </c>
      <c r="C218" s="6" t="s">
        <v>479</v>
      </c>
      <c r="D218" s="6" t="s">
        <v>684</v>
      </c>
      <c r="E218" s="6" t="n">
        <v>11.43</v>
      </c>
      <c r="F218" s="218" t="n">
        <v>1.09</v>
      </c>
      <c r="G218" s="6" t="n">
        <v>0</v>
      </c>
    </row>
    <row r="219" customFormat="false" ht="14.25" hidden="false" customHeight="false" outlineLevel="0" collapsed="false">
      <c r="A219" s="0" t="n">
        <f aca="false">TRUE()</f>
        <v>1</v>
      </c>
      <c r="B219" s="6" t="n">
        <v>255</v>
      </c>
      <c r="C219" s="6" t="s">
        <v>65</v>
      </c>
      <c r="D219" s="6" t="s">
        <v>673</v>
      </c>
      <c r="E219" s="6" t="n">
        <v>11.42</v>
      </c>
      <c r="F219" s="218" t="n">
        <v>1.1</v>
      </c>
      <c r="G219" s="6" t="n">
        <v>0</v>
      </c>
    </row>
    <row r="220" customFormat="false" ht="14.25" hidden="false" customHeight="false" outlineLevel="0" collapsed="false">
      <c r="A220" s="0" t="n">
        <f aca="false">TRUE()</f>
        <v>1</v>
      </c>
      <c r="B220" s="6" t="n">
        <v>128</v>
      </c>
      <c r="C220" s="6" t="s">
        <v>112</v>
      </c>
      <c r="D220" s="6" t="s">
        <v>685</v>
      </c>
      <c r="E220" s="6" t="n">
        <v>20.87</v>
      </c>
      <c r="F220" s="218" t="n">
        <v>0.00175</v>
      </c>
      <c r="G220" s="6" t="n">
        <v>0.002</v>
      </c>
    </row>
    <row r="221" customFormat="false" ht="14.25" hidden="false" customHeight="false" outlineLevel="0" collapsed="false">
      <c r="A221" s="0" t="n">
        <f aca="false">TRUE()</f>
        <v>1</v>
      </c>
      <c r="B221" s="6" t="n">
        <v>255</v>
      </c>
      <c r="C221" s="6" t="s">
        <v>116</v>
      </c>
      <c r="D221" s="6" t="s">
        <v>674</v>
      </c>
      <c r="E221" s="6" t="n">
        <v>11.14</v>
      </c>
      <c r="F221" s="218" t="n">
        <v>1.34</v>
      </c>
      <c r="G221" s="6" t="n">
        <v>0</v>
      </c>
    </row>
    <row r="222" customFormat="false" ht="14.25" hidden="false" customHeight="false" outlineLevel="0" collapsed="false">
      <c r="A222" s="0" t="n">
        <f aca="false">TRUE()</f>
        <v>1</v>
      </c>
      <c r="B222" s="6" t="n">
        <v>128</v>
      </c>
      <c r="C222" s="6" t="s">
        <v>118</v>
      </c>
      <c r="D222" s="6" t="s">
        <v>685</v>
      </c>
      <c r="E222" s="6" t="n">
        <v>20.79</v>
      </c>
      <c r="F222" s="218" t="n">
        <v>0.00184</v>
      </c>
      <c r="G222" s="6" t="n">
        <v>0.002</v>
      </c>
    </row>
    <row r="223" customFormat="false" ht="14.25" hidden="false" customHeight="false" outlineLevel="0" collapsed="false">
      <c r="A223" s="0" t="n">
        <f aca="false">TRUE()</f>
        <v>1</v>
      </c>
      <c r="B223" s="6" t="n">
        <v>255</v>
      </c>
      <c r="C223" s="6" t="s">
        <v>169</v>
      </c>
      <c r="D223" s="6" t="s">
        <v>675</v>
      </c>
      <c r="E223" s="6" t="n">
        <v>11.58</v>
      </c>
      <c r="F223" s="218" t="n">
        <v>0.986</v>
      </c>
      <c r="G223" s="6" t="n">
        <v>0</v>
      </c>
    </row>
    <row r="224" customFormat="false" ht="14.25" hidden="false" customHeight="false" outlineLevel="0" collapsed="false">
      <c r="A224" s="0" t="n">
        <f aca="false">TRUE()</f>
        <v>1</v>
      </c>
      <c r="B224" s="6" t="n">
        <v>128</v>
      </c>
      <c r="C224" s="6" t="s">
        <v>124</v>
      </c>
      <c r="D224" s="6" t="s">
        <v>685</v>
      </c>
      <c r="E224" s="6" t="n">
        <v>21.07</v>
      </c>
      <c r="F224" s="218" t="n">
        <v>0.00155</v>
      </c>
      <c r="G224" s="6" t="n">
        <v>0.002</v>
      </c>
    </row>
    <row r="225" customFormat="false" ht="14.25" hidden="false" customHeight="false" outlineLevel="0" collapsed="false">
      <c r="A225" s="0" t="n">
        <f aca="false">TRUE()</f>
        <v>1</v>
      </c>
      <c r="B225" s="6" t="n">
        <v>255</v>
      </c>
      <c r="C225" s="6" t="s">
        <v>213</v>
      </c>
      <c r="D225" s="6" t="s">
        <v>676</v>
      </c>
      <c r="E225" s="6" t="n">
        <v>11.81</v>
      </c>
      <c r="F225" s="218" t="n">
        <v>0.839</v>
      </c>
      <c r="G225" s="6" t="n">
        <v>0</v>
      </c>
    </row>
    <row r="226" customFormat="false" ht="14.25" hidden="false" customHeight="false" outlineLevel="0" collapsed="false">
      <c r="A226" s="0" t="n">
        <f aca="false">TRUE()</f>
        <v>1</v>
      </c>
      <c r="B226" s="6" t="n">
        <v>65280</v>
      </c>
      <c r="C226" s="6" t="s">
        <v>355</v>
      </c>
      <c r="D226" s="6" t="s">
        <v>686</v>
      </c>
      <c r="G226" s="6" t="n">
        <v>0</v>
      </c>
    </row>
    <row r="227" customFormat="false" ht="14.25" hidden="false" customHeight="false" outlineLevel="0" collapsed="false">
      <c r="A227" s="0" t="n">
        <f aca="false">TRUE()</f>
        <v>1</v>
      </c>
      <c r="B227" s="6" t="n">
        <v>255</v>
      </c>
      <c r="C227" s="6" t="s">
        <v>256</v>
      </c>
      <c r="D227" s="6" t="s">
        <v>677</v>
      </c>
      <c r="E227" s="6" t="n">
        <v>10.58</v>
      </c>
      <c r="F227" s="218" t="n">
        <v>1.98</v>
      </c>
      <c r="G227" s="6" t="n">
        <v>0</v>
      </c>
    </row>
    <row r="228" customFormat="false" ht="14.25" hidden="false" customHeight="false" outlineLevel="0" collapsed="false">
      <c r="A228" s="0" t="n">
        <f aca="false">TRUE()</f>
        <v>1</v>
      </c>
      <c r="B228" s="6" t="n">
        <v>65280</v>
      </c>
      <c r="C228" s="6" t="s">
        <v>360</v>
      </c>
      <c r="D228" s="6" t="s">
        <v>687</v>
      </c>
      <c r="G228" s="6" t="n">
        <v>0</v>
      </c>
    </row>
    <row r="229" customFormat="false" ht="14.25" hidden="false" customHeight="false" outlineLevel="0" collapsed="false">
      <c r="A229" s="0" t="n">
        <f aca="false">TRUE()</f>
        <v>1</v>
      </c>
      <c r="B229" s="6" t="n">
        <v>255</v>
      </c>
      <c r="C229" s="6" t="s">
        <v>291</v>
      </c>
      <c r="D229" s="6" t="s">
        <v>678</v>
      </c>
      <c r="E229" s="6" t="n">
        <v>9.77</v>
      </c>
      <c r="F229" s="218" t="n">
        <v>3.49</v>
      </c>
      <c r="G229" s="6" t="n">
        <v>0</v>
      </c>
    </row>
    <row r="230" customFormat="false" ht="14.25" hidden="false" customHeight="false" outlineLevel="0" collapsed="false">
      <c r="A230" s="0" t="n">
        <f aca="false">TRUE()</f>
        <v>1</v>
      </c>
      <c r="B230" s="6" t="n">
        <v>65280</v>
      </c>
      <c r="C230" s="6" t="s">
        <v>366</v>
      </c>
      <c r="D230" s="6" t="s">
        <v>688</v>
      </c>
      <c r="G230" s="6" t="n">
        <v>0</v>
      </c>
    </row>
    <row r="231" customFormat="false" ht="14.25" hidden="false" customHeight="false" outlineLevel="0" collapsed="false">
      <c r="A231" s="0" t="n">
        <f aca="false">TRUE()</f>
        <v>1</v>
      </c>
      <c r="B231" s="6" t="n">
        <v>255</v>
      </c>
      <c r="C231" s="6" t="s">
        <v>324</v>
      </c>
      <c r="D231" s="6" t="s">
        <v>679</v>
      </c>
      <c r="E231" s="6" t="n">
        <v>12.28</v>
      </c>
      <c r="F231" s="218" t="n">
        <v>0.607</v>
      </c>
      <c r="G231" s="6" t="n">
        <v>0</v>
      </c>
    </row>
    <row r="232" customFormat="false" ht="14.25" hidden="false" customHeight="false" outlineLevel="0" collapsed="false">
      <c r="A232" s="0" t="n">
        <f aca="false">TRUE()</f>
        <v>1</v>
      </c>
      <c r="B232" s="6" t="n">
        <v>65280</v>
      </c>
      <c r="C232" s="6" t="s">
        <v>372</v>
      </c>
      <c r="D232" s="6" t="s">
        <v>689</v>
      </c>
      <c r="G232" s="6" t="n">
        <v>0</v>
      </c>
    </row>
    <row r="233" customFormat="false" ht="14.25" hidden="false" customHeight="false" outlineLevel="0" collapsed="false">
      <c r="A233" s="0" t="n">
        <f aca="false">TRUE()</f>
        <v>1</v>
      </c>
      <c r="B233" s="6" t="n">
        <v>255</v>
      </c>
      <c r="C233" s="6" t="s">
        <v>358</v>
      </c>
      <c r="D233" s="6" t="s">
        <v>680</v>
      </c>
      <c r="E233" s="6" t="n">
        <v>10.69</v>
      </c>
      <c r="F233" s="218" t="n">
        <v>1.84</v>
      </c>
      <c r="G233" s="6" t="n">
        <v>0</v>
      </c>
    </row>
    <row r="234" customFormat="false" ht="14.25" hidden="false" customHeight="false" outlineLevel="0" collapsed="false">
      <c r="A234" s="0" t="n">
        <f aca="false">TRUE()</f>
        <v>1</v>
      </c>
      <c r="B234" s="6" t="n">
        <v>65280</v>
      </c>
      <c r="C234" s="6" t="s">
        <v>378</v>
      </c>
      <c r="D234" s="6" t="s">
        <v>690</v>
      </c>
      <c r="G234" s="6" t="n">
        <v>0</v>
      </c>
    </row>
    <row r="235" customFormat="false" ht="14.25" hidden="false" customHeight="false" outlineLevel="0" collapsed="false">
      <c r="A235" s="0" t="n">
        <f aca="false">TRUE()</f>
        <v>1</v>
      </c>
      <c r="B235" s="6" t="n">
        <v>255</v>
      </c>
      <c r="C235" s="6" t="s">
        <v>396</v>
      </c>
      <c r="D235" s="6" t="s">
        <v>681</v>
      </c>
      <c r="E235" s="6" t="n">
        <v>11.67</v>
      </c>
      <c r="F235" s="218" t="n">
        <v>0.928</v>
      </c>
      <c r="G235" s="6" t="n">
        <v>0</v>
      </c>
    </row>
    <row r="236" customFormat="false" ht="14.25" hidden="false" customHeight="false" outlineLevel="0" collapsed="false">
      <c r="A236" s="0" t="n">
        <f aca="false">TRUE()</f>
        <v>1</v>
      </c>
      <c r="B236" s="6" t="n">
        <v>65280</v>
      </c>
      <c r="C236" s="6" t="s">
        <v>380</v>
      </c>
      <c r="D236" s="6" t="s">
        <v>691</v>
      </c>
      <c r="G236" s="6" t="n">
        <v>0</v>
      </c>
    </row>
    <row r="237" customFormat="false" ht="14.25" hidden="false" customHeight="false" outlineLevel="0" collapsed="false">
      <c r="A237" s="0" t="n">
        <f aca="false">TRUE()</f>
        <v>1</v>
      </c>
      <c r="B237" s="6" t="n">
        <v>255</v>
      </c>
      <c r="C237" s="6" t="s">
        <v>428</v>
      </c>
      <c r="D237" s="6" t="s">
        <v>682</v>
      </c>
      <c r="E237" s="6" t="n">
        <v>8.5</v>
      </c>
      <c r="F237" s="218" t="n">
        <v>8.49</v>
      </c>
      <c r="G237" s="6" t="n">
        <v>0</v>
      </c>
    </row>
    <row r="238" customFormat="false" ht="14.25" hidden="false" customHeight="false" outlineLevel="0" collapsed="false">
      <c r="A238" s="0" t="n">
        <f aca="false">TRUE()</f>
        <v>1</v>
      </c>
      <c r="B238" s="6" t="n">
        <v>65280</v>
      </c>
      <c r="C238" s="6" t="s">
        <v>382</v>
      </c>
      <c r="D238" s="6" t="s">
        <v>692</v>
      </c>
      <c r="G238" s="6" t="n">
        <v>0</v>
      </c>
    </row>
    <row r="239" customFormat="false" ht="14.25" hidden="false" customHeight="false" outlineLevel="0" collapsed="false">
      <c r="A239" s="0" t="n">
        <f aca="false">TRUE()</f>
        <v>1</v>
      </c>
      <c r="B239" s="6" t="n">
        <v>255</v>
      </c>
      <c r="C239" s="6" t="s">
        <v>454</v>
      </c>
      <c r="D239" s="6" t="s">
        <v>683</v>
      </c>
      <c r="E239" s="6" t="n">
        <v>11.31</v>
      </c>
      <c r="F239" s="218" t="n">
        <v>1.19</v>
      </c>
      <c r="G239" s="6" t="n">
        <v>0</v>
      </c>
    </row>
    <row r="240" customFormat="false" ht="14.25" hidden="false" customHeight="false" outlineLevel="0" collapsed="false">
      <c r="A240" s="0" t="n">
        <f aca="false">TRUE()</f>
        <v>1</v>
      </c>
      <c r="B240" s="6" t="n">
        <v>65280</v>
      </c>
      <c r="C240" s="6" t="s">
        <v>387</v>
      </c>
      <c r="D240" s="6" t="s">
        <v>693</v>
      </c>
      <c r="G240" s="6" t="n">
        <v>0</v>
      </c>
    </row>
    <row r="241" customFormat="false" ht="14.25" hidden="false" customHeight="false" outlineLevel="0" collapsed="false">
      <c r="A241" s="0" t="n">
        <f aca="false">TRUE()</f>
        <v>1</v>
      </c>
      <c r="B241" s="6" t="n">
        <v>255</v>
      </c>
      <c r="C241" s="6" t="s">
        <v>480</v>
      </c>
      <c r="D241" s="6" t="s">
        <v>684</v>
      </c>
      <c r="E241" s="6" t="n">
        <v>11.43</v>
      </c>
      <c r="F241" s="218" t="n">
        <v>1.1</v>
      </c>
      <c r="G241" s="6" t="n">
        <v>0</v>
      </c>
    </row>
    <row r="242" customFormat="false" ht="14.25" hidden="false" customHeight="false" outlineLevel="0" collapsed="false">
      <c r="A242" s="0" t="n">
        <f aca="false">TRUE()</f>
        <v>1</v>
      </c>
      <c r="B242" s="6" t="n">
        <v>65280</v>
      </c>
      <c r="C242" s="6" t="s">
        <v>392</v>
      </c>
      <c r="D242" s="6" t="s">
        <v>694</v>
      </c>
      <c r="F242" s="218"/>
      <c r="G242" s="6" t="n">
        <v>0</v>
      </c>
    </row>
    <row r="243" customFormat="false" ht="14.25" hidden="false" customHeight="false" outlineLevel="0" collapsed="false">
      <c r="A243" s="0" t="n">
        <f aca="false">TRUE()</f>
        <v>1</v>
      </c>
      <c r="B243" s="6" t="n">
        <v>255</v>
      </c>
      <c r="C243" s="6" t="s">
        <v>70</v>
      </c>
      <c r="D243" s="6" t="s">
        <v>695</v>
      </c>
      <c r="E243" s="6" t="n">
        <v>11.43</v>
      </c>
      <c r="F243" s="218" t="n">
        <v>1.1</v>
      </c>
      <c r="G243" s="6" t="n">
        <v>0</v>
      </c>
    </row>
    <row r="244" customFormat="false" ht="14.25" hidden="false" customHeight="false" outlineLevel="0" collapsed="false">
      <c r="A244" s="0" t="n">
        <f aca="false">TRUE()</f>
        <v>1</v>
      </c>
      <c r="B244" s="6" t="n">
        <v>255</v>
      </c>
      <c r="C244" s="6" t="s">
        <v>71</v>
      </c>
      <c r="D244" s="6" t="s">
        <v>695</v>
      </c>
      <c r="E244" s="6" t="n">
        <v>11.44</v>
      </c>
      <c r="F244" s="218" t="n">
        <v>1.09</v>
      </c>
      <c r="G244" s="6" t="n">
        <v>0</v>
      </c>
    </row>
    <row r="245" customFormat="false" ht="14.25" hidden="false" customHeight="false" outlineLevel="0" collapsed="false">
      <c r="A245" s="0" t="n">
        <f aca="false">TRUE()</f>
        <v>1</v>
      </c>
      <c r="B245" s="6" t="n">
        <v>255</v>
      </c>
      <c r="C245" s="6" t="s">
        <v>120</v>
      </c>
      <c r="D245" s="6" t="s">
        <v>696</v>
      </c>
      <c r="E245" s="6" t="n">
        <v>10.49</v>
      </c>
      <c r="F245" s="218" t="n">
        <v>2.11</v>
      </c>
      <c r="G245" s="6" t="n">
        <v>0</v>
      </c>
    </row>
    <row r="246" customFormat="false" ht="14.25" hidden="false" customHeight="false" outlineLevel="0" collapsed="false">
      <c r="A246" s="0" t="n">
        <f aca="false">TRUE()</f>
        <v>1</v>
      </c>
      <c r="B246" s="6" t="n">
        <v>255</v>
      </c>
      <c r="C246" s="6" t="s">
        <v>121</v>
      </c>
      <c r="D246" s="6" t="s">
        <v>696</v>
      </c>
      <c r="E246" s="6" t="n">
        <v>10.55</v>
      </c>
      <c r="F246" s="218" t="n">
        <v>2.03</v>
      </c>
      <c r="G246" s="6" t="n">
        <v>0</v>
      </c>
    </row>
    <row r="247" customFormat="false" ht="14.25" hidden="false" customHeight="false" outlineLevel="0" collapsed="false">
      <c r="A247" s="0" t="n">
        <f aca="false">TRUE()</f>
        <v>1</v>
      </c>
      <c r="B247" s="6" t="n">
        <v>255</v>
      </c>
      <c r="C247" s="6" t="s">
        <v>175</v>
      </c>
      <c r="D247" s="6" t="s">
        <v>697</v>
      </c>
      <c r="E247" s="6" t="n">
        <v>11.15</v>
      </c>
      <c r="F247" s="218" t="n">
        <v>1.34</v>
      </c>
      <c r="G247" s="6" t="n">
        <v>0</v>
      </c>
    </row>
    <row r="248" customFormat="false" ht="14.25" hidden="false" customHeight="false" outlineLevel="0" collapsed="false">
      <c r="A248" s="0" t="n">
        <f aca="false">TRUE()</f>
        <v>1</v>
      </c>
      <c r="B248" s="6" t="n">
        <v>255</v>
      </c>
      <c r="C248" s="6" t="s">
        <v>176</v>
      </c>
      <c r="D248" s="6" t="s">
        <v>697</v>
      </c>
      <c r="E248" s="6" t="n">
        <v>11.23</v>
      </c>
      <c r="F248" s="218" t="n">
        <v>1.26</v>
      </c>
      <c r="G248" s="6" t="n">
        <v>0</v>
      </c>
    </row>
    <row r="249" customFormat="false" ht="14.25" hidden="false" customHeight="false" outlineLevel="0" collapsed="false">
      <c r="A249" s="0" t="n">
        <f aca="false">TRUE()</f>
        <v>1</v>
      </c>
      <c r="B249" s="6" t="n">
        <v>255</v>
      </c>
      <c r="C249" s="6" t="s">
        <v>217</v>
      </c>
      <c r="D249" s="6" t="s">
        <v>698</v>
      </c>
      <c r="E249" s="6" t="n">
        <v>8.79</v>
      </c>
      <c r="F249" s="218" t="n">
        <v>6.9</v>
      </c>
      <c r="G249" s="6" t="n">
        <v>0</v>
      </c>
    </row>
    <row r="250" customFormat="false" ht="14.25" hidden="false" customHeight="false" outlineLevel="0" collapsed="false">
      <c r="A250" s="0" t="n">
        <f aca="false">TRUE()</f>
        <v>1</v>
      </c>
      <c r="B250" s="6" t="n">
        <v>255</v>
      </c>
      <c r="C250" s="6" t="s">
        <v>218</v>
      </c>
      <c r="D250" s="6" t="s">
        <v>698</v>
      </c>
      <c r="E250" s="6" t="n">
        <v>8.89</v>
      </c>
      <c r="F250" s="218" t="n">
        <v>6.44</v>
      </c>
      <c r="G250" s="6" t="n">
        <v>0</v>
      </c>
    </row>
    <row r="251" customFormat="false" ht="14.25" hidden="false" customHeight="false" outlineLevel="0" collapsed="false">
      <c r="A251" s="0" t="n">
        <f aca="false">TRUE()</f>
        <v>1</v>
      </c>
      <c r="B251" s="6" t="n">
        <v>255</v>
      </c>
      <c r="C251" s="6" t="s">
        <v>259</v>
      </c>
      <c r="D251" s="6" t="s">
        <v>699</v>
      </c>
      <c r="E251" s="6" t="n">
        <v>11.14</v>
      </c>
      <c r="F251" s="218" t="n">
        <v>1.34</v>
      </c>
      <c r="G251" s="6" t="n">
        <v>0</v>
      </c>
    </row>
    <row r="252" customFormat="false" ht="14.25" hidden="false" customHeight="false" outlineLevel="0" collapsed="false">
      <c r="A252" s="0" t="n">
        <f aca="false">TRUE()</f>
        <v>1</v>
      </c>
      <c r="B252" s="6" t="n">
        <v>255</v>
      </c>
      <c r="C252" s="6" t="s">
        <v>260</v>
      </c>
      <c r="D252" s="6" t="s">
        <v>699</v>
      </c>
      <c r="E252" s="6" t="n">
        <v>11.25</v>
      </c>
      <c r="F252" s="218" t="n">
        <v>1.25</v>
      </c>
      <c r="G252" s="6" t="n">
        <v>0</v>
      </c>
    </row>
    <row r="253" customFormat="false" ht="14.25" hidden="false" customHeight="false" outlineLevel="0" collapsed="false">
      <c r="A253" s="0" t="n">
        <f aca="false">TRUE()</f>
        <v>1</v>
      </c>
      <c r="B253" s="6" t="n">
        <v>255</v>
      </c>
      <c r="C253" s="6" t="s">
        <v>294</v>
      </c>
      <c r="D253" s="6" t="s">
        <v>700</v>
      </c>
      <c r="E253" s="6" t="n">
        <v>11.28</v>
      </c>
      <c r="F253" s="218" t="n">
        <v>1.22</v>
      </c>
      <c r="G253" s="6" t="n">
        <v>0</v>
      </c>
    </row>
    <row r="254" customFormat="false" ht="14.25" hidden="false" customHeight="false" outlineLevel="0" collapsed="false">
      <c r="A254" s="0" t="n">
        <f aca="false">TRUE()</f>
        <v>1</v>
      </c>
      <c r="B254" s="6" t="n">
        <v>255</v>
      </c>
      <c r="C254" s="6" t="s">
        <v>295</v>
      </c>
      <c r="D254" s="6" t="s">
        <v>700</v>
      </c>
      <c r="E254" s="6" t="n">
        <v>11.08</v>
      </c>
      <c r="F254" s="218" t="n">
        <v>1.4</v>
      </c>
      <c r="G254" s="6" t="n">
        <v>0</v>
      </c>
    </row>
    <row r="255" customFormat="false" ht="14.25" hidden="false" customHeight="false" outlineLevel="0" collapsed="false">
      <c r="A255" s="0" t="n">
        <f aca="false">TRUE()</f>
        <v>1</v>
      </c>
      <c r="B255" s="6" t="n">
        <v>255</v>
      </c>
      <c r="C255" s="6" t="s">
        <v>327</v>
      </c>
      <c r="D255" s="6" t="s">
        <v>701</v>
      </c>
      <c r="E255" s="6" t="n">
        <v>10.63</v>
      </c>
      <c r="F255" s="218" t="n">
        <v>1.91</v>
      </c>
      <c r="G255" s="6" t="n">
        <v>0</v>
      </c>
    </row>
    <row r="256" customFormat="false" ht="14.25" hidden="false" customHeight="false" outlineLevel="0" collapsed="false">
      <c r="A256" s="0" t="n">
        <f aca="false">TRUE()</f>
        <v>1</v>
      </c>
      <c r="B256" s="6" t="n">
        <v>255</v>
      </c>
      <c r="C256" s="6" t="s">
        <v>328</v>
      </c>
      <c r="D256" s="6" t="s">
        <v>701</v>
      </c>
      <c r="E256" s="6" t="n">
        <v>10.6</v>
      </c>
      <c r="F256" s="218" t="n">
        <v>1.96</v>
      </c>
      <c r="G256" s="6" t="n">
        <v>0</v>
      </c>
    </row>
    <row r="257" customFormat="false" ht="14.25" hidden="false" customHeight="false" outlineLevel="0" collapsed="false">
      <c r="A257" s="0" t="n">
        <f aca="false">TRUE()</f>
        <v>1</v>
      </c>
      <c r="B257" s="6" t="n">
        <v>255</v>
      </c>
      <c r="C257" s="6" t="s">
        <v>362</v>
      </c>
      <c r="D257" s="6" t="s">
        <v>702</v>
      </c>
      <c r="E257" s="6" t="n">
        <v>11.63</v>
      </c>
      <c r="F257" s="218" t="n">
        <v>0.954</v>
      </c>
      <c r="G257" s="6" t="n">
        <v>0</v>
      </c>
    </row>
    <row r="258" customFormat="false" ht="14.25" hidden="false" customHeight="false" outlineLevel="0" collapsed="false">
      <c r="A258" s="0" t="n">
        <f aca="false">TRUE()</f>
        <v>1</v>
      </c>
      <c r="B258" s="6" t="n">
        <v>255</v>
      </c>
      <c r="C258" s="6" t="s">
        <v>363</v>
      </c>
      <c r="D258" s="6" t="s">
        <v>702</v>
      </c>
      <c r="E258" s="6" t="n">
        <v>11.72</v>
      </c>
      <c r="F258" s="218" t="n">
        <v>0.896</v>
      </c>
      <c r="G258" s="6" t="n">
        <v>0</v>
      </c>
    </row>
    <row r="259" customFormat="false" ht="14.25" hidden="false" customHeight="false" outlineLevel="0" collapsed="false">
      <c r="A259" s="0" t="n">
        <f aca="false">TRUE()</f>
        <v>1</v>
      </c>
      <c r="B259" s="6" t="n">
        <v>255</v>
      </c>
      <c r="C259" s="6" t="s">
        <v>399</v>
      </c>
      <c r="D259" s="6" t="s">
        <v>703</v>
      </c>
      <c r="E259" s="6" t="n">
        <v>9.88</v>
      </c>
      <c r="F259" s="218" t="n">
        <v>3.23</v>
      </c>
      <c r="G259" s="6" t="n">
        <v>0</v>
      </c>
    </row>
    <row r="260" customFormat="false" ht="14.25" hidden="false" customHeight="false" outlineLevel="0" collapsed="false">
      <c r="A260" s="0" t="n">
        <f aca="false">TRUE()</f>
        <v>1</v>
      </c>
      <c r="B260" s="6" t="n">
        <v>255</v>
      </c>
      <c r="C260" s="6" t="s">
        <v>400</v>
      </c>
      <c r="D260" s="6" t="s">
        <v>703</v>
      </c>
      <c r="E260" s="6" t="n">
        <v>12.78</v>
      </c>
      <c r="F260" s="218" t="n">
        <v>0.428</v>
      </c>
      <c r="G260" s="6" t="n">
        <v>0</v>
      </c>
    </row>
    <row r="261" customFormat="false" ht="14.25" hidden="false" customHeight="false" outlineLevel="0" collapsed="false">
      <c r="A261" s="0" t="n">
        <f aca="false">TRUE()</f>
        <v>1</v>
      </c>
      <c r="B261" s="6" t="n">
        <v>255</v>
      </c>
      <c r="C261" s="6" t="s">
        <v>430</v>
      </c>
      <c r="D261" s="6" t="s">
        <v>704</v>
      </c>
      <c r="E261" s="6" t="n">
        <v>8.21</v>
      </c>
      <c r="F261" s="218" t="n">
        <v>10.4</v>
      </c>
      <c r="G261" s="6" t="n">
        <v>0</v>
      </c>
    </row>
    <row r="262" customFormat="false" ht="14.25" hidden="false" customHeight="false" outlineLevel="0" collapsed="false">
      <c r="A262" s="0" t="n">
        <f aca="false">TRUE()</f>
        <v>1</v>
      </c>
      <c r="B262" s="6" t="n">
        <v>255</v>
      </c>
      <c r="C262" s="6" t="s">
        <v>431</v>
      </c>
      <c r="D262" s="6" t="s">
        <v>704</v>
      </c>
      <c r="E262" s="6" t="n">
        <v>8.22</v>
      </c>
      <c r="F262" s="218" t="n">
        <v>10.3</v>
      </c>
      <c r="G262" s="6" t="n">
        <v>0</v>
      </c>
    </row>
    <row r="263" customFormat="false" ht="14.25" hidden="false" customHeight="false" outlineLevel="0" collapsed="false">
      <c r="A263" s="0" t="n">
        <f aca="false">TRUE()</f>
        <v>1</v>
      </c>
      <c r="B263" s="6" t="n">
        <v>255</v>
      </c>
      <c r="C263" s="6" t="s">
        <v>456</v>
      </c>
      <c r="D263" s="6" t="s">
        <v>705</v>
      </c>
      <c r="E263" s="6" t="n">
        <v>11.53</v>
      </c>
      <c r="F263" s="218" t="n">
        <v>1.02</v>
      </c>
      <c r="G263" s="6" t="n">
        <v>0</v>
      </c>
    </row>
    <row r="264" customFormat="false" ht="14.25" hidden="false" customHeight="false" outlineLevel="0" collapsed="false">
      <c r="A264" s="0" t="n">
        <f aca="false">TRUE()</f>
        <v>1</v>
      </c>
      <c r="B264" s="6" t="n">
        <v>255</v>
      </c>
      <c r="C264" s="6" t="s">
        <v>457</v>
      </c>
      <c r="D264" s="6" t="s">
        <v>705</v>
      </c>
      <c r="E264" s="6" t="n">
        <v>11.63</v>
      </c>
      <c r="F264" s="218" t="n">
        <v>0.956</v>
      </c>
      <c r="G264" s="6" t="n">
        <v>0</v>
      </c>
    </row>
    <row r="265" customFormat="false" ht="14.25" hidden="false" customHeight="false" outlineLevel="0" collapsed="false">
      <c r="A265" s="0" t="n">
        <f aca="false">TRUE()</f>
        <v>1</v>
      </c>
      <c r="B265" s="6" t="n">
        <v>255</v>
      </c>
      <c r="C265" s="6" t="s">
        <v>482</v>
      </c>
      <c r="D265" s="6" t="s">
        <v>706</v>
      </c>
      <c r="E265" s="6" t="n">
        <v>11.2</v>
      </c>
      <c r="F265" s="218" t="n">
        <v>1.29</v>
      </c>
      <c r="G265" s="6" t="n">
        <v>0</v>
      </c>
    </row>
    <row r="266" customFormat="false" ht="14.25" hidden="false" customHeight="false" outlineLevel="0" collapsed="false">
      <c r="A266" s="0" t="n">
        <f aca="false">TRUE()</f>
        <v>1</v>
      </c>
      <c r="B266" s="6" t="n">
        <v>255</v>
      </c>
      <c r="C266" s="6" t="s">
        <v>483</v>
      </c>
      <c r="D266" s="6" t="s">
        <v>706</v>
      </c>
      <c r="E266" s="6" t="n">
        <v>11.41</v>
      </c>
      <c r="F266" s="218" t="n">
        <v>1.11</v>
      </c>
      <c r="G266" s="6" t="n">
        <v>0</v>
      </c>
    </row>
    <row r="267" customFormat="false" ht="14.25" hidden="false" customHeight="false" outlineLevel="0" collapsed="false">
      <c r="A267" s="0" t="n">
        <f aca="false">TRUE()</f>
        <v>1</v>
      </c>
      <c r="B267" s="6" t="n">
        <v>255</v>
      </c>
      <c r="C267" s="6" t="s">
        <v>72</v>
      </c>
      <c r="D267" s="6" t="s">
        <v>695</v>
      </c>
      <c r="E267" s="6" t="n">
        <v>11.43</v>
      </c>
      <c r="F267" s="218" t="n">
        <v>1.1</v>
      </c>
      <c r="G267" s="6" t="n">
        <v>0</v>
      </c>
    </row>
    <row r="268" customFormat="false" ht="14.25" hidden="false" customHeight="false" outlineLevel="0" collapsed="false">
      <c r="A268" s="0" t="n">
        <f aca="false">TRUE()</f>
        <v>1</v>
      </c>
      <c r="B268" s="6" t="n">
        <v>128</v>
      </c>
      <c r="C268" s="6" t="s">
        <v>132</v>
      </c>
      <c r="D268" s="6" t="s">
        <v>707</v>
      </c>
      <c r="E268" s="6" t="n">
        <v>24.1</v>
      </c>
      <c r="F268" s="218" t="n">
        <v>0.000265</v>
      </c>
      <c r="G268" s="6" t="n">
        <v>0.0002</v>
      </c>
    </row>
    <row r="269" customFormat="false" ht="14.25" hidden="false" customHeight="false" outlineLevel="0" collapsed="false">
      <c r="A269" s="0" t="n">
        <f aca="false">TRUE()</f>
        <v>1</v>
      </c>
      <c r="B269" s="6" t="n">
        <v>255</v>
      </c>
      <c r="C269" s="6" t="s">
        <v>122</v>
      </c>
      <c r="D269" s="6" t="s">
        <v>696</v>
      </c>
      <c r="E269" s="6" t="n">
        <v>10.55</v>
      </c>
      <c r="F269" s="218" t="n">
        <v>2.03</v>
      </c>
      <c r="G269" s="6" t="n">
        <v>0</v>
      </c>
    </row>
    <row r="270" customFormat="false" ht="14.25" hidden="false" customHeight="false" outlineLevel="0" collapsed="false">
      <c r="A270" s="0" t="n">
        <f aca="false">TRUE()</f>
        <v>1</v>
      </c>
      <c r="B270" s="6" t="n">
        <v>128</v>
      </c>
      <c r="C270" s="6" t="s">
        <v>139</v>
      </c>
      <c r="D270" s="6" t="s">
        <v>707</v>
      </c>
      <c r="E270" s="6" t="n">
        <v>24.63</v>
      </c>
      <c r="F270" s="218" t="n">
        <v>0.000198</v>
      </c>
      <c r="G270" s="6" t="n">
        <v>0.0002</v>
      </c>
    </row>
    <row r="271" customFormat="false" ht="14.25" hidden="false" customHeight="false" outlineLevel="0" collapsed="false">
      <c r="A271" s="0" t="n">
        <f aca="false">TRUE()</f>
        <v>1</v>
      </c>
      <c r="B271" s="6" t="n">
        <v>255</v>
      </c>
      <c r="C271" s="6" t="s">
        <v>177</v>
      </c>
      <c r="D271" s="6" t="s">
        <v>697</v>
      </c>
      <c r="E271" s="6" t="n">
        <v>11.25</v>
      </c>
      <c r="F271" s="218" t="n">
        <v>1.24</v>
      </c>
      <c r="G271" s="6" t="n">
        <v>0</v>
      </c>
    </row>
    <row r="272" customFormat="false" ht="14.25" hidden="false" customHeight="false" outlineLevel="0" collapsed="false">
      <c r="A272" s="0" t="n">
        <f aca="false">TRUE()</f>
        <v>1</v>
      </c>
      <c r="B272" s="6" t="n">
        <v>128</v>
      </c>
      <c r="C272" s="6" t="s">
        <v>142</v>
      </c>
      <c r="D272" s="6" t="s">
        <v>707</v>
      </c>
      <c r="E272" s="6" t="n">
        <v>24.55</v>
      </c>
      <c r="F272" s="218" t="n">
        <v>0.000207</v>
      </c>
      <c r="G272" s="6" t="n">
        <v>0.0002</v>
      </c>
    </row>
    <row r="273" customFormat="false" ht="14.25" hidden="false" customHeight="false" outlineLevel="0" collapsed="false">
      <c r="A273" s="0" t="n">
        <f aca="false">TRUE()</f>
        <v>1</v>
      </c>
      <c r="B273" s="6" t="n">
        <v>255</v>
      </c>
      <c r="C273" s="6" t="s">
        <v>219</v>
      </c>
      <c r="D273" s="6" t="s">
        <v>698</v>
      </c>
      <c r="E273" s="6" t="n">
        <v>8.87</v>
      </c>
      <c r="F273" s="218" t="n">
        <v>6.56</v>
      </c>
      <c r="G273" s="6" t="n">
        <v>0</v>
      </c>
    </row>
    <row r="274" customFormat="false" ht="14.25" hidden="false" customHeight="false" outlineLevel="0" collapsed="false">
      <c r="A274" s="0" t="n">
        <f aca="false">TRUE()</f>
        <v>1</v>
      </c>
      <c r="B274" s="6" t="n">
        <v>65280</v>
      </c>
      <c r="C274" s="6" t="s">
        <v>398</v>
      </c>
      <c r="D274" s="6" t="s">
        <v>708</v>
      </c>
      <c r="G274" s="6" t="n">
        <v>0</v>
      </c>
    </row>
    <row r="275" customFormat="false" ht="14.25" hidden="false" customHeight="false" outlineLevel="0" collapsed="false">
      <c r="A275" s="0" t="n">
        <f aca="false">TRUE()</f>
        <v>1</v>
      </c>
      <c r="B275" s="6" t="n">
        <v>255</v>
      </c>
      <c r="C275" s="6" t="s">
        <v>261</v>
      </c>
      <c r="D275" s="6" t="s">
        <v>699</v>
      </c>
      <c r="E275" s="6" t="n">
        <v>11.14</v>
      </c>
      <c r="F275" s="218" t="n">
        <v>1.34</v>
      </c>
      <c r="G275" s="6" t="n">
        <v>0</v>
      </c>
    </row>
    <row r="276" customFormat="false" ht="14.25" hidden="false" customHeight="false" outlineLevel="0" collapsed="false">
      <c r="A276" s="0" t="n">
        <f aca="false">TRUE()</f>
        <v>1</v>
      </c>
      <c r="B276" s="6" t="n">
        <v>65280</v>
      </c>
      <c r="C276" s="6" t="s">
        <v>403</v>
      </c>
      <c r="D276" s="6" t="s">
        <v>709</v>
      </c>
      <c r="G276" s="6" t="n">
        <v>0</v>
      </c>
    </row>
    <row r="277" customFormat="false" ht="14.25" hidden="false" customHeight="false" outlineLevel="0" collapsed="false">
      <c r="A277" s="0" t="n">
        <f aca="false">TRUE()</f>
        <v>1</v>
      </c>
      <c r="B277" s="6" t="n">
        <v>255</v>
      </c>
      <c r="C277" s="6" t="s">
        <v>296</v>
      </c>
      <c r="D277" s="6" t="s">
        <v>700</v>
      </c>
      <c r="E277" s="6" t="n">
        <v>11.21</v>
      </c>
      <c r="F277" s="218" t="n">
        <v>1.28</v>
      </c>
      <c r="G277" s="6" t="n">
        <v>0</v>
      </c>
    </row>
    <row r="278" customFormat="false" ht="14.25" hidden="false" customHeight="false" outlineLevel="0" collapsed="false">
      <c r="A278" s="0" t="n">
        <f aca="false">TRUE()</f>
        <v>1</v>
      </c>
      <c r="B278" s="6" t="n">
        <v>16711680</v>
      </c>
      <c r="C278" s="6" t="s">
        <v>409</v>
      </c>
      <c r="D278" s="6" t="s">
        <v>710</v>
      </c>
      <c r="E278" s="6" t="n">
        <v>9.27</v>
      </c>
      <c r="F278" s="218" t="n">
        <v>4.96</v>
      </c>
      <c r="G278" s="6" t="n">
        <v>0</v>
      </c>
      <c r="H278" s="6" t="s">
        <v>711</v>
      </c>
    </row>
    <row r="279" customFormat="false" ht="14.25" hidden="false" customHeight="false" outlineLevel="0" collapsed="false">
      <c r="A279" s="0" t="n">
        <f aca="false">TRUE()</f>
        <v>1</v>
      </c>
      <c r="B279" s="6" t="n">
        <v>255</v>
      </c>
      <c r="C279" s="6" t="s">
        <v>329</v>
      </c>
      <c r="D279" s="6" t="s">
        <v>701</v>
      </c>
      <c r="E279" s="6" t="n">
        <v>10.61</v>
      </c>
      <c r="F279" s="218" t="n">
        <v>1.95</v>
      </c>
      <c r="G279" s="6" t="n">
        <v>0</v>
      </c>
    </row>
    <row r="280" customFormat="false" ht="14.25" hidden="false" customHeight="false" outlineLevel="0" collapsed="false">
      <c r="A280" s="0" t="n">
        <f aca="false">TRUE()</f>
        <v>1</v>
      </c>
      <c r="B280" s="6" t="n">
        <v>65280</v>
      </c>
      <c r="C280" s="6" t="s">
        <v>415</v>
      </c>
      <c r="D280" s="6" t="s">
        <v>712</v>
      </c>
      <c r="G280" s="6" t="n">
        <v>0</v>
      </c>
    </row>
    <row r="281" customFormat="false" ht="14.25" hidden="false" customHeight="false" outlineLevel="0" collapsed="false">
      <c r="A281" s="0" t="n">
        <f aca="false">TRUE()</f>
        <v>1</v>
      </c>
      <c r="B281" s="6" t="n">
        <v>255</v>
      </c>
      <c r="C281" s="6" t="s">
        <v>364</v>
      </c>
      <c r="D281" s="6" t="s">
        <v>702</v>
      </c>
      <c r="E281" s="6" t="n">
        <v>11.75</v>
      </c>
      <c r="F281" s="218" t="n">
        <v>0.875</v>
      </c>
      <c r="G281" s="6" t="n">
        <v>0</v>
      </c>
    </row>
    <row r="282" customFormat="false" ht="14.25" hidden="false" customHeight="false" outlineLevel="0" collapsed="false">
      <c r="A282" s="0" t="n">
        <f aca="false">TRUE()</f>
        <v>1</v>
      </c>
      <c r="B282" s="6" t="n">
        <v>65280</v>
      </c>
      <c r="C282" s="6" t="s">
        <v>416</v>
      </c>
      <c r="D282" s="6" t="s">
        <v>713</v>
      </c>
      <c r="G282" s="6" t="n">
        <v>0</v>
      </c>
    </row>
    <row r="283" customFormat="false" ht="14.25" hidden="false" customHeight="false" outlineLevel="0" collapsed="false">
      <c r="A283" s="0" t="n">
        <f aca="false">TRUE()</f>
        <v>1</v>
      </c>
      <c r="B283" s="6" t="n">
        <v>255</v>
      </c>
      <c r="C283" s="6" t="s">
        <v>401</v>
      </c>
      <c r="D283" s="6" t="s">
        <v>703</v>
      </c>
      <c r="E283" s="6" t="n">
        <v>9.96</v>
      </c>
      <c r="F283" s="218" t="n">
        <v>3.06</v>
      </c>
      <c r="G283" s="6" t="n">
        <v>0</v>
      </c>
    </row>
    <row r="284" customFormat="false" ht="14.25" hidden="false" customHeight="false" outlineLevel="0" collapsed="false">
      <c r="A284" s="0" t="n">
        <f aca="false">TRUE()</f>
        <v>1</v>
      </c>
      <c r="B284" s="6" t="n">
        <v>65280</v>
      </c>
      <c r="C284" s="6" t="s">
        <v>417</v>
      </c>
      <c r="D284" s="6" t="s">
        <v>714</v>
      </c>
      <c r="G284" s="6" t="n">
        <v>0</v>
      </c>
    </row>
    <row r="285" customFormat="false" ht="14.25" hidden="false" customHeight="false" outlineLevel="0" collapsed="false">
      <c r="A285" s="0" t="n">
        <f aca="false">TRUE()</f>
        <v>1</v>
      </c>
      <c r="B285" s="6" t="n">
        <v>255</v>
      </c>
      <c r="C285" s="6" t="s">
        <v>432</v>
      </c>
      <c r="D285" s="6" t="s">
        <v>704</v>
      </c>
      <c r="E285" s="6" t="n">
        <v>8.17</v>
      </c>
      <c r="F285" s="218" t="n">
        <v>10.7</v>
      </c>
      <c r="G285" s="6" t="n">
        <v>0</v>
      </c>
    </row>
    <row r="286" customFormat="false" ht="14.25" hidden="false" customHeight="false" outlineLevel="0" collapsed="false">
      <c r="A286" s="0" t="n">
        <f aca="false">TRUE()</f>
        <v>1</v>
      </c>
      <c r="B286" s="6" t="n">
        <v>65280</v>
      </c>
      <c r="C286" s="6" t="s">
        <v>421</v>
      </c>
      <c r="D286" s="6" t="s">
        <v>715</v>
      </c>
      <c r="G286" s="6" t="n">
        <v>0</v>
      </c>
    </row>
    <row r="287" customFormat="false" ht="14.25" hidden="false" customHeight="false" outlineLevel="0" collapsed="false">
      <c r="A287" s="0" t="n">
        <f aca="false">TRUE()</f>
        <v>1</v>
      </c>
      <c r="B287" s="6" t="n">
        <v>255</v>
      </c>
      <c r="C287" s="6" t="s">
        <v>458</v>
      </c>
      <c r="D287" s="6" t="s">
        <v>705</v>
      </c>
      <c r="E287" s="6" t="n">
        <v>11.62</v>
      </c>
      <c r="F287" s="218" t="n">
        <v>0.958</v>
      </c>
      <c r="G287" s="6" t="n">
        <v>0</v>
      </c>
    </row>
    <row r="288" customFormat="false" ht="14.25" hidden="false" customHeight="false" outlineLevel="0" collapsed="false">
      <c r="A288" s="0" t="n">
        <f aca="false">TRUE()</f>
        <v>1</v>
      </c>
      <c r="B288" s="6" t="n">
        <v>65280</v>
      </c>
      <c r="C288" s="6" t="s">
        <v>425</v>
      </c>
      <c r="D288" s="6" t="s">
        <v>716</v>
      </c>
      <c r="G288" s="6" t="n">
        <v>0</v>
      </c>
    </row>
    <row r="289" customFormat="false" ht="14.25" hidden="false" customHeight="false" outlineLevel="0" collapsed="false">
      <c r="A289" s="0" t="n">
        <f aca="false">TRUE()</f>
        <v>1</v>
      </c>
      <c r="B289" s="6" t="n">
        <v>255</v>
      </c>
      <c r="C289" s="6" t="s">
        <v>484</v>
      </c>
      <c r="D289" s="6" t="s">
        <v>706</v>
      </c>
      <c r="E289" s="6" t="n">
        <v>11.41</v>
      </c>
      <c r="F289" s="218" t="n">
        <v>1.11</v>
      </c>
      <c r="G289" s="6" t="n">
        <v>0</v>
      </c>
    </row>
    <row r="290" customFormat="false" ht="14.25" hidden="false" customHeight="false" outlineLevel="0" collapsed="false">
      <c r="A290" s="0" t="n">
        <f aca="false">TRUE()</f>
        <v>1</v>
      </c>
      <c r="B290" s="6" t="n">
        <v>65280</v>
      </c>
      <c r="C290" s="6" t="s">
        <v>429</v>
      </c>
      <c r="D290" s="6" t="s">
        <v>717</v>
      </c>
      <c r="F290" s="218"/>
      <c r="G290" s="6" t="n">
        <v>0</v>
      </c>
    </row>
    <row r="291" customFormat="false" ht="14.25" hidden="false" customHeight="false" outlineLevel="0" collapsed="false">
      <c r="A291" s="0" t="n">
        <f aca="false">TRUE()</f>
        <v>1</v>
      </c>
      <c r="B291" s="6" t="n">
        <v>255</v>
      </c>
      <c r="C291" s="6" t="s">
        <v>78</v>
      </c>
      <c r="D291" s="6" t="s">
        <v>718</v>
      </c>
      <c r="E291" s="6" t="n">
        <v>10.98</v>
      </c>
      <c r="F291" s="218" t="n">
        <v>1.5</v>
      </c>
      <c r="G291" s="6" t="n">
        <v>0</v>
      </c>
    </row>
    <row r="292" customFormat="false" ht="14.25" hidden="false" customHeight="false" outlineLevel="0" collapsed="false">
      <c r="A292" s="0" t="n">
        <f aca="false">TRUE()</f>
        <v>1</v>
      </c>
      <c r="B292" s="6" t="n">
        <v>255</v>
      </c>
      <c r="C292" s="6" t="s">
        <v>79</v>
      </c>
      <c r="D292" s="6" t="s">
        <v>718</v>
      </c>
      <c r="E292" s="6" t="n">
        <v>11.09</v>
      </c>
      <c r="F292" s="218" t="n">
        <v>1.39</v>
      </c>
      <c r="G292" s="6" t="n">
        <v>0</v>
      </c>
    </row>
    <row r="293" customFormat="false" ht="14.25" hidden="false" customHeight="false" outlineLevel="0" collapsed="false">
      <c r="A293" s="0" t="n">
        <f aca="false">TRUE()</f>
        <v>1</v>
      </c>
      <c r="B293" s="6" t="n">
        <v>255</v>
      </c>
      <c r="C293" s="6" t="s">
        <v>127</v>
      </c>
      <c r="D293" s="6" t="s">
        <v>719</v>
      </c>
      <c r="E293" s="6" t="n">
        <v>10.96</v>
      </c>
      <c r="F293" s="218" t="n">
        <v>1.53</v>
      </c>
      <c r="G293" s="6" t="n">
        <v>0</v>
      </c>
    </row>
    <row r="294" customFormat="false" ht="14.25" hidden="false" customHeight="false" outlineLevel="0" collapsed="false">
      <c r="A294" s="0" t="n">
        <f aca="false">TRUE()</f>
        <v>1</v>
      </c>
      <c r="B294" s="6" t="n">
        <v>255</v>
      </c>
      <c r="C294" s="6" t="s">
        <v>128</v>
      </c>
      <c r="D294" s="6" t="s">
        <v>719</v>
      </c>
      <c r="E294" s="6" t="n">
        <v>11.05</v>
      </c>
      <c r="F294" s="218" t="n">
        <v>1.43</v>
      </c>
      <c r="G294" s="6" t="n">
        <v>0</v>
      </c>
    </row>
    <row r="295" customFormat="false" ht="14.25" hidden="false" customHeight="false" outlineLevel="0" collapsed="false">
      <c r="A295" s="0" t="n">
        <f aca="false">TRUE()</f>
        <v>1</v>
      </c>
      <c r="B295" s="6" t="n">
        <v>255</v>
      </c>
      <c r="C295" s="6" t="s">
        <v>181</v>
      </c>
      <c r="D295" s="6" t="s">
        <v>720</v>
      </c>
      <c r="E295" s="6" t="n">
        <v>10.18</v>
      </c>
      <c r="F295" s="218" t="n">
        <v>2.63</v>
      </c>
      <c r="G295" s="6" t="n">
        <v>0</v>
      </c>
    </row>
    <row r="296" customFormat="false" ht="14.25" hidden="false" customHeight="false" outlineLevel="0" collapsed="false">
      <c r="A296" s="0" t="n">
        <f aca="false">TRUE()</f>
        <v>1</v>
      </c>
      <c r="B296" s="6" t="n">
        <v>255</v>
      </c>
      <c r="C296" s="6" t="s">
        <v>182</v>
      </c>
      <c r="D296" s="6" t="s">
        <v>720</v>
      </c>
      <c r="E296" s="6" t="n">
        <v>10.22</v>
      </c>
      <c r="F296" s="218" t="n">
        <v>2.55</v>
      </c>
      <c r="G296" s="6" t="n">
        <v>0</v>
      </c>
    </row>
    <row r="297" customFormat="false" ht="14.25" hidden="false" customHeight="false" outlineLevel="0" collapsed="false">
      <c r="A297" s="0" t="n">
        <f aca="false">TRUE()</f>
        <v>1</v>
      </c>
      <c r="B297" s="6" t="n">
        <v>255</v>
      </c>
      <c r="C297" s="6" t="s">
        <v>224</v>
      </c>
      <c r="D297" s="6" t="s">
        <v>721</v>
      </c>
      <c r="E297" s="6" t="n">
        <v>11.15</v>
      </c>
      <c r="F297" s="218" t="n">
        <v>1.33</v>
      </c>
      <c r="G297" s="6" t="n">
        <v>0</v>
      </c>
    </row>
    <row r="298" customFormat="false" ht="14.25" hidden="false" customHeight="false" outlineLevel="0" collapsed="false">
      <c r="A298" s="0" t="n">
        <f aca="false">TRUE()</f>
        <v>1</v>
      </c>
      <c r="B298" s="6" t="n">
        <v>255</v>
      </c>
      <c r="C298" s="6" t="s">
        <v>225</v>
      </c>
      <c r="D298" s="6" t="s">
        <v>721</v>
      </c>
      <c r="E298" s="6" t="n">
        <v>11.12</v>
      </c>
      <c r="F298" s="218" t="n">
        <v>1.36</v>
      </c>
      <c r="G298" s="6" t="n">
        <v>0</v>
      </c>
    </row>
    <row r="299" customFormat="false" ht="14.25" hidden="false" customHeight="false" outlineLevel="0" collapsed="false">
      <c r="A299" s="0" t="n">
        <f aca="false">TRUE()</f>
        <v>1</v>
      </c>
      <c r="B299" s="6" t="n">
        <v>255</v>
      </c>
      <c r="C299" s="6" t="s">
        <v>264</v>
      </c>
      <c r="D299" s="6" t="s">
        <v>722</v>
      </c>
      <c r="E299" s="6" t="n">
        <v>11.33</v>
      </c>
      <c r="F299" s="218" t="n">
        <v>1.18</v>
      </c>
      <c r="G299" s="6" t="n">
        <v>0</v>
      </c>
    </row>
    <row r="300" customFormat="false" ht="14.25" hidden="false" customHeight="false" outlineLevel="0" collapsed="false">
      <c r="A300" s="0" t="n">
        <f aca="false">TRUE()</f>
        <v>1</v>
      </c>
      <c r="B300" s="6" t="n">
        <v>255</v>
      </c>
      <c r="C300" s="6" t="s">
        <v>265</v>
      </c>
      <c r="D300" s="6" t="s">
        <v>722</v>
      </c>
      <c r="E300" s="6" t="n">
        <v>11.26</v>
      </c>
      <c r="F300" s="218" t="n">
        <v>1.24</v>
      </c>
      <c r="G300" s="6" t="n">
        <v>0</v>
      </c>
    </row>
    <row r="301" customFormat="false" ht="14.25" hidden="false" customHeight="false" outlineLevel="0" collapsed="false">
      <c r="A301" s="0" t="n">
        <f aca="false">TRUE()</f>
        <v>1</v>
      </c>
      <c r="B301" s="6" t="n">
        <v>255</v>
      </c>
      <c r="C301" s="6" t="s">
        <v>299</v>
      </c>
      <c r="D301" s="6" t="s">
        <v>723</v>
      </c>
      <c r="E301" s="6" t="n">
        <v>10.42</v>
      </c>
      <c r="F301" s="218" t="n">
        <v>2.22</v>
      </c>
      <c r="G301" s="6" t="n">
        <v>0</v>
      </c>
    </row>
    <row r="302" customFormat="false" ht="14.25" hidden="false" customHeight="false" outlineLevel="0" collapsed="false">
      <c r="A302" s="0" t="n">
        <f aca="false">TRUE()</f>
        <v>1</v>
      </c>
      <c r="B302" s="6" t="n">
        <v>255</v>
      </c>
      <c r="C302" s="6" t="s">
        <v>300</v>
      </c>
      <c r="D302" s="6" t="s">
        <v>723</v>
      </c>
      <c r="E302" s="6" t="n">
        <v>10.32</v>
      </c>
      <c r="F302" s="218" t="n">
        <v>2.38</v>
      </c>
      <c r="G302" s="6" t="n">
        <v>0</v>
      </c>
    </row>
    <row r="303" customFormat="false" ht="14.25" hidden="false" customHeight="false" outlineLevel="0" collapsed="false">
      <c r="A303" s="0" t="n">
        <f aca="false">TRUE()</f>
        <v>1</v>
      </c>
      <c r="B303" s="6" t="n">
        <v>255</v>
      </c>
      <c r="C303" s="6" t="s">
        <v>332</v>
      </c>
      <c r="D303" s="6" t="s">
        <v>724</v>
      </c>
      <c r="E303" s="6" t="n">
        <v>11.78</v>
      </c>
      <c r="F303" s="218" t="n">
        <v>0.858</v>
      </c>
      <c r="G303" s="6" t="n">
        <v>0</v>
      </c>
    </row>
    <row r="304" customFormat="false" ht="14.25" hidden="false" customHeight="false" outlineLevel="0" collapsed="false">
      <c r="A304" s="0" t="n">
        <f aca="false">TRUE()</f>
        <v>1</v>
      </c>
      <c r="B304" s="6" t="n">
        <v>255</v>
      </c>
      <c r="C304" s="6" t="s">
        <v>333</v>
      </c>
      <c r="D304" s="6" t="s">
        <v>724</v>
      </c>
      <c r="E304" s="6" t="n">
        <v>11.79</v>
      </c>
      <c r="F304" s="218" t="n">
        <v>0.853</v>
      </c>
      <c r="G304" s="6" t="n">
        <v>0</v>
      </c>
    </row>
    <row r="305" customFormat="false" ht="14.25" hidden="false" customHeight="false" outlineLevel="0" collapsed="false">
      <c r="A305" s="0" t="n">
        <f aca="false">TRUE()</f>
        <v>1</v>
      </c>
      <c r="B305" s="6" t="n">
        <v>255</v>
      </c>
      <c r="C305" s="6" t="s">
        <v>368</v>
      </c>
      <c r="D305" s="6" t="s">
        <v>725</v>
      </c>
      <c r="E305" s="6" t="n">
        <v>11.74</v>
      </c>
      <c r="F305" s="218" t="n">
        <v>0.886</v>
      </c>
      <c r="G305" s="6" t="n">
        <v>0</v>
      </c>
    </row>
    <row r="306" customFormat="false" ht="14.25" hidden="false" customHeight="false" outlineLevel="0" collapsed="false">
      <c r="A306" s="0" t="n">
        <f aca="false">TRUE()</f>
        <v>1</v>
      </c>
      <c r="B306" s="6" t="n">
        <v>255</v>
      </c>
      <c r="C306" s="6" t="s">
        <v>369</v>
      </c>
      <c r="D306" s="6" t="s">
        <v>725</v>
      </c>
      <c r="E306" s="6" t="n">
        <v>11.79</v>
      </c>
      <c r="F306" s="218" t="n">
        <v>0.855</v>
      </c>
      <c r="G306" s="6" t="n">
        <v>0</v>
      </c>
    </row>
    <row r="307" customFormat="false" ht="14.25" hidden="false" customHeight="false" outlineLevel="0" collapsed="false">
      <c r="A307" s="0" t="n">
        <f aca="false">TRUE()</f>
        <v>1</v>
      </c>
      <c r="B307" s="6" t="n">
        <v>255</v>
      </c>
      <c r="C307" s="6" t="s">
        <v>405</v>
      </c>
      <c r="D307" s="6" t="s">
        <v>726</v>
      </c>
      <c r="E307" s="6" t="n">
        <v>9.9</v>
      </c>
      <c r="F307" s="218" t="n">
        <v>3.19</v>
      </c>
      <c r="G307" s="6" t="n">
        <v>0</v>
      </c>
    </row>
    <row r="308" customFormat="false" ht="14.25" hidden="false" customHeight="false" outlineLevel="0" collapsed="false">
      <c r="A308" s="0" t="n">
        <f aca="false">TRUE()</f>
        <v>1</v>
      </c>
      <c r="B308" s="6" t="n">
        <v>255</v>
      </c>
      <c r="C308" s="6" t="s">
        <v>406</v>
      </c>
      <c r="D308" s="6" t="s">
        <v>726</v>
      </c>
      <c r="E308" s="6" t="n">
        <v>9.8</v>
      </c>
      <c r="F308" s="218" t="n">
        <v>3.42</v>
      </c>
      <c r="G308" s="6" t="n">
        <v>0</v>
      </c>
    </row>
    <row r="309" customFormat="false" ht="14.25" hidden="false" customHeight="false" outlineLevel="0" collapsed="false">
      <c r="A309" s="0" t="n">
        <f aca="false">TRUE()</f>
        <v>1</v>
      </c>
      <c r="B309" s="6" t="n">
        <v>16711680</v>
      </c>
      <c r="C309" s="6" t="s">
        <v>434</v>
      </c>
      <c r="D309" s="6" t="s">
        <v>727</v>
      </c>
      <c r="E309" s="6" t="n">
        <v>30</v>
      </c>
      <c r="F309" s="218" t="n">
        <v>1.45E-005</v>
      </c>
      <c r="G309" s="6" t="n">
        <v>0</v>
      </c>
      <c r="H309" s="6" t="s">
        <v>664</v>
      </c>
    </row>
    <row r="310" customFormat="false" ht="14.25" hidden="false" customHeight="false" outlineLevel="0" collapsed="false">
      <c r="A310" s="0" t="n">
        <f aca="false">TRUE()</f>
        <v>1</v>
      </c>
      <c r="B310" s="6" t="n">
        <v>65280</v>
      </c>
      <c r="C310" s="6" t="s">
        <v>435</v>
      </c>
      <c r="D310" s="6" t="s">
        <v>727</v>
      </c>
      <c r="F310" s="218"/>
      <c r="G310" s="6" t="n">
        <v>0</v>
      </c>
    </row>
    <row r="311" customFormat="false" ht="14.25" hidden="false" customHeight="false" outlineLevel="0" collapsed="false">
      <c r="A311" s="0" t="n">
        <f aca="false">TRUE()</f>
        <v>1</v>
      </c>
      <c r="B311" s="6" t="n">
        <v>255</v>
      </c>
      <c r="C311" s="6" t="s">
        <v>460</v>
      </c>
      <c r="D311" s="6" t="s">
        <v>728</v>
      </c>
      <c r="E311" s="6" t="n">
        <v>11.08</v>
      </c>
      <c r="F311" s="218" t="n">
        <v>1.4</v>
      </c>
      <c r="G311" s="6" t="n">
        <v>0</v>
      </c>
    </row>
    <row r="312" customFormat="false" ht="14.25" hidden="false" customHeight="false" outlineLevel="0" collapsed="false">
      <c r="A312" s="0" t="n">
        <f aca="false">TRUE()</f>
        <v>1</v>
      </c>
      <c r="B312" s="6" t="n">
        <v>255</v>
      </c>
      <c r="C312" s="6" t="s">
        <v>461</v>
      </c>
      <c r="D312" s="6" t="s">
        <v>728</v>
      </c>
      <c r="E312" s="6" t="n">
        <v>11.11</v>
      </c>
      <c r="F312" s="218" t="n">
        <v>1.37</v>
      </c>
      <c r="G312" s="6" t="n">
        <v>0</v>
      </c>
    </row>
    <row r="313" customFormat="false" ht="14.25" hidden="false" customHeight="false" outlineLevel="0" collapsed="false">
      <c r="A313" s="0" t="n">
        <f aca="false">TRUE()</f>
        <v>1</v>
      </c>
      <c r="B313" s="6" t="n">
        <v>255</v>
      </c>
      <c r="C313" s="6" t="s">
        <v>486</v>
      </c>
      <c r="D313" s="6" t="s">
        <v>729</v>
      </c>
      <c r="E313" s="6" t="n">
        <v>11.9</v>
      </c>
      <c r="F313" s="218" t="n">
        <v>0.791</v>
      </c>
      <c r="G313" s="6" t="n">
        <v>0</v>
      </c>
    </row>
    <row r="314" customFormat="false" ht="14.25" hidden="false" customHeight="false" outlineLevel="0" collapsed="false">
      <c r="A314" s="0" t="n">
        <f aca="false">TRUE()</f>
        <v>1</v>
      </c>
      <c r="B314" s="6" t="n">
        <v>255</v>
      </c>
      <c r="C314" s="6" t="s">
        <v>487</v>
      </c>
      <c r="D314" s="6" t="s">
        <v>729</v>
      </c>
      <c r="E314" s="6" t="n">
        <v>11.86</v>
      </c>
      <c r="F314" s="218" t="n">
        <v>0.812</v>
      </c>
      <c r="G314" s="6" t="n">
        <v>0</v>
      </c>
    </row>
    <row r="315" customFormat="false" ht="14.25" hidden="false" customHeight="false" outlineLevel="0" collapsed="false">
      <c r="A315" s="0" t="n">
        <f aca="false">TRUE()</f>
        <v>1</v>
      </c>
      <c r="B315" s="6" t="n">
        <v>255</v>
      </c>
      <c r="C315" s="6" t="s">
        <v>80</v>
      </c>
      <c r="D315" s="6" t="s">
        <v>718</v>
      </c>
      <c r="E315" s="6" t="n">
        <v>11.08</v>
      </c>
      <c r="F315" s="218" t="n">
        <v>1.4</v>
      </c>
      <c r="G315" s="6" t="n">
        <v>0</v>
      </c>
    </row>
    <row r="316" customFormat="false" ht="14.25" hidden="false" customHeight="false" outlineLevel="0" collapsed="false">
      <c r="A316" s="0" t="n">
        <f aca="false">TRUE()</f>
        <v>1</v>
      </c>
      <c r="B316" s="6" t="n">
        <v>65280</v>
      </c>
      <c r="C316" s="6" t="s">
        <v>149</v>
      </c>
      <c r="D316" s="6" t="s">
        <v>730</v>
      </c>
      <c r="F316" s="218"/>
      <c r="G316" s="6" t="n">
        <v>0</v>
      </c>
    </row>
    <row r="317" customFormat="false" ht="14.25" hidden="false" customHeight="false" outlineLevel="0" collapsed="false">
      <c r="A317" s="0" t="n">
        <f aca="false">TRUE()</f>
        <v>1</v>
      </c>
      <c r="B317" s="6" t="n">
        <v>255</v>
      </c>
      <c r="C317" s="6" t="s">
        <v>129</v>
      </c>
      <c r="D317" s="6" t="s">
        <v>719</v>
      </c>
      <c r="E317" s="6" t="n">
        <v>11.04</v>
      </c>
      <c r="F317" s="218" t="n">
        <v>1.43</v>
      </c>
      <c r="G317" s="6" t="n">
        <v>0</v>
      </c>
    </row>
    <row r="318" customFormat="false" ht="14.25" hidden="false" customHeight="false" outlineLevel="0" collapsed="false">
      <c r="A318" s="0" t="n">
        <f aca="false">TRUE()</f>
        <v>1</v>
      </c>
      <c r="B318" s="6" t="n">
        <v>255</v>
      </c>
      <c r="C318" s="6" t="s">
        <v>157</v>
      </c>
      <c r="D318" s="6" t="s">
        <v>731</v>
      </c>
      <c r="E318" s="6" t="n">
        <v>30</v>
      </c>
      <c r="F318" s="218" t="n">
        <v>1.45E-005</v>
      </c>
      <c r="G318" s="6" t="n">
        <v>0</v>
      </c>
      <c r="H318" s="6" t="s">
        <v>732</v>
      </c>
    </row>
    <row r="319" customFormat="false" ht="14.25" hidden="false" customHeight="false" outlineLevel="0" collapsed="false">
      <c r="A319" s="0" t="n">
        <f aca="false">TRUE()</f>
        <v>1</v>
      </c>
      <c r="B319" s="6" t="n">
        <v>255</v>
      </c>
      <c r="C319" s="6" t="s">
        <v>183</v>
      </c>
      <c r="D319" s="6" t="s">
        <v>720</v>
      </c>
      <c r="E319" s="6" t="n">
        <v>10.26</v>
      </c>
      <c r="F319" s="218" t="n">
        <v>2.48</v>
      </c>
      <c r="G319" s="6" t="n">
        <v>0</v>
      </c>
    </row>
    <row r="320" customFormat="false" ht="14.25" hidden="false" customHeight="false" outlineLevel="0" collapsed="false">
      <c r="A320" s="0" t="n">
        <f aca="false">TRUE()</f>
        <v>1</v>
      </c>
      <c r="B320" s="6" t="n">
        <v>255</v>
      </c>
      <c r="C320" s="6" t="s">
        <v>164</v>
      </c>
      <c r="D320" s="6" t="s">
        <v>733</v>
      </c>
      <c r="E320" s="6" t="n">
        <v>30</v>
      </c>
      <c r="F320" s="218" t="n">
        <v>1.45E-005</v>
      </c>
      <c r="G320" s="6" t="n">
        <v>0</v>
      </c>
      <c r="H320" s="6" t="s">
        <v>732</v>
      </c>
    </row>
    <row r="321" customFormat="false" ht="14.25" hidden="false" customHeight="false" outlineLevel="0" collapsed="false">
      <c r="A321" s="0" t="n">
        <f aca="false">TRUE()</f>
        <v>1</v>
      </c>
      <c r="B321" s="6" t="n">
        <v>255</v>
      </c>
      <c r="C321" s="6" t="s">
        <v>226</v>
      </c>
      <c r="D321" s="6" t="s">
        <v>721</v>
      </c>
      <c r="E321" s="6" t="n">
        <v>11.16</v>
      </c>
      <c r="F321" s="218" t="n">
        <v>1.32</v>
      </c>
      <c r="G321" s="6" t="n">
        <v>0</v>
      </c>
    </row>
    <row r="322" customFormat="false" ht="14.25" hidden="false" customHeight="false" outlineLevel="0" collapsed="false">
      <c r="A322" s="0" t="n">
        <f aca="false">TRUE()</f>
        <v>1</v>
      </c>
      <c r="B322" s="6" t="n">
        <v>65280</v>
      </c>
      <c r="C322" s="6" t="s">
        <v>433</v>
      </c>
      <c r="D322" s="6" t="s">
        <v>734</v>
      </c>
      <c r="G322" s="6" t="n">
        <v>0</v>
      </c>
    </row>
    <row r="323" customFormat="false" ht="14.25" hidden="false" customHeight="false" outlineLevel="0" collapsed="false">
      <c r="A323" s="0" t="n">
        <f aca="false">TRUE()</f>
        <v>1</v>
      </c>
      <c r="B323" s="6" t="n">
        <v>255</v>
      </c>
      <c r="C323" s="6" t="s">
        <v>266</v>
      </c>
      <c r="D323" s="6" t="s">
        <v>722</v>
      </c>
      <c r="E323" s="6" t="n">
        <v>11.29</v>
      </c>
      <c r="F323" s="218" t="n">
        <v>1.21</v>
      </c>
      <c r="G323" s="6" t="n">
        <v>0</v>
      </c>
    </row>
    <row r="324" customFormat="false" ht="14.25" hidden="false" customHeight="false" outlineLevel="0" collapsed="false">
      <c r="A324" s="0" t="n">
        <f aca="false">TRUE()</f>
        <v>1</v>
      </c>
      <c r="B324" s="6" t="n">
        <v>65280</v>
      </c>
      <c r="C324" s="6" t="s">
        <v>437</v>
      </c>
      <c r="D324" s="6" t="s">
        <v>735</v>
      </c>
      <c r="G324" s="6" t="n">
        <v>0</v>
      </c>
    </row>
    <row r="325" customFormat="false" ht="14.25" hidden="false" customHeight="false" outlineLevel="0" collapsed="false">
      <c r="A325" s="0" t="n">
        <f aca="false">TRUE()</f>
        <v>1</v>
      </c>
      <c r="B325" s="6" t="n">
        <v>255</v>
      </c>
      <c r="C325" s="6" t="s">
        <v>301</v>
      </c>
      <c r="D325" s="6" t="s">
        <v>723</v>
      </c>
      <c r="E325" s="6" t="n">
        <v>10.33</v>
      </c>
      <c r="F325" s="218" t="n">
        <v>2.37</v>
      </c>
      <c r="G325" s="6" t="n">
        <v>0</v>
      </c>
    </row>
    <row r="326" customFormat="false" ht="14.25" hidden="false" customHeight="false" outlineLevel="0" collapsed="false">
      <c r="A326" s="0" t="n">
        <f aca="false">TRUE()</f>
        <v>1</v>
      </c>
      <c r="B326" s="6" t="n">
        <v>65280</v>
      </c>
      <c r="C326" s="6" t="s">
        <v>441</v>
      </c>
      <c r="D326" s="6" t="s">
        <v>736</v>
      </c>
      <c r="G326" s="6" t="n">
        <v>0</v>
      </c>
    </row>
    <row r="327" customFormat="false" ht="14.25" hidden="false" customHeight="false" outlineLevel="0" collapsed="false">
      <c r="A327" s="0" t="n">
        <f aca="false">TRUE()</f>
        <v>1</v>
      </c>
      <c r="B327" s="6" t="n">
        <v>255</v>
      </c>
      <c r="C327" s="6" t="s">
        <v>334</v>
      </c>
      <c r="D327" s="6" t="s">
        <v>724</v>
      </c>
      <c r="E327" s="6" t="n">
        <v>11.79</v>
      </c>
      <c r="F327" s="218" t="n">
        <v>0.856</v>
      </c>
      <c r="G327" s="6" t="n">
        <v>0</v>
      </c>
    </row>
    <row r="328" customFormat="false" ht="14.25" hidden="false" customHeight="false" outlineLevel="0" collapsed="false">
      <c r="A328" s="0" t="n">
        <f aca="false">TRUE()</f>
        <v>1</v>
      </c>
      <c r="B328" s="6" t="n">
        <v>65280</v>
      </c>
      <c r="C328" s="6" t="s">
        <v>442</v>
      </c>
      <c r="D328" s="6" t="s">
        <v>737</v>
      </c>
      <c r="G328" s="6" t="n">
        <v>0</v>
      </c>
    </row>
    <row r="329" customFormat="false" ht="14.25" hidden="false" customHeight="false" outlineLevel="0" collapsed="false">
      <c r="A329" s="0" t="n">
        <f aca="false">TRUE()</f>
        <v>1</v>
      </c>
      <c r="B329" s="6" t="n">
        <v>255</v>
      </c>
      <c r="C329" s="6" t="s">
        <v>370</v>
      </c>
      <c r="D329" s="6" t="s">
        <v>725</v>
      </c>
      <c r="E329" s="6" t="n">
        <v>11.73</v>
      </c>
      <c r="F329" s="218" t="n">
        <v>0.891</v>
      </c>
      <c r="G329" s="6" t="n">
        <v>0</v>
      </c>
    </row>
    <row r="330" customFormat="false" ht="14.25" hidden="false" customHeight="false" outlineLevel="0" collapsed="false">
      <c r="A330" s="0" t="n">
        <f aca="false">TRUE()</f>
        <v>1</v>
      </c>
      <c r="B330" s="6" t="n">
        <v>65280</v>
      </c>
      <c r="C330" s="6" t="s">
        <v>443</v>
      </c>
      <c r="D330" s="6" t="s">
        <v>738</v>
      </c>
      <c r="G330" s="6" t="n">
        <v>0</v>
      </c>
    </row>
    <row r="331" customFormat="false" ht="14.25" hidden="false" customHeight="false" outlineLevel="0" collapsed="false">
      <c r="A331" s="0" t="n">
        <f aca="false">TRUE()</f>
        <v>1</v>
      </c>
      <c r="B331" s="6" t="n">
        <v>255</v>
      </c>
      <c r="C331" s="6" t="s">
        <v>407</v>
      </c>
      <c r="D331" s="6" t="s">
        <v>726</v>
      </c>
      <c r="E331" s="6" t="n">
        <v>9.88</v>
      </c>
      <c r="F331" s="218" t="n">
        <v>3.24</v>
      </c>
      <c r="G331" s="6" t="n">
        <v>0</v>
      </c>
    </row>
    <row r="332" customFormat="false" ht="14.25" hidden="false" customHeight="false" outlineLevel="0" collapsed="false">
      <c r="A332" s="0" t="n">
        <f aca="false">TRUE()</f>
        <v>1</v>
      </c>
      <c r="B332" s="6" t="n">
        <v>65280</v>
      </c>
      <c r="C332" s="6" t="s">
        <v>447</v>
      </c>
      <c r="D332" s="6" t="s">
        <v>739</v>
      </c>
      <c r="G332" s="6" t="n">
        <v>0</v>
      </c>
    </row>
    <row r="333" customFormat="false" ht="14.25" hidden="false" customHeight="false" outlineLevel="0" collapsed="false">
      <c r="A333" s="0" t="n">
        <f aca="false">TRUE()</f>
        <v>1</v>
      </c>
      <c r="B333" s="6" t="n">
        <v>65280</v>
      </c>
      <c r="C333" s="6" t="s">
        <v>436</v>
      </c>
      <c r="D333" s="6" t="s">
        <v>727</v>
      </c>
      <c r="F333" s="218"/>
      <c r="G333" s="6" t="n">
        <v>0</v>
      </c>
    </row>
    <row r="334" customFormat="false" ht="14.25" hidden="false" customHeight="false" outlineLevel="0" collapsed="false">
      <c r="A334" s="0" t="n">
        <f aca="false">TRUE()</f>
        <v>1</v>
      </c>
      <c r="B334" s="6" t="n">
        <v>65280</v>
      </c>
      <c r="C334" s="6" t="s">
        <v>451</v>
      </c>
      <c r="D334" s="6" t="s">
        <v>740</v>
      </c>
      <c r="G334" s="6" t="n">
        <v>0</v>
      </c>
    </row>
    <row r="335" customFormat="false" ht="14.25" hidden="false" customHeight="false" outlineLevel="0" collapsed="false">
      <c r="A335" s="0" t="n">
        <f aca="false">TRUE()</f>
        <v>1</v>
      </c>
      <c r="B335" s="6" t="n">
        <v>255</v>
      </c>
      <c r="C335" s="6" t="s">
        <v>462</v>
      </c>
      <c r="D335" s="6" t="s">
        <v>728</v>
      </c>
      <c r="E335" s="6" t="n">
        <v>11.08</v>
      </c>
      <c r="F335" s="218" t="n">
        <v>1.4</v>
      </c>
      <c r="G335" s="6" t="n">
        <v>0</v>
      </c>
    </row>
    <row r="336" customFormat="false" ht="14.25" hidden="false" customHeight="false" outlineLevel="0" collapsed="false">
      <c r="A336" s="0" t="n">
        <f aca="false">TRUE()</f>
        <v>1</v>
      </c>
      <c r="B336" s="6" t="n">
        <v>65280</v>
      </c>
      <c r="C336" s="6" t="s">
        <v>455</v>
      </c>
      <c r="D336" s="6" t="s">
        <v>741</v>
      </c>
      <c r="G336" s="6" t="n">
        <v>0</v>
      </c>
    </row>
    <row r="337" customFormat="false" ht="14.25" hidden="false" customHeight="false" outlineLevel="0" collapsed="false">
      <c r="A337" s="0" t="n">
        <f aca="false">TRUE()</f>
        <v>1</v>
      </c>
      <c r="B337" s="6" t="n">
        <v>255</v>
      </c>
      <c r="C337" s="6" t="s">
        <v>488</v>
      </c>
      <c r="D337" s="6" t="s">
        <v>729</v>
      </c>
      <c r="E337" s="6" t="n">
        <v>11.85</v>
      </c>
      <c r="F337" s="218" t="n">
        <v>0.818</v>
      </c>
      <c r="G337" s="6" t="n">
        <v>0</v>
      </c>
    </row>
    <row r="338" customFormat="false" ht="14.25" hidden="false" customHeight="false" outlineLevel="0" collapsed="false">
      <c r="A338" s="0" t="n">
        <f aca="false">TRUE()</f>
        <v>1</v>
      </c>
      <c r="B338" s="6" t="n">
        <v>65280</v>
      </c>
      <c r="C338" s="6" t="s">
        <v>459</v>
      </c>
      <c r="D338" s="6" t="s">
        <v>742</v>
      </c>
      <c r="F338" s="218"/>
      <c r="G338" s="6" t="n">
        <v>0</v>
      </c>
    </row>
    <row r="339" customFormat="false" ht="14.25" hidden="false" customHeight="false" outlineLevel="0" collapsed="false">
      <c r="A339" s="0" t="n">
        <f aca="false">TRUE()</f>
        <v>1</v>
      </c>
      <c r="B339" s="6" t="n">
        <v>255</v>
      </c>
      <c r="C339" s="6" t="s">
        <v>85</v>
      </c>
      <c r="D339" s="6" t="s">
        <v>743</v>
      </c>
      <c r="E339" s="6" t="n">
        <v>11.06</v>
      </c>
      <c r="F339" s="218" t="n">
        <v>1.42</v>
      </c>
      <c r="G339" s="6" t="n">
        <v>0</v>
      </c>
    </row>
    <row r="340" customFormat="false" ht="14.25" hidden="false" customHeight="false" outlineLevel="0" collapsed="false">
      <c r="A340" s="0" t="n">
        <f aca="false">TRUE()</f>
        <v>1</v>
      </c>
      <c r="B340" s="6" t="n">
        <v>255</v>
      </c>
      <c r="C340" s="6" t="s">
        <v>86</v>
      </c>
      <c r="D340" s="6" t="s">
        <v>743</v>
      </c>
      <c r="E340" s="6" t="n">
        <v>11.06</v>
      </c>
      <c r="F340" s="218" t="n">
        <v>1.42</v>
      </c>
      <c r="G340" s="6" t="n">
        <v>0</v>
      </c>
    </row>
    <row r="341" customFormat="false" ht="14.25" hidden="false" customHeight="false" outlineLevel="0" collapsed="false">
      <c r="A341" s="0" t="n">
        <f aca="false">TRUE()</f>
        <v>1</v>
      </c>
      <c r="B341" s="6" t="n">
        <v>255</v>
      </c>
      <c r="C341" s="6" t="s">
        <v>135</v>
      </c>
      <c r="D341" s="6" t="s">
        <v>744</v>
      </c>
      <c r="E341" s="6" t="n">
        <v>12.31</v>
      </c>
      <c r="F341" s="218" t="n">
        <v>0.595</v>
      </c>
      <c r="G341" s="6" t="n">
        <v>0</v>
      </c>
    </row>
    <row r="342" customFormat="false" ht="14.25" hidden="false" customHeight="false" outlineLevel="0" collapsed="false">
      <c r="A342" s="0" t="n">
        <f aca="false">TRUE()</f>
        <v>1</v>
      </c>
      <c r="B342" s="6" t="n">
        <v>255</v>
      </c>
      <c r="C342" s="6" t="s">
        <v>136</v>
      </c>
      <c r="D342" s="6" t="s">
        <v>744</v>
      </c>
      <c r="E342" s="6" t="n">
        <v>12.3</v>
      </c>
      <c r="F342" s="218" t="n">
        <v>0.598</v>
      </c>
      <c r="G342" s="6" t="n">
        <v>0</v>
      </c>
    </row>
    <row r="343" customFormat="false" ht="14.25" hidden="false" customHeight="false" outlineLevel="0" collapsed="false">
      <c r="A343" s="0" t="n">
        <f aca="false">TRUE()</f>
        <v>1</v>
      </c>
      <c r="B343" s="6" t="n">
        <v>255</v>
      </c>
      <c r="C343" s="6" t="s">
        <v>188</v>
      </c>
      <c r="D343" s="6" t="s">
        <v>745</v>
      </c>
      <c r="E343" s="6" t="n">
        <v>11.8</v>
      </c>
      <c r="F343" s="218" t="n">
        <v>0.848</v>
      </c>
      <c r="G343" s="6" t="n">
        <v>0</v>
      </c>
    </row>
    <row r="344" customFormat="false" ht="14.25" hidden="false" customHeight="false" outlineLevel="0" collapsed="false">
      <c r="A344" s="0" t="n">
        <f aca="false">TRUE()</f>
        <v>1</v>
      </c>
      <c r="B344" s="6" t="n">
        <v>255</v>
      </c>
      <c r="C344" s="6" t="s">
        <v>189</v>
      </c>
      <c r="D344" s="6" t="s">
        <v>745</v>
      </c>
      <c r="E344" s="6" t="n">
        <v>11.8</v>
      </c>
      <c r="F344" s="218" t="n">
        <v>0.848</v>
      </c>
      <c r="G344" s="6" t="n">
        <v>0</v>
      </c>
    </row>
    <row r="345" customFormat="false" ht="14.25" hidden="false" customHeight="false" outlineLevel="0" collapsed="false">
      <c r="A345" s="0" t="n">
        <f aca="false">TRUE()</f>
        <v>1</v>
      </c>
      <c r="B345" s="6" t="n">
        <v>255</v>
      </c>
      <c r="C345" s="6" t="s">
        <v>230</v>
      </c>
      <c r="D345" s="6" t="s">
        <v>746</v>
      </c>
      <c r="E345" s="6" t="n">
        <v>10.52</v>
      </c>
      <c r="F345" s="218" t="n">
        <v>2.06</v>
      </c>
      <c r="G345" s="6" t="n">
        <v>0</v>
      </c>
    </row>
    <row r="346" customFormat="false" ht="14.25" hidden="false" customHeight="false" outlineLevel="0" collapsed="false">
      <c r="A346" s="0" t="n">
        <f aca="false">TRUE()</f>
        <v>1</v>
      </c>
      <c r="B346" s="6" t="n">
        <v>255</v>
      </c>
      <c r="C346" s="6" t="s">
        <v>231</v>
      </c>
      <c r="D346" s="6" t="s">
        <v>746</v>
      </c>
      <c r="E346" s="6" t="n">
        <v>10.63</v>
      </c>
      <c r="F346" s="218" t="n">
        <v>1.91</v>
      </c>
      <c r="G346" s="6" t="n">
        <v>0</v>
      </c>
    </row>
    <row r="347" customFormat="false" ht="14.25" hidden="false" customHeight="false" outlineLevel="0" collapsed="false">
      <c r="A347" s="0" t="n">
        <f aca="false">TRUE()</f>
        <v>1</v>
      </c>
      <c r="B347" s="6" t="n">
        <v>255</v>
      </c>
      <c r="C347" s="6" t="s">
        <v>269</v>
      </c>
      <c r="D347" s="6" t="s">
        <v>747</v>
      </c>
      <c r="E347" s="6" t="n">
        <v>10.55</v>
      </c>
      <c r="F347" s="218" t="n">
        <v>2.03</v>
      </c>
      <c r="G347" s="6" t="n">
        <v>0</v>
      </c>
    </row>
    <row r="348" customFormat="false" ht="14.25" hidden="false" customHeight="false" outlineLevel="0" collapsed="false">
      <c r="A348" s="0" t="n">
        <f aca="false">TRUE()</f>
        <v>1</v>
      </c>
      <c r="B348" s="6" t="n">
        <v>255</v>
      </c>
      <c r="C348" s="6" t="s">
        <v>270</v>
      </c>
      <c r="D348" s="6" t="s">
        <v>747</v>
      </c>
      <c r="E348" s="6" t="n">
        <v>10.6</v>
      </c>
      <c r="F348" s="218" t="n">
        <v>1.96</v>
      </c>
      <c r="G348" s="6" t="n">
        <v>0</v>
      </c>
    </row>
    <row r="349" customFormat="false" ht="14.25" hidden="false" customHeight="false" outlineLevel="0" collapsed="false">
      <c r="A349" s="0" t="n">
        <f aca="false">TRUE()</f>
        <v>1</v>
      </c>
      <c r="B349" s="6" t="n">
        <v>255</v>
      </c>
      <c r="C349" s="6" t="s">
        <v>304</v>
      </c>
      <c r="D349" s="6" t="s">
        <v>748</v>
      </c>
      <c r="E349" s="6" t="n">
        <v>12.79</v>
      </c>
      <c r="F349" s="218" t="n">
        <v>0.425</v>
      </c>
      <c r="G349" s="6" t="n">
        <v>0</v>
      </c>
    </row>
    <row r="350" customFormat="false" ht="14.25" hidden="false" customHeight="false" outlineLevel="0" collapsed="false">
      <c r="A350" s="0" t="n">
        <f aca="false">TRUE()</f>
        <v>1</v>
      </c>
      <c r="B350" s="6" t="n">
        <v>255</v>
      </c>
      <c r="C350" s="6" t="s">
        <v>305</v>
      </c>
      <c r="D350" s="6" t="s">
        <v>748</v>
      </c>
      <c r="E350" s="6" t="n">
        <v>12.87</v>
      </c>
      <c r="F350" s="218" t="n">
        <v>0.402</v>
      </c>
      <c r="G350" s="6" t="n">
        <v>0</v>
      </c>
    </row>
    <row r="351" customFormat="false" ht="14.25" hidden="false" customHeight="false" outlineLevel="0" collapsed="false">
      <c r="A351" s="0" t="n">
        <f aca="false">TRUE()</f>
        <v>1</v>
      </c>
      <c r="B351" s="6" t="n">
        <v>255</v>
      </c>
      <c r="C351" s="6" t="s">
        <v>338</v>
      </c>
      <c r="D351" s="6" t="s">
        <v>749</v>
      </c>
      <c r="E351" s="6" t="n">
        <v>11.73</v>
      </c>
      <c r="F351" s="218" t="n">
        <v>0.889</v>
      </c>
      <c r="G351" s="6" t="n">
        <v>0</v>
      </c>
    </row>
    <row r="352" customFormat="false" ht="14.25" hidden="false" customHeight="false" outlineLevel="0" collapsed="false">
      <c r="A352" s="0" t="n">
        <f aca="false">TRUE()</f>
        <v>1</v>
      </c>
      <c r="B352" s="6" t="n">
        <v>255</v>
      </c>
      <c r="C352" s="6" t="s">
        <v>339</v>
      </c>
      <c r="D352" s="6" t="s">
        <v>749</v>
      </c>
      <c r="E352" s="6" t="n">
        <v>11.98</v>
      </c>
      <c r="F352" s="218" t="n">
        <v>0.745</v>
      </c>
      <c r="G352" s="6" t="n">
        <v>0</v>
      </c>
    </row>
    <row r="353" customFormat="false" ht="14.25" hidden="false" customHeight="false" outlineLevel="0" collapsed="false">
      <c r="A353" s="0" t="n">
        <f aca="false">TRUE()</f>
        <v>1</v>
      </c>
      <c r="B353" s="6" t="n">
        <v>255</v>
      </c>
      <c r="C353" s="6" t="s">
        <v>374</v>
      </c>
      <c r="D353" s="6" t="s">
        <v>750</v>
      </c>
      <c r="E353" s="6" t="n">
        <v>11.98</v>
      </c>
      <c r="F353" s="218" t="n">
        <v>0.749</v>
      </c>
      <c r="G353" s="6" t="n">
        <v>0</v>
      </c>
    </row>
    <row r="354" customFormat="false" ht="14.25" hidden="false" customHeight="false" outlineLevel="0" collapsed="false">
      <c r="A354" s="0" t="n">
        <f aca="false">TRUE()</f>
        <v>1</v>
      </c>
      <c r="B354" s="6" t="n">
        <v>255</v>
      </c>
      <c r="C354" s="6" t="s">
        <v>375</v>
      </c>
      <c r="D354" s="6" t="s">
        <v>750</v>
      </c>
      <c r="E354" s="6" t="n">
        <v>12.02</v>
      </c>
      <c r="F354" s="218" t="n">
        <v>0.726</v>
      </c>
      <c r="G354" s="6" t="n">
        <v>0</v>
      </c>
    </row>
    <row r="355" customFormat="false" ht="14.25" hidden="false" customHeight="false" outlineLevel="0" collapsed="false">
      <c r="A355" s="0" t="n">
        <f aca="false">TRUE()</f>
        <v>1</v>
      </c>
      <c r="B355" s="6" t="n">
        <v>255</v>
      </c>
      <c r="C355" s="6" t="s">
        <v>411</v>
      </c>
      <c r="D355" s="6" t="s">
        <v>751</v>
      </c>
      <c r="E355" s="6" t="n">
        <v>12.17</v>
      </c>
      <c r="F355" s="218" t="n">
        <v>0.653</v>
      </c>
      <c r="G355" s="6" t="n">
        <v>0</v>
      </c>
    </row>
    <row r="356" customFormat="false" ht="14.25" hidden="false" customHeight="false" outlineLevel="0" collapsed="false">
      <c r="A356" s="0" t="n">
        <f aca="false">TRUE()</f>
        <v>1</v>
      </c>
      <c r="B356" s="6" t="n">
        <v>255</v>
      </c>
      <c r="C356" s="6" t="s">
        <v>412</v>
      </c>
      <c r="D356" s="6" t="s">
        <v>751</v>
      </c>
      <c r="E356" s="6" t="n">
        <v>12.22</v>
      </c>
      <c r="F356" s="218" t="n">
        <v>0.632</v>
      </c>
      <c r="G356" s="6" t="n">
        <v>0</v>
      </c>
    </row>
    <row r="357" customFormat="false" ht="14.25" hidden="false" customHeight="false" outlineLevel="0" collapsed="false">
      <c r="A357" s="0" t="n">
        <f aca="false">TRUE()</f>
        <v>1</v>
      </c>
      <c r="B357" s="6" t="n">
        <v>65280</v>
      </c>
      <c r="C357" s="6" t="s">
        <v>438</v>
      </c>
      <c r="D357" s="6" t="s">
        <v>752</v>
      </c>
      <c r="F357" s="218"/>
      <c r="G357" s="6" t="n">
        <v>0</v>
      </c>
    </row>
    <row r="358" customFormat="false" ht="14.25" hidden="false" customHeight="false" outlineLevel="0" collapsed="false">
      <c r="A358" s="0" t="n">
        <f aca="false">TRUE()</f>
        <v>1</v>
      </c>
      <c r="B358" s="6" t="n">
        <v>65280</v>
      </c>
      <c r="C358" s="6" t="s">
        <v>439</v>
      </c>
      <c r="D358" s="6" t="s">
        <v>752</v>
      </c>
      <c r="F358" s="218"/>
      <c r="G358" s="6" t="n">
        <v>0</v>
      </c>
    </row>
    <row r="359" customFormat="false" ht="14.25" hidden="false" customHeight="false" outlineLevel="0" collapsed="false">
      <c r="A359" s="0" t="n">
        <f aca="false">TRUE()</f>
        <v>1</v>
      </c>
      <c r="B359" s="6" t="n">
        <v>255</v>
      </c>
      <c r="C359" s="6" t="s">
        <v>464</v>
      </c>
      <c r="D359" s="6" t="s">
        <v>753</v>
      </c>
      <c r="E359" s="6" t="n">
        <v>12.12</v>
      </c>
      <c r="F359" s="218" t="n">
        <v>0.676</v>
      </c>
      <c r="G359" s="6" t="n">
        <v>0</v>
      </c>
    </row>
    <row r="360" customFormat="false" ht="14.25" hidden="false" customHeight="false" outlineLevel="0" collapsed="false">
      <c r="A360" s="0" t="n">
        <f aca="false">TRUE()</f>
        <v>1</v>
      </c>
      <c r="B360" s="6" t="n">
        <v>255</v>
      </c>
      <c r="C360" s="6" t="s">
        <v>465</v>
      </c>
      <c r="D360" s="6" t="s">
        <v>753</v>
      </c>
      <c r="E360" s="6" t="n">
        <v>12.13</v>
      </c>
      <c r="F360" s="218" t="n">
        <v>0.672</v>
      </c>
      <c r="G360" s="6" t="n">
        <v>0</v>
      </c>
    </row>
    <row r="361" customFormat="false" ht="14.25" hidden="false" customHeight="false" outlineLevel="0" collapsed="false">
      <c r="A361" s="0" t="n">
        <f aca="false">TRUE()</f>
        <v>1</v>
      </c>
      <c r="B361" s="6" t="n">
        <v>65280</v>
      </c>
      <c r="C361" s="6" t="s">
        <v>490</v>
      </c>
      <c r="D361" s="6" t="s">
        <v>754</v>
      </c>
      <c r="G361" s="6" t="n">
        <v>0</v>
      </c>
    </row>
    <row r="362" customFormat="false" ht="14.25" hidden="false" customHeight="false" outlineLevel="0" collapsed="false">
      <c r="A362" s="0" t="n">
        <f aca="false">TRUE()</f>
        <v>1</v>
      </c>
      <c r="B362" s="6" t="n">
        <v>65280</v>
      </c>
      <c r="C362" s="6" t="s">
        <v>491</v>
      </c>
      <c r="D362" s="6" t="s">
        <v>754</v>
      </c>
      <c r="F362" s="218"/>
      <c r="G362" s="6" t="n">
        <v>0</v>
      </c>
    </row>
    <row r="363" customFormat="false" ht="14.25" hidden="false" customHeight="false" outlineLevel="0" collapsed="false">
      <c r="A363" s="0" t="n">
        <f aca="false">TRUE()</f>
        <v>1</v>
      </c>
      <c r="B363" s="6" t="n">
        <v>255</v>
      </c>
      <c r="C363" s="6" t="s">
        <v>87</v>
      </c>
      <c r="D363" s="6" t="s">
        <v>743</v>
      </c>
      <c r="E363" s="6" t="n">
        <v>11.01</v>
      </c>
      <c r="F363" s="218" t="n">
        <v>1.47</v>
      </c>
      <c r="G363" s="6" t="n">
        <v>0</v>
      </c>
    </row>
    <row r="364" customFormat="false" ht="14.25" hidden="false" customHeight="false" outlineLevel="0" collapsed="false">
      <c r="A364" s="0" t="n">
        <f aca="false">TRUE()</f>
        <v>1</v>
      </c>
      <c r="B364" s="6" t="n">
        <v>255</v>
      </c>
      <c r="C364" s="6" t="s">
        <v>172</v>
      </c>
      <c r="D364" s="6" t="s">
        <v>755</v>
      </c>
      <c r="E364" s="6" t="n">
        <v>30</v>
      </c>
      <c r="F364" s="218" t="n">
        <v>1.45E-005</v>
      </c>
      <c r="G364" s="6" t="n">
        <v>0</v>
      </c>
      <c r="H364" s="6" t="s">
        <v>756</v>
      </c>
    </row>
    <row r="365" customFormat="false" ht="14.25" hidden="false" customHeight="false" outlineLevel="0" collapsed="false">
      <c r="A365" s="0" t="n">
        <f aca="false">TRUE()</f>
        <v>1</v>
      </c>
      <c r="B365" s="6" t="n">
        <v>255</v>
      </c>
      <c r="C365" s="6" t="s">
        <v>137</v>
      </c>
      <c r="D365" s="6" t="s">
        <v>744</v>
      </c>
      <c r="E365" s="6" t="n">
        <v>12.26</v>
      </c>
      <c r="F365" s="218" t="n">
        <v>0.616</v>
      </c>
      <c r="G365" s="6" t="n">
        <v>0</v>
      </c>
    </row>
    <row r="366" customFormat="false" ht="14.25" hidden="false" customHeight="false" outlineLevel="0" collapsed="false">
      <c r="A366" s="0" t="n">
        <f aca="false">TRUE()</f>
        <v>1</v>
      </c>
      <c r="B366" s="6" t="n">
        <v>255</v>
      </c>
      <c r="C366" s="6" t="s">
        <v>179</v>
      </c>
      <c r="D366" s="6" t="s">
        <v>757</v>
      </c>
      <c r="E366" s="6" t="n">
        <v>30</v>
      </c>
      <c r="F366" s="218" t="n">
        <v>1.45E-005</v>
      </c>
      <c r="G366" s="6" t="n">
        <v>0</v>
      </c>
      <c r="H366" s="6" t="s">
        <v>756</v>
      </c>
    </row>
    <row r="367" customFormat="false" ht="14.25" hidden="false" customHeight="false" outlineLevel="0" collapsed="false">
      <c r="A367" s="0" t="n">
        <f aca="false">TRUE()</f>
        <v>1</v>
      </c>
      <c r="B367" s="6" t="n">
        <v>255</v>
      </c>
      <c r="C367" s="6" t="s">
        <v>190</v>
      </c>
      <c r="D367" s="6" t="s">
        <v>745</v>
      </c>
      <c r="E367" s="6" t="n">
        <v>11.79</v>
      </c>
      <c r="F367" s="218" t="n">
        <v>0.852</v>
      </c>
      <c r="G367" s="6" t="n">
        <v>0</v>
      </c>
    </row>
    <row r="368" customFormat="false" ht="14.25" hidden="false" customHeight="false" outlineLevel="0" collapsed="false">
      <c r="A368" s="0" t="n">
        <f aca="false">TRUE()</f>
        <v>1</v>
      </c>
      <c r="B368" s="6" t="n">
        <v>255</v>
      </c>
      <c r="C368" s="6" t="s">
        <v>185</v>
      </c>
      <c r="D368" s="6" t="s">
        <v>758</v>
      </c>
      <c r="E368" s="6" t="n">
        <v>30</v>
      </c>
      <c r="F368" s="218" t="n">
        <v>1.45E-005</v>
      </c>
      <c r="G368" s="6" t="n">
        <v>0</v>
      </c>
      <c r="H368" s="6" t="s">
        <v>756</v>
      </c>
    </row>
    <row r="369" customFormat="false" ht="14.25" hidden="false" customHeight="false" outlineLevel="0" collapsed="false">
      <c r="A369" s="0" t="n">
        <f aca="false">TRUE()</f>
        <v>1</v>
      </c>
      <c r="B369" s="6" t="n">
        <v>255</v>
      </c>
      <c r="C369" s="6" t="s">
        <v>232</v>
      </c>
      <c r="D369" s="6" t="s">
        <v>746</v>
      </c>
      <c r="E369" s="6" t="n">
        <v>10.64</v>
      </c>
      <c r="F369" s="218" t="n">
        <v>1.9</v>
      </c>
      <c r="G369" s="6" t="n">
        <v>0</v>
      </c>
    </row>
    <row r="370" customFormat="false" ht="14.25" hidden="false" customHeight="false" outlineLevel="0" collapsed="false">
      <c r="A370" s="0" t="n">
        <f aca="false">TRUE()</f>
        <v>1</v>
      </c>
      <c r="B370" s="6" t="n">
        <v>65280</v>
      </c>
      <c r="C370" s="6" t="s">
        <v>463</v>
      </c>
      <c r="D370" s="6" t="s">
        <v>759</v>
      </c>
      <c r="G370" s="6" t="n">
        <v>0</v>
      </c>
    </row>
    <row r="371" customFormat="false" ht="14.25" hidden="false" customHeight="false" outlineLevel="0" collapsed="false">
      <c r="A371" s="0" t="n">
        <f aca="false">TRUE()</f>
        <v>1</v>
      </c>
      <c r="B371" s="6" t="n">
        <v>255</v>
      </c>
      <c r="C371" s="6" t="s">
        <v>271</v>
      </c>
      <c r="D371" s="6" t="s">
        <v>747</v>
      </c>
      <c r="E371" s="6" t="n">
        <v>10.56</v>
      </c>
      <c r="F371" s="218" t="n">
        <v>2.01</v>
      </c>
      <c r="G371" s="6" t="n">
        <v>0</v>
      </c>
    </row>
    <row r="372" customFormat="false" ht="14.25" hidden="false" customHeight="false" outlineLevel="0" collapsed="false">
      <c r="A372" s="0" t="n">
        <f aca="false">TRUE()</f>
        <v>1</v>
      </c>
      <c r="B372" s="6" t="n">
        <v>65280</v>
      </c>
      <c r="C372" s="6" t="s">
        <v>467</v>
      </c>
      <c r="D372" s="6" t="s">
        <v>760</v>
      </c>
      <c r="G372" s="6" t="n">
        <v>0</v>
      </c>
    </row>
    <row r="373" customFormat="false" ht="14.25" hidden="false" customHeight="false" outlineLevel="0" collapsed="false">
      <c r="A373" s="0" t="n">
        <f aca="false">TRUE()</f>
        <v>1</v>
      </c>
      <c r="B373" s="6" t="n">
        <v>255</v>
      </c>
      <c r="C373" s="6" t="s">
        <v>306</v>
      </c>
      <c r="D373" s="6" t="s">
        <v>748</v>
      </c>
      <c r="E373" s="6" t="n">
        <v>12.78</v>
      </c>
      <c r="F373" s="218" t="n">
        <v>0.429</v>
      </c>
      <c r="G373" s="6" t="n">
        <v>0</v>
      </c>
    </row>
    <row r="374" customFormat="false" ht="14.25" hidden="false" customHeight="false" outlineLevel="0" collapsed="false">
      <c r="A374" s="0" t="n">
        <f aca="false">TRUE()</f>
        <v>1</v>
      </c>
      <c r="B374" s="6" t="n">
        <v>65280</v>
      </c>
      <c r="C374" s="6" t="s">
        <v>468</v>
      </c>
      <c r="D374" s="6" t="s">
        <v>761</v>
      </c>
      <c r="G374" s="6" t="n">
        <v>0</v>
      </c>
    </row>
    <row r="375" customFormat="false" ht="14.25" hidden="false" customHeight="false" outlineLevel="0" collapsed="false">
      <c r="A375" s="0" t="n">
        <f aca="false">TRUE()</f>
        <v>1</v>
      </c>
      <c r="B375" s="6" t="n">
        <v>255</v>
      </c>
      <c r="C375" s="6" t="s">
        <v>340</v>
      </c>
      <c r="D375" s="6" t="s">
        <v>749</v>
      </c>
      <c r="E375" s="6" t="n">
        <v>11.51</v>
      </c>
      <c r="F375" s="218" t="n">
        <v>1.04</v>
      </c>
      <c r="G375" s="6" t="n">
        <v>0</v>
      </c>
    </row>
    <row r="376" customFormat="false" ht="14.25" hidden="false" customHeight="false" outlineLevel="0" collapsed="false">
      <c r="A376" s="0" t="n">
        <f aca="false">TRUE()</f>
        <v>1</v>
      </c>
      <c r="B376" s="6" t="n">
        <v>65280</v>
      </c>
      <c r="C376" s="6" t="s">
        <v>469</v>
      </c>
      <c r="D376" s="6" t="s">
        <v>762</v>
      </c>
      <c r="F376" s="218"/>
      <c r="G376" s="6" t="n">
        <v>0</v>
      </c>
    </row>
    <row r="377" customFormat="false" ht="14.25" hidden="false" customHeight="false" outlineLevel="0" collapsed="false">
      <c r="A377" s="0" t="n">
        <f aca="false">TRUE()</f>
        <v>1</v>
      </c>
      <c r="B377" s="6" t="n">
        <v>255</v>
      </c>
      <c r="C377" s="6" t="s">
        <v>376</v>
      </c>
      <c r="D377" s="6" t="s">
        <v>750</v>
      </c>
      <c r="E377" s="6" t="n">
        <v>11.69</v>
      </c>
      <c r="F377" s="218" t="n">
        <v>0.918</v>
      </c>
      <c r="G377" s="6" t="n">
        <v>0</v>
      </c>
    </row>
    <row r="378" customFormat="false" ht="14.25" hidden="false" customHeight="false" outlineLevel="0" collapsed="false">
      <c r="A378" s="0" t="n">
        <f aca="false">TRUE()</f>
        <v>1</v>
      </c>
      <c r="B378" s="6" t="n">
        <v>65280</v>
      </c>
      <c r="C378" s="6" t="s">
        <v>473</v>
      </c>
      <c r="D378" s="6" t="s">
        <v>763</v>
      </c>
      <c r="G378" s="6" t="n">
        <v>0</v>
      </c>
    </row>
    <row r="379" customFormat="false" ht="14.25" hidden="false" customHeight="false" outlineLevel="0" collapsed="false">
      <c r="A379" s="0" t="n">
        <f aca="false">TRUE()</f>
        <v>1</v>
      </c>
      <c r="B379" s="6" t="n">
        <v>255</v>
      </c>
      <c r="C379" s="6" t="s">
        <v>413</v>
      </c>
      <c r="D379" s="6" t="s">
        <v>751</v>
      </c>
      <c r="E379" s="6" t="n">
        <v>10.18</v>
      </c>
      <c r="F379" s="218" t="n">
        <v>2.63</v>
      </c>
      <c r="G379" s="6" t="n">
        <v>0</v>
      </c>
    </row>
    <row r="380" customFormat="false" ht="14.25" hidden="false" customHeight="false" outlineLevel="0" collapsed="false">
      <c r="A380" s="0" t="n">
        <f aca="false">TRUE()</f>
        <v>1</v>
      </c>
      <c r="B380" s="6" t="n">
        <v>65280</v>
      </c>
      <c r="C380" s="6" t="s">
        <v>477</v>
      </c>
      <c r="D380" s="6" t="s">
        <v>764</v>
      </c>
      <c r="F380" s="218"/>
      <c r="G380" s="6" t="n">
        <v>0</v>
      </c>
    </row>
    <row r="381" customFormat="false" ht="14.25" hidden="false" customHeight="false" outlineLevel="0" collapsed="false">
      <c r="A381" s="0" t="n">
        <f aca="false">TRUE()</f>
        <v>1</v>
      </c>
      <c r="B381" s="6" t="n">
        <v>65280</v>
      </c>
      <c r="C381" s="6" t="s">
        <v>440</v>
      </c>
      <c r="D381" s="6" t="s">
        <v>752</v>
      </c>
      <c r="F381" s="218"/>
      <c r="G381" s="6" t="n">
        <v>0</v>
      </c>
    </row>
    <row r="382" customFormat="false" ht="14.25" hidden="false" customHeight="false" outlineLevel="0" collapsed="false">
      <c r="A382" s="0" t="n">
        <f aca="false">TRUE()</f>
        <v>1</v>
      </c>
      <c r="B382" s="6" t="n">
        <v>65280</v>
      </c>
      <c r="C382" s="6" t="s">
        <v>481</v>
      </c>
      <c r="D382" s="6" t="s">
        <v>765</v>
      </c>
      <c r="G382" s="6" t="n">
        <v>0</v>
      </c>
    </row>
    <row r="383" customFormat="false" ht="14.25" hidden="false" customHeight="false" outlineLevel="0" collapsed="false">
      <c r="A383" s="0" t="n">
        <f aca="false">TRUE()</f>
        <v>1</v>
      </c>
      <c r="B383" s="6" t="n">
        <v>255</v>
      </c>
      <c r="C383" s="6" t="s">
        <v>466</v>
      </c>
      <c r="D383" s="6" t="s">
        <v>753</v>
      </c>
      <c r="E383" s="6" t="n">
        <v>11.92</v>
      </c>
      <c r="F383" s="218" t="n">
        <v>0.78</v>
      </c>
      <c r="G383" s="6" t="n">
        <v>0</v>
      </c>
    </row>
    <row r="384" customFormat="false" ht="14.25" hidden="false" customHeight="false" outlineLevel="0" collapsed="false">
      <c r="A384" s="0" t="n">
        <f aca="false">TRUE()</f>
        <v>1</v>
      </c>
      <c r="B384" s="6" t="n">
        <v>65280</v>
      </c>
      <c r="C384" s="6" t="s">
        <v>485</v>
      </c>
      <c r="D384" s="6" t="s">
        <v>766</v>
      </c>
      <c r="G384" s="6" t="n">
        <v>0</v>
      </c>
    </row>
    <row r="385" customFormat="false" ht="14.25" hidden="false" customHeight="false" outlineLevel="0" collapsed="false">
      <c r="A385" s="0" t="n">
        <f aca="false">TRUE()</f>
        <v>1</v>
      </c>
      <c r="B385" s="6" t="n">
        <v>65280</v>
      </c>
      <c r="C385" s="6" t="s">
        <v>492</v>
      </c>
      <c r="D385" s="6" t="s">
        <v>754</v>
      </c>
      <c r="F385" s="218"/>
      <c r="G385" s="6" t="n">
        <v>0</v>
      </c>
    </row>
    <row r="386" customFormat="false" ht="14.25" hidden="false" customHeight="false" outlineLevel="0" collapsed="false">
      <c r="A386" s="0" t="n">
        <f aca="false">TRUE()</f>
        <v>1</v>
      </c>
      <c r="B386" s="6" t="n">
        <v>65280</v>
      </c>
      <c r="C386" s="6" t="s">
        <v>489</v>
      </c>
      <c r="D386" s="6" t="s">
        <v>767</v>
      </c>
      <c r="F386" s="218"/>
      <c r="G386" s="6"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2010-11-19T19:55:10Z</dcterms:created>
  <dc:creator>Maryke Appel</dc:creator>
  <dc:description/>
  <dc:language>en-CA</dc:language>
  <cp:lastModifiedBy/>
  <cp:lastPrinted>2014-11-10T15:13:29Z</cp:lastPrinted>
  <dcterms:modified xsi:type="dcterms:W3CDTF">2019-01-23T16:12:34Z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