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200" yWindow="-21600" windowWidth="36920" windowHeight="20720" tabRatio="500" activeTab="1"/>
  </bookViews>
  <sheets>
    <sheet name="数据说明" sheetId="4" r:id="rId1"/>
    <sheet name="自动投标（按月）" sheetId="1" r:id="rId2"/>
    <sheet name="自动投标（8-10月）" sheetId="1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1" l="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E85" i="11"/>
  <c r="E86" i="11"/>
  <c r="E87" i="11"/>
  <c r="E88" i="11"/>
  <c r="E89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7" i="11"/>
  <c r="E6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7" i="11"/>
  <c r="C6" i="11"/>
  <c r="R6" i="1"/>
  <c r="X6" i="1"/>
  <c r="R7" i="1"/>
  <c r="X7" i="1"/>
  <c r="R8" i="1"/>
  <c r="X8" i="1"/>
  <c r="R9" i="1"/>
  <c r="X9" i="1"/>
  <c r="R10" i="1"/>
  <c r="X10" i="1"/>
  <c r="R11" i="1"/>
  <c r="X11" i="1"/>
  <c r="R12" i="1"/>
  <c r="X12" i="1"/>
  <c r="R13" i="1"/>
  <c r="X13" i="1"/>
  <c r="R14" i="1"/>
  <c r="X14" i="1"/>
  <c r="R15" i="1"/>
  <c r="X15" i="1"/>
  <c r="R16" i="1"/>
  <c r="X16" i="1"/>
  <c r="R17" i="1"/>
  <c r="X17" i="1"/>
  <c r="R18" i="1"/>
  <c r="X18" i="1"/>
  <c r="R19" i="1"/>
  <c r="X19" i="1"/>
  <c r="R20" i="1"/>
  <c r="X20" i="1"/>
  <c r="R21" i="1"/>
  <c r="X21" i="1"/>
  <c r="R22" i="1"/>
  <c r="X22" i="1"/>
  <c r="R23" i="1"/>
  <c r="X23" i="1"/>
  <c r="R24" i="1"/>
  <c r="X24" i="1"/>
  <c r="R25" i="1"/>
  <c r="X25" i="1"/>
  <c r="R26" i="1"/>
  <c r="X26" i="1"/>
  <c r="R27" i="1"/>
  <c r="X27" i="1"/>
  <c r="R28" i="1"/>
  <c r="X28" i="1"/>
  <c r="R29" i="1"/>
  <c r="X29" i="1"/>
  <c r="R30" i="1"/>
  <c r="X30" i="1"/>
  <c r="R31" i="1"/>
  <c r="X31" i="1"/>
  <c r="R32" i="1"/>
  <c r="X32" i="1"/>
  <c r="R33" i="1"/>
  <c r="X33" i="1"/>
  <c r="R34" i="1"/>
  <c r="X34" i="1"/>
  <c r="R35" i="1"/>
  <c r="X35" i="1"/>
  <c r="R36" i="1"/>
  <c r="X36" i="1"/>
  <c r="R5" i="1"/>
  <c r="X5" i="1"/>
  <c r="R4" i="1"/>
  <c r="R3" i="1"/>
  <c r="D89" i="11"/>
  <c r="D35" i="1"/>
  <c r="C35" i="1"/>
  <c r="E35" i="1"/>
  <c r="D36" i="1"/>
  <c r="C36" i="1"/>
  <c r="E36" i="1"/>
  <c r="D34" i="1"/>
  <c r="C34" i="1"/>
  <c r="E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C5" i="1"/>
  <c r="C6" i="1"/>
  <c r="C7" i="1"/>
  <c r="C8" i="1"/>
  <c r="C3" i="1"/>
  <c r="E23" i="1"/>
  <c r="E24" i="1"/>
  <c r="E25" i="1"/>
  <c r="E26" i="1"/>
  <c r="E27" i="1"/>
  <c r="E28" i="1"/>
  <c r="E29" i="1"/>
  <c r="E30" i="1"/>
  <c r="E31" i="1"/>
  <c r="E32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O3" i="1"/>
  <c r="O4" i="1"/>
  <c r="X3" i="1"/>
  <c r="O5" i="1"/>
  <c r="X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<sst xmlns="http://schemas.openxmlformats.org/spreadsheetml/2006/main" count="110" uniqueCount="105">
  <si>
    <t>人数</t>
    <phoneticPr fontId="1" type="noConversion"/>
  </si>
  <si>
    <t>其它</t>
    <phoneticPr fontId="1" type="noConversion"/>
  </si>
  <si>
    <t>月份</t>
    <phoneticPr fontId="1" type="noConversion"/>
  </si>
  <si>
    <t>人均自动投标笔数</t>
    <phoneticPr fontId="1" type="noConversion"/>
  </si>
  <si>
    <t>平均期限</t>
    <phoneticPr fontId="1" type="noConversion"/>
  </si>
  <si>
    <t>2015年1月</t>
    <phoneticPr fontId="1" type="noConversion"/>
  </si>
  <si>
    <t>2015年2月</t>
  </si>
  <si>
    <t>2015年3月</t>
  </si>
  <si>
    <t>2015年4月</t>
  </si>
  <si>
    <t>2015年5月</t>
  </si>
  <si>
    <t>2015年6月</t>
  </si>
  <si>
    <t>2015年7月</t>
  </si>
  <si>
    <t>2015年8月</t>
  </si>
  <si>
    <t>2015年9月</t>
  </si>
  <si>
    <t>2015年10月</t>
  </si>
  <si>
    <t>2015年11月</t>
  </si>
  <si>
    <t>2015年12月</t>
  </si>
  <si>
    <t>2016年1月</t>
    <phoneticPr fontId="1" type="noConversion"/>
  </si>
  <si>
    <t>2016年2月</t>
  </si>
  <si>
    <t>2016年3月</t>
  </si>
  <si>
    <t>2016年4月</t>
  </si>
  <si>
    <t>2016年5月</t>
  </si>
  <si>
    <t>2016年6月</t>
  </si>
  <si>
    <t>2016年7月</t>
  </si>
  <si>
    <t>2016年8月</t>
  </si>
  <si>
    <t>2016年9月</t>
  </si>
  <si>
    <t>2016年10月</t>
  </si>
  <si>
    <t>2016年11月</t>
  </si>
  <si>
    <t>2016年12月</t>
  </si>
  <si>
    <t>2017年1月</t>
    <phoneticPr fontId="1" type="noConversion"/>
  </si>
  <si>
    <t>2017年2月</t>
  </si>
  <si>
    <t>2017年3月</t>
  </si>
  <si>
    <t>2017年4月</t>
  </si>
  <si>
    <t>2017年5月</t>
  </si>
  <si>
    <t>2017年6月</t>
  </si>
  <si>
    <t>2017年7月</t>
  </si>
  <si>
    <t>2017年8月</t>
  </si>
  <si>
    <t>2017年9月</t>
  </si>
  <si>
    <t>2017年10月</t>
  </si>
  <si>
    <t>平均年化利率</t>
    <phoneticPr fontId="1" type="noConversion"/>
  </si>
  <si>
    <t>累积开通自动投的人数</t>
    <phoneticPr fontId="1" type="noConversion"/>
  </si>
  <si>
    <t>累计用户</t>
    <phoneticPr fontId="1" type="noConversion"/>
  </si>
  <si>
    <t>本月注册用户</t>
    <phoneticPr fontId="1" type="noConversion"/>
  </si>
  <si>
    <t>转让项目暂
不支持自动投标</t>
    <phoneticPr fontId="1" type="noConversion"/>
  </si>
  <si>
    <t>无法提取数据</t>
    <phoneticPr fontId="1" type="noConversion"/>
  </si>
  <si>
    <t>无法提取数据</t>
    <phoneticPr fontId="1" type="noConversion"/>
  </si>
  <si>
    <t>投标金额</t>
    <phoneticPr fontId="1" type="noConversion"/>
  </si>
  <si>
    <t>总投资额</t>
    <phoneticPr fontId="1" type="noConversion"/>
  </si>
  <si>
    <t>自动转让项目金额</t>
    <phoneticPr fontId="1" type="noConversion"/>
  </si>
  <si>
    <t>自动投散标项目金额</t>
    <phoneticPr fontId="1" type="noConversion"/>
  </si>
  <si>
    <t>手动投散标项目金额</t>
    <phoneticPr fontId="1" type="noConversion"/>
  </si>
  <si>
    <t>开通自动投标人数</t>
    <phoneticPr fontId="1" type="noConversion"/>
  </si>
  <si>
    <t>自动投总金额</t>
    <phoneticPr fontId="1" type="noConversion"/>
  </si>
  <si>
    <t>自动投标金额/
可自动投项目总投资额</t>
    <phoneticPr fontId="1" type="noConversion"/>
  </si>
  <si>
    <t>可自动投项目总投资金额</t>
    <phoneticPr fontId="1" type="noConversion"/>
  </si>
  <si>
    <t>自动投散标
项目人数</t>
    <phoneticPr fontId="1" type="noConversion"/>
  </si>
  <si>
    <t>自动投
转让项目人数</t>
    <phoneticPr fontId="1" type="noConversion"/>
  </si>
  <si>
    <t>自动投标
成功人数</t>
    <phoneticPr fontId="1" type="noConversion"/>
  </si>
  <si>
    <t>手动投散标
项目的人数</t>
    <phoneticPr fontId="1" type="noConversion"/>
  </si>
  <si>
    <t>手动投转让
项目的人数</t>
    <phoneticPr fontId="1" type="noConversion"/>
  </si>
  <si>
    <t>不支持自动投</t>
    <phoneticPr fontId="1" type="noConversion"/>
  </si>
  <si>
    <t>普通版自动投标功能优化上线，并且微信公众号发文说明</t>
    <phoneticPr fontId="1" type="noConversion"/>
  </si>
  <si>
    <t>存管自动投功能上线</t>
    <phoneticPr fontId="1" type="noConversion"/>
  </si>
  <si>
    <t xml:space="preserve"> 2017/8/4</t>
    <phoneticPr fontId="1" type="noConversion"/>
  </si>
  <si>
    <t>普通版自动投标功能上线</t>
    <phoneticPr fontId="1" type="noConversion"/>
  </si>
  <si>
    <t xml:space="preserve"> 2014/12/3</t>
    <phoneticPr fontId="1" type="noConversion"/>
  </si>
  <si>
    <t>隐藏了普通版自动投标功能</t>
    <phoneticPr fontId="1" type="noConversion"/>
  </si>
  <si>
    <t>投标金额</t>
    <phoneticPr fontId="1" type="noConversion"/>
  </si>
  <si>
    <t>人数</t>
    <phoneticPr fontId="1" type="noConversion"/>
  </si>
  <si>
    <t>其它</t>
    <phoneticPr fontId="1" type="noConversion"/>
  </si>
  <si>
    <t>月份</t>
    <phoneticPr fontId="1" type="noConversion"/>
  </si>
  <si>
    <t>总投资额</t>
    <phoneticPr fontId="1" type="noConversion"/>
  </si>
  <si>
    <t>可自动投项目总投资金额</t>
    <phoneticPr fontId="1" type="noConversion"/>
  </si>
  <si>
    <t>自动投总金额</t>
    <phoneticPr fontId="1" type="noConversion"/>
  </si>
  <si>
    <t>自动投标金额/
可自动投项目总投资额</t>
    <phoneticPr fontId="1" type="noConversion"/>
  </si>
  <si>
    <t>自动转让项目金额</t>
    <phoneticPr fontId="1" type="noConversion"/>
  </si>
  <si>
    <t>自动投散标项目金额</t>
    <phoneticPr fontId="1" type="noConversion"/>
  </si>
  <si>
    <t>手动转让项目金额</t>
    <phoneticPr fontId="1" type="noConversion"/>
  </si>
  <si>
    <t>本月注册用户</t>
    <phoneticPr fontId="1" type="noConversion"/>
  </si>
  <si>
    <t>累计用户</t>
    <phoneticPr fontId="1" type="noConversion"/>
  </si>
  <si>
    <t>开通自动投标人数</t>
    <phoneticPr fontId="1" type="noConversion"/>
  </si>
  <si>
    <t>自动投标
成功人数</t>
    <phoneticPr fontId="1" type="noConversion"/>
  </si>
  <si>
    <t>自动投散标
项目人数</t>
    <phoneticPr fontId="1" type="noConversion"/>
  </si>
  <si>
    <t>自动投
转让项目人数</t>
    <phoneticPr fontId="1" type="noConversion"/>
  </si>
  <si>
    <t>手动投散标
项目的人数</t>
    <phoneticPr fontId="1" type="noConversion"/>
  </si>
  <si>
    <t>手动投转让
项目的人数</t>
    <phoneticPr fontId="1" type="noConversion"/>
  </si>
  <si>
    <t>自动投标成功人数/
总注册用户</t>
    <phoneticPr fontId="1" type="noConversion"/>
  </si>
  <si>
    <t>人均自动投标笔数</t>
    <phoneticPr fontId="1" type="noConversion"/>
  </si>
  <si>
    <t>平均每笔自动投标金额</t>
    <phoneticPr fontId="1" type="noConversion"/>
  </si>
  <si>
    <t>平均年化利率</t>
    <phoneticPr fontId="1" type="noConversion"/>
  </si>
  <si>
    <t>平均期限</t>
    <phoneticPr fontId="1" type="noConversion"/>
  </si>
  <si>
    <t>手动投
转让项目金额</t>
    <phoneticPr fontId="1" type="noConversion"/>
  </si>
  <si>
    <t>普通版最后一笔普通项目手动投资时间</t>
    <phoneticPr fontId="1" type="noConversion"/>
  </si>
  <si>
    <t>普通版最后一次自动投资时间</t>
    <phoneticPr fontId="1" type="noConversion"/>
  </si>
  <si>
    <t>手动投
散标项目金额</t>
    <phoneticPr fontId="1" type="noConversion"/>
  </si>
  <si>
    <t>自动投标成功人数/
可自动投项目投资人数</t>
    <phoneticPr fontId="1" type="noConversion"/>
  </si>
  <si>
    <t>可自动投项目
投资人数</t>
    <phoneticPr fontId="1" type="noConversion"/>
  </si>
  <si>
    <t>平均每笔
自动投标金额</t>
    <phoneticPr fontId="1" type="noConversion"/>
  </si>
  <si>
    <t>未上线</t>
    <phoneticPr fontId="1" type="noConversion"/>
  </si>
  <si>
    <t>未上线</t>
    <phoneticPr fontId="1" type="noConversion"/>
  </si>
  <si>
    <t>自动投转让项目笔数</t>
    <phoneticPr fontId="1" type="noConversion"/>
  </si>
  <si>
    <t>自动投散标项目笔数</t>
    <phoneticPr fontId="1" type="noConversion"/>
  </si>
  <si>
    <t>手动投转让项目笔数</t>
    <phoneticPr fontId="1" type="noConversion"/>
  </si>
  <si>
    <t>手动投散标项目笔数</t>
    <phoneticPr fontId="1" type="noConversion"/>
  </si>
  <si>
    <t>笔数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</si>
</sst>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%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77" fontId="0" fillId="2" borderId="6" xfId="0" applyNumberFormat="1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177" fontId="0" fillId="5" borderId="1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0" fillId="5" borderId="0" xfId="0" applyFill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'自动投标（按月）'!$E$2</c:f>
              <c:strCache>
                <c:ptCount val="1"/>
                <c:pt idx="0">
                  <c:v>自动投标金额/_x000d_可自动投项目总投资额</c:v>
                </c:pt>
              </c:strCache>
            </c:strRef>
          </c:tx>
          <c:marker>
            <c:symbol val="none"/>
          </c:marker>
          <c:val>
            <c:numRef>
              <c:f>'自动投标（按月）'!$E$3:$E$36</c:f>
              <c:numCache>
                <c:formatCode>0.00%</c:formatCode>
                <c:ptCount val="34"/>
                <c:pt idx="0">
                  <c:v>0.220564331064457</c:v>
                </c:pt>
                <c:pt idx="1">
                  <c:v>0.094890955841686</c:v>
                </c:pt>
                <c:pt idx="2">
                  <c:v>0.0478601733903975</c:v>
                </c:pt>
                <c:pt idx="3">
                  <c:v>0.0995858189731876</c:v>
                </c:pt>
                <c:pt idx="4">
                  <c:v>0.0238936337182785</c:v>
                </c:pt>
                <c:pt idx="5">
                  <c:v>0.0086894486734073</c:v>
                </c:pt>
                <c:pt idx="6">
                  <c:v>0.04011408991327</c:v>
                </c:pt>
                <c:pt idx="7">
                  <c:v>0.0379834182056432</c:v>
                </c:pt>
                <c:pt idx="8">
                  <c:v>0.0182605883159079</c:v>
                </c:pt>
                <c:pt idx="9">
                  <c:v>0.0249970971139425</c:v>
                </c:pt>
                <c:pt idx="10">
                  <c:v>0.0639098390774207</c:v>
                </c:pt>
                <c:pt idx="11">
                  <c:v>0.0112920158019386</c:v>
                </c:pt>
                <c:pt idx="12">
                  <c:v>0.0174395486690496</c:v>
                </c:pt>
                <c:pt idx="13">
                  <c:v>0.0336020325208579</c:v>
                </c:pt>
                <c:pt idx="14">
                  <c:v>0.0175026917283302</c:v>
                </c:pt>
                <c:pt idx="15">
                  <c:v>0.0103416956809227</c:v>
                </c:pt>
                <c:pt idx="16">
                  <c:v>0.00617178870477318</c:v>
                </c:pt>
                <c:pt idx="17">
                  <c:v>0.00496282898846479</c:v>
                </c:pt>
                <c:pt idx="18">
                  <c:v>0.00677545927849168</c:v>
                </c:pt>
                <c:pt idx="19">
                  <c:v>0.00386429068069328</c:v>
                </c:pt>
                <c:pt idx="20">
                  <c:v>0.00317961647396326</c:v>
                </c:pt>
                <c:pt idx="21">
                  <c:v>0.00323576229283152</c:v>
                </c:pt>
                <c:pt idx="22">
                  <c:v>0.00125056144870059</c:v>
                </c:pt>
                <c:pt idx="23">
                  <c:v>0.0278383624356494</c:v>
                </c:pt>
                <c:pt idx="24">
                  <c:v>0.0329417566066441</c:v>
                </c:pt>
                <c:pt idx="25">
                  <c:v>0.0175024171121387</c:v>
                </c:pt>
                <c:pt idx="26">
                  <c:v>0.0149827550535339</c:v>
                </c:pt>
                <c:pt idx="27">
                  <c:v>0.00936842962007301</c:v>
                </c:pt>
                <c:pt idx="28">
                  <c:v>0.0107743507480569</c:v>
                </c:pt>
                <c:pt idx="29">
                  <c:v>0.000680020298146955</c:v>
                </c:pt>
                <c:pt idx="30">
                  <c:v>0.0</c:v>
                </c:pt>
                <c:pt idx="31">
                  <c:v>0.00406784181154313</c:v>
                </c:pt>
                <c:pt idx="32">
                  <c:v>0.00421385716440634</c:v>
                </c:pt>
                <c:pt idx="33">
                  <c:v>0.00630350027836775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38488"/>
        <c:axId val="-2027444472"/>
      </c:lineChart>
      <c:catAx>
        <c:axId val="-202703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44472"/>
        <c:crosses val="autoZero"/>
        <c:auto val="1"/>
        <c:lblAlgn val="ctr"/>
        <c:lblOffset val="100"/>
        <c:noMultiLvlLbl val="0"/>
      </c:catAx>
      <c:valAx>
        <c:axId val="-20274444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2703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263769</xdr:colOff>
      <xdr:row>39</xdr:row>
      <xdr:rowOff>58618</xdr:rowOff>
    </xdr:from>
    <xdr:to>
      <xdr:col>17</xdr:col>
      <xdr:colOff>68385</xdr:colOff>
      <xdr:row>73</xdr:row>
      <xdr:rowOff>117230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48" sqref="B48"/>
    </sheetView>
  </sheetViews>
  <sheetFormatPr baseColWidth="10" defaultRowHeight="15" x14ac:dyDescent="0"/>
  <cols>
    <col min="1" max="1" width="21.6640625" style="16" customWidth="1"/>
    <col min="2" max="2" width="61.5" customWidth="1"/>
  </cols>
  <sheetData>
    <row r="1" spans="1:2" s="42" customFormat="1" ht="23" customHeight="1">
      <c r="A1" s="41" t="s">
        <v>65</v>
      </c>
      <c r="B1" s="42" t="s">
        <v>64</v>
      </c>
    </row>
    <row r="2" spans="1:2" s="42" customFormat="1" ht="23" customHeight="1">
      <c r="A2" s="43">
        <v>42374</v>
      </c>
      <c r="B2" s="42" t="s">
        <v>61</v>
      </c>
    </row>
    <row r="3" spans="1:2" s="42" customFormat="1" ht="23" customHeight="1">
      <c r="A3" s="43">
        <v>42529</v>
      </c>
      <c r="B3" s="42" t="s">
        <v>66</v>
      </c>
    </row>
    <row r="4" spans="1:2" s="42" customFormat="1" ht="23" customHeight="1">
      <c r="A4" s="42" t="s">
        <v>63</v>
      </c>
      <c r="B4" s="42" t="s">
        <v>62</v>
      </c>
    </row>
    <row r="5" spans="1:2" s="42" customFormat="1" ht="23" customHeight="1">
      <c r="B5" s="42" t="s">
        <v>93</v>
      </c>
    </row>
    <row r="6" spans="1:2" s="42" customFormat="1" ht="23" customHeight="1">
      <c r="B6" s="42" t="s">
        <v>92</v>
      </c>
    </row>
    <row r="7" spans="1:2" s="42" customFormat="1" ht="23" customHeight="1"/>
    <row r="8" spans="1:2" s="42" customFormat="1" ht="23" customHeight="1"/>
    <row r="9" spans="1:2" s="42" customFormat="1" ht="23" customHeight="1"/>
    <row r="10" spans="1:2" s="42" customFormat="1" ht="23" customHeight="1"/>
    <row r="11" spans="1:2" s="42" customFormat="1" ht="23" customHeight="1"/>
    <row r="12" spans="1:2" s="42" customFormat="1" ht="23" customHeight="1"/>
    <row r="13" spans="1:2" s="42" customFormat="1" ht="23" customHeight="1"/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130" zoomScaleNormal="130" zoomScalePageLayoutView="13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G39" sqref="G39"/>
    </sheetView>
  </sheetViews>
  <sheetFormatPr baseColWidth="10" defaultColWidth="11" defaultRowHeight="15" x14ac:dyDescent="0"/>
  <cols>
    <col min="1" max="1" width="11" style="2"/>
    <col min="2" max="2" width="11.5" style="7" customWidth="1"/>
    <col min="3" max="3" width="21.5" style="7" customWidth="1"/>
    <col min="4" max="4" width="14.5" style="7" customWidth="1"/>
    <col min="5" max="5" width="18.6640625" style="2" customWidth="1"/>
    <col min="6" max="6" width="17.83203125" style="7" customWidth="1"/>
    <col min="7" max="7" width="19.1640625" style="7" customWidth="1"/>
    <col min="8" max="8" width="16" style="7" customWidth="1"/>
    <col min="9" max="13" width="15.6640625" style="7" customWidth="1"/>
    <col min="14" max="14" width="12.5" style="2" customWidth="1"/>
    <col min="15" max="15" width="11" style="2" customWidth="1"/>
    <col min="16" max="16" width="18.1640625" style="2" customWidth="1"/>
    <col min="17" max="18" width="21.5" style="2" customWidth="1"/>
    <col min="19" max="19" width="10" style="2" customWidth="1"/>
    <col min="20" max="20" width="18.33203125" style="2" customWidth="1"/>
    <col min="21" max="21" width="13.33203125" style="2" customWidth="1"/>
    <col min="22" max="22" width="12.5" style="2" customWidth="1"/>
    <col min="23" max="23" width="15.5" style="2" customWidth="1"/>
    <col min="24" max="24" width="20.83203125" style="2" customWidth="1"/>
    <col min="25" max="25" width="17.83203125" style="2" customWidth="1"/>
    <col min="26" max="26" width="21.1640625" style="2" customWidth="1"/>
    <col min="27" max="27" width="13.5" style="2" customWidth="1"/>
    <col min="28" max="28" width="11" style="2"/>
  </cols>
  <sheetData>
    <row r="1" spans="1:28">
      <c r="A1" s="1"/>
      <c r="B1" s="6"/>
      <c r="C1" s="14"/>
      <c r="D1" s="46" t="s">
        <v>46</v>
      </c>
      <c r="E1" s="47"/>
      <c r="F1" s="47"/>
      <c r="G1" s="47"/>
      <c r="H1" s="47"/>
      <c r="I1" s="47"/>
      <c r="J1" s="47" t="s">
        <v>104</v>
      </c>
      <c r="K1" s="47"/>
      <c r="L1" s="47"/>
      <c r="M1" s="62"/>
      <c r="N1" s="56" t="s">
        <v>0</v>
      </c>
      <c r="O1" s="57"/>
      <c r="P1" s="57"/>
      <c r="Q1" s="57"/>
      <c r="R1" s="57"/>
      <c r="S1" s="57"/>
      <c r="T1" s="57"/>
      <c r="U1" s="57"/>
      <c r="V1" s="57"/>
      <c r="W1" s="57"/>
      <c r="X1" s="58"/>
      <c r="Y1" s="48" t="s">
        <v>1</v>
      </c>
      <c r="Z1" s="49"/>
      <c r="AA1" s="49"/>
      <c r="AB1" s="49"/>
    </row>
    <row r="2" spans="1:28" s="8" customFormat="1" ht="45">
      <c r="A2" s="6" t="s">
        <v>2</v>
      </c>
      <c r="B2" s="6" t="s">
        <v>47</v>
      </c>
      <c r="C2" s="6" t="s">
        <v>54</v>
      </c>
      <c r="D2" s="6" t="s">
        <v>52</v>
      </c>
      <c r="E2" s="13" t="s">
        <v>53</v>
      </c>
      <c r="F2" s="6" t="s">
        <v>48</v>
      </c>
      <c r="G2" s="6" t="s">
        <v>49</v>
      </c>
      <c r="H2" s="15" t="s">
        <v>91</v>
      </c>
      <c r="I2" s="15" t="s">
        <v>94</v>
      </c>
      <c r="J2" s="15" t="s">
        <v>100</v>
      </c>
      <c r="K2" s="15" t="s">
        <v>101</v>
      </c>
      <c r="L2" s="15" t="s">
        <v>102</v>
      </c>
      <c r="M2" s="15" t="s">
        <v>103</v>
      </c>
      <c r="N2" s="11" t="s">
        <v>42</v>
      </c>
      <c r="O2" s="11" t="s">
        <v>41</v>
      </c>
      <c r="P2" s="11" t="s">
        <v>51</v>
      </c>
      <c r="Q2" s="11" t="s">
        <v>40</v>
      </c>
      <c r="R2" s="44" t="s">
        <v>96</v>
      </c>
      <c r="S2" s="15" t="s">
        <v>57</v>
      </c>
      <c r="T2" s="15" t="s">
        <v>55</v>
      </c>
      <c r="U2" s="15" t="s">
        <v>56</v>
      </c>
      <c r="V2" s="15" t="s">
        <v>58</v>
      </c>
      <c r="W2" s="15" t="s">
        <v>59</v>
      </c>
      <c r="X2" s="10" t="s">
        <v>95</v>
      </c>
      <c r="Y2" s="9" t="s">
        <v>3</v>
      </c>
      <c r="Z2" s="10" t="s">
        <v>97</v>
      </c>
      <c r="AA2" s="9" t="s">
        <v>39</v>
      </c>
      <c r="AB2" s="9" t="s">
        <v>4</v>
      </c>
    </row>
    <row r="3" spans="1:28" ht="15" customHeight="1">
      <c r="A3" s="1" t="s">
        <v>5</v>
      </c>
      <c r="B3" s="7">
        <v>55340317</v>
      </c>
      <c r="C3" s="7">
        <f>SUM(G3+I3)</f>
        <v>55340317</v>
      </c>
      <c r="D3" s="7">
        <f>G3</f>
        <v>12206100</v>
      </c>
      <c r="E3" s="4">
        <f>D3/C3</f>
        <v>0.22056433106445705</v>
      </c>
      <c r="F3" s="50" t="s">
        <v>43</v>
      </c>
      <c r="G3" s="6">
        <v>12206100</v>
      </c>
      <c r="H3" s="6">
        <v>0</v>
      </c>
      <c r="I3" s="7">
        <v>43134217</v>
      </c>
      <c r="N3" s="3">
        <v>8179</v>
      </c>
      <c r="O3" s="3">
        <f>8179+3647</f>
        <v>11826</v>
      </c>
      <c r="P3" s="53" t="s">
        <v>44</v>
      </c>
      <c r="Q3" s="53" t="s">
        <v>45</v>
      </c>
      <c r="R3" s="39">
        <f>S3+V3</f>
        <v>4770</v>
      </c>
      <c r="S3" s="1">
        <v>512</v>
      </c>
      <c r="T3" s="2">
        <v>512</v>
      </c>
      <c r="U3" s="59" t="s">
        <v>60</v>
      </c>
      <c r="V3" s="2">
        <v>4258</v>
      </c>
      <c r="W3" s="1">
        <v>0</v>
      </c>
      <c r="X3" s="12">
        <f t="shared" ref="X3:X4" si="0">S3/O3</f>
        <v>4.3294435988499913E-2</v>
      </c>
      <c r="Y3" s="5"/>
      <c r="Z3" s="5"/>
      <c r="AA3" s="1">
        <v>9.91</v>
      </c>
      <c r="AB3" s="1">
        <v>53.49</v>
      </c>
    </row>
    <row r="4" spans="1:28">
      <c r="A4" s="1" t="s">
        <v>6</v>
      </c>
      <c r="B4" s="7">
        <v>56365422</v>
      </c>
      <c r="C4" s="7">
        <f t="shared" ref="C4:C33" si="1">SUM(G4+I4)</f>
        <v>56365422</v>
      </c>
      <c r="D4" s="7">
        <f t="shared" ref="D4:D33" si="2">G4</f>
        <v>5348568.7699999996</v>
      </c>
      <c r="E4" s="4">
        <f t="shared" ref="E4:E33" si="3">D4/C4</f>
        <v>9.4890955841686053E-2</v>
      </c>
      <c r="F4" s="51"/>
      <c r="G4" s="6">
        <v>5348568.7699999996</v>
      </c>
      <c r="H4" s="6">
        <v>0</v>
      </c>
      <c r="I4" s="7">
        <v>51016853.229999997</v>
      </c>
      <c r="N4" s="3">
        <v>6481</v>
      </c>
      <c r="O4" s="3">
        <f>O3+N4</f>
        <v>18307</v>
      </c>
      <c r="P4" s="54"/>
      <c r="Q4" s="54"/>
      <c r="R4" s="39">
        <f t="shared" ref="R4:R8" si="4">S4+V4</f>
        <v>3136</v>
      </c>
      <c r="S4" s="1">
        <v>283</v>
      </c>
      <c r="T4" s="2">
        <v>283</v>
      </c>
      <c r="U4" s="60"/>
      <c r="V4" s="2">
        <v>2853</v>
      </c>
      <c r="W4" s="1">
        <v>0</v>
      </c>
      <c r="X4" s="12">
        <f t="shared" si="0"/>
        <v>1.5458567760965752E-2</v>
      </c>
      <c r="Y4" s="5"/>
      <c r="Z4" s="5"/>
      <c r="AA4" s="1">
        <v>8.75</v>
      </c>
      <c r="AB4" s="1">
        <v>57.22</v>
      </c>
    </row>
    <row r="5" spans="1:28">
      <c r="A5" s="1" t="s">
        <v>7</v>
      </c>
      <c r="B5" s="7">
        <v>67120672</v>
      </c>
      <c r="C5" s="7">
        <f t="shared" si="1"/>
        <v>67120672</v>
      </c>
      <c r="D5" s="7">
        <f t="shared" si="2"/>
        <v>3212407</v>
      </c>
      <c r="E5" s="4">
        <f t="shared" si="3"/>
        <v>4.7860173390397519E-2</v>
      </c>
      <c r="F5" s="51"/>
      <c r="G5" s="6">
        <v>3212407</v>
      </c>
      <c r="H5" s="6">
        <v>0</v>
      </c>
      <c r="I5" s="7">
        <v>63908265</v>
      </c>
      <c r="N5" s="3">
        <v>3716</v>
      </c>
      <c r="O5" s="3">
        <f t="shared" ref="O5:O36" si="5">O4+N5</f>
        <v>22023</v>
      </c>
      <c r="P5" s="54"/>
      <c r="Q5" s="54"/>
      <c r="R5" s="39">
        <f t="shared" si="4"/>
        <v>3399</v>
      </c>
      <c r="S5" s="1">
        <v>220</v>
      </c>
      <c r="T5" s="2">
        <v>220</v>
      </c>
      <c r="U5" s="60"/>
      <c r="V5" s="2">
        <v>3179</v>
      </c>
      <c r="W5" s="1">
        <v>0</v>
      </c>
      <c r="X5" s="12">
        <f>S5/R5</f>
        <v>6.4724919093851127E-2</v>
      </c>
      <c r="Y5" s="5"/>
      <c r="Z5" s="5"/>
      <c r="AA5" s="1">
        <v>9.4</v>
      </c>
      <c r="AB5" s="1">
        <v>156.38</v>
      </c>
    </row>
    <row r="6" spans="1:28">
      <c r="A6" s="1" t="s">
        <v>8</v>
      </c>
      <c r="B6" s="7">
        <v>83740678</v>
      </c>
      <c r="C6" s="7">
        <f t="shared" si="1"/>
        <v>83740678</v>
      </c>
      <c r="D6" s="7">
        <f t="shared" si="2"/>
        <v>8339384</v>
      </c>
      <c r="E6" s="4">
        <f t="shared" si="3"/>
        <v>9.9585818973187676E-2</v>
      </c>
      <c r="F6" s="51"/>
      <c r="G6" s="6">
        <v>8339384</v>
      </c>
      <c r="H6" s="6">
        <v>0</v>
      </c>
      <c r="I6" s="7">
        <v>75401294</v>
      </c>
      <c r="N6" s="3">
        <v>1103</v>
      </c>
      <c r="O6" s="3">
        <f t="shared" si="5"/>
        <v>23126</v>
      </c>
      <c r="P6" s="54"/>
      <c r="Q6" s="54"/>
      <c r="R6" s="39">
        <f t="shared" si="4"/>
        <v>2580</v>
      </c>
      <c r="S6" s="1">
        <v>364</v>
      </c>
      <c r="T6" s="2">
        <v>364</v>
      </c>
      <c r="U6" s="60"/>
      <c r="V6" s="2">
        <v>2216</v>
      </c>
      <c r="W6" s="1">
        <v>0</v>
      </c>
      <c r="X6" s="12">
        <f t="shared" ref="X6:X36" si="6">S6/R6</f>
        <v>0.14108527131782947</v>
      </c>
      <c r="Y6" s="5"/>
      <c r="Z6" s="5"/>
      <c r="AA6" s="1">
        <v>9.07</v>
      </c>
      <c r="AB6" s="1">
        <v>149.72</v>
      </c>
    </row>
    <row r="7" spans="1:28">
      <c r="A7" s="1" t="s">
        <v>9</v>
      </c>
      <c r="B7" s="7">
        <v>91645960</v>
      </c>
      <c r="C7" s="7">
        <f t="shared" si="1"/>
        <v>91645960</v>
      </c>
      <c r="D7" s="7">
        <f t="shared" si="2"/>
        <v>2189755</v>
      </c>
      <c r="E7" s="4">
        <f t="shared" si="3"/>
        <v>2.3893633718278472E-2</v>
      </c>
      <c r="F7" s="51"/>
      <c r="G7" s="6">
        <v>2189755</v>
      </c>
      <c r="H7" s="6">
        <v>0</v>
      </c>
      <c r="I7" s="7">
        <v>89456205</v>
      </c>
      <c r="N7" s="3">
        <v>19119</v>
      </c>
      <c r="O7" s="3">
        <f t="shared" si="5"/>
        <v>42245</v>
      </c>
      <c r="P7" s="54"/>
      <c r="Q7" s="54"/>
      <c r="R7" s="39">
        <f t="shared" si="4"/>
        <v>3165</v>
      </c>
      <c r="S7" s="1">
        <v>164</v>
      </c>
      <c r="T7" s="2">
        <v>164</v>
      </c>
      <c r="U7" s="60"/>
      <c r="V7" s="2">
        <v>3001</v>
      </c>
      <c r="W7" s="1">
        <v>0</v>
      </c>
      <c r="X7" s="12">
        <f t="shared" si="6"/>
        <v>5.1816745655608218E-2</v>
      </c>
      <c r="Y7" s="5"/>
      <c r="Z7" s="5"/>
      <c r="AA7" s="1">
        <v>9.66</v>
      </c>
      <c r="AB7" s="1">
        <v>78.14</v>
      </c>
    </row>
    <row r="8" spans="1:28">
      <c r="A8" s="1" t="s">
        <v>10</v>
      </c>
      <c r="B8" s="7">
        <v>96440641</v>
      </c>
      <c r="C8" s="7">
        <f t="shared" si="1"/>
        <v>96440641</v>
      </c>
      <c r="D8" s="7">
        <f t="shared" si="2"/>
        <v>838016</v>
      </c>
      <c r="E8" s="4">
        <f t="shared" si="3"/>
        <v>8.6894486734073028E-3</v>
      </c>
      <c r="F8" s="51"/>
      <c r="G8" s="6">
        <v>838016</v>
      </c>
      <c r="H8" s="6">
        <v>0</v>
      </c>
      <c r="I8" s="7">
        <v>95602625</v>
      </c>
      <c r="N8" s="3">
        <v>8955</v>
      </c>
      <c r="O8" s="3">
        <f t="shared" si="5"/>
        <v>51200</v>
      </c>
      <c r="P8" s="54"/>
      <c r="Q8" s="54"/>
      <c r="R8" s="39">
        <f t="shared" si="4"/>
        <v>3342</v>
      </c>
      <c r="S8" s="1">
        <v>125</v>
      </c>
      <c r="T8" s="2">
        <v>125</v>
      </c>
      <c r="U8" s="60"/>
      <c r="V8" s="2">
        <v>3217</v>
      </c>
      <c r="W8" s="1">
        <v>0</v>
      </c>
      <c r="X8" s="12">
        <f t="shared" si="6"/>
        <v>3.7402752842609216E-2</v>
      </c>
      <c r="Y8" s="5"/>
      <c r="Z8" s="5"/>
      <c r="AA8" s="1">
        <v>9.19</v>
      </c>
      <c r="AB8" s="1">
        <v>42.87</v>
      </c>
    </row>
    <row r="9" spans="1:28">
      <c r="A9" s="1" t="s">
        <v>11</v>
      </c>
      <c r="B9" s="7">
        <v>147524898</v>
      </c>
      <c r="C9" s="7">
        <f t="shared" si="1"/>
        <v>147524698</v>
      </c>
      <c r="D9" s="7">
        <f t="shared" si="2"/>
        <v>5917819</v>
      </c>
      <c r="E9" s="4">
        <f t="shared" si="3"/>
        <v>4.0114089913269979E-2</v>
      </c>
      <c r="F9" s="51"/>
      <c r="G9" s="6">
        <v>5917819</v>
      </c>
      <c r="H9" s="6">
        <v>200</v>
      </c>
      <c r="I9" s="7">
        <v>141606879</v>
      </c>
      <c r="N9" s="3">
        <v>11411</v>
      </c>
      <c r="O9" s="3">
        <f t="shared" si="5"/>
        <v>62611</v>
      </c>
      <c r="P9" s="54"/>
      <c r="Q9" s="54"/>
      <c r="R9" s="40">
        <f>S9+V9</f>
        <v>4208</v>
      </c>
      <c r="S9" s="1">
        <v>317</v>
      </c>
      <c r="T9" s="2">
        <v>317</v>
      </c>
      <c r="U9" s="60"/>
      <c r="V9" s="2">
        <v>3891</v>
      </c>
      <c r="W9" s="1">
        <v>2</v>
      </c>
      <c r="X9" s="12">
        <f t="shared" si="6"/>
        <v>7.5332699619771862E-2</v>
      </c>
      <c r="Y9" s="5"/>
      <c r="Z9" s="5"/>
      <c r="AA9" s="1">
        <v>9.41</v>
      </c>
      <c r="AB9" s="1">
        <v>83.35</v>
      </c>
    </row>
    <row r="10" spans="1:28">
      <c r="A10" s="1" t="s">
        <v>12</v>
      </c>
      <c r="B10" s="7">
        <v>124456052.63</v>
      </c>
      <c r="C10" s="7">
        <f t="shared" si="1"/>
        <v>121955559</v>
      </c>
      <c r="D10" s="7">
        <f t="shared" si="2"/>
        <v>4632289</v>
      </c>
      <c r="E10" s="4">
        <f t="shared" si="3"/>
        <v>3.7983418205643257E-2</v>
      </c>
      <c r="F10" s="51"/>
      <c r="G10" s="6">
        <v>4632289</v>
      </c>
      <c r="H10" s="6">
        <v>2500493.63</v>
      </c>
      <c r="I10" s="7">
        <v>117323270</v>
      </c>
      <c r="N10" s="3">
        <v>47765</v>
      </c>
      <c r="O10" s="3">
        <f t="shared" si="5"/>
        <v>110376</v>
      </c>
      <c r="P10" s="54"/>
      <c r="Q10" s="54"/>
      <c r="R10" s="40">
        <f t="shared" ref="R10:R33" si="7">S10+V10</f>
        <v>3649</v>
      </c>
      <c r="S10" s="1">
        <v>220</v>
      </c>
      <c r="T10" s="2">
        <v>220</v>
      </c>
      <c r="U10" s="60"/>
      <c r="V10" s="2">
        <v>3429</v>
      </c>
      <c r="W10" s="1">
        <v>153</v>
      </c>
      <c r="X10" s="12">
        <f t="shared" si="6"/>
        <v>6.0290490545354888E-2</v>
      </c>
      <c r="Y10" s="5"/>
      <c r="Z10" s="5"/>
      <c r="AA10" s="1">
        <v>9.1300000000000008</v>
      </c>
      <c r="AB10" s="1">
        <v>142.5</v>
      </c>
    </row>
    <row r="11" spans="1:28">
      <c r="A11" s="1" t="s">
        <v>13</v>
      </c>
      <c r="B11" s="7">
        <v>217200076.41999999</v>
      </c>
      <c r="C11" s="7">
        <f t="shared" si="1"/>
        <v>215522848</v>
      </c>
      <c r="D11" s="7">
        <f t="shared" si="2"/>
        <v>3935574</v>
      </c>
      <c r="E11" s="4">
        <f t="shared" si="3"/>
        <v>1.8260588315907926E-2</v>
      </c>
      <c r="F11" s="51"/>
      <c r="G11" s="6">
        <v>3935574</v>
      </c>
      <c r="H11" s="6">
        <v>1677228.42</v>
      </c>
      <c r="I11" s="7">
        <v>211587274</v>
      </c>
      <c r="N11" s="3">
        <v>33960</v>
      </c>
      <c r="O11" s="3">
        <f t="shared" si="5"/>
        <v>144336</v>
      </c>
      <c r="P11" s="54"/>
      <c r="Q11" s="54"/>
      <c r="R11" s="40">
        <f t="shared" si="7"/>
        <v>5307</v>
      </c>
      <c r="S11" s="1">
        <v>268</v>
      </c>
      <c r="T11" s="2">
        <v>268</v>
      </c>
      <c r="U11" s="60"/>
      <c r="V11" s="2">
        <v>5039</v>
      </c>
      <c r="W11" s="1">
        <v>121</v>
      </c>
      <c r="X11" s="12">
        <f t="shared" si="6"/>
        <v>5.0499340493687581E-2</v>
      </c>
      <c r="Y11" s="5"/>
      <c r="Z11" s="5"/>
      <c r="AA11" s="1">
        <v>9.18</v>
      </c>
      <c r="AB11" s="1">
        <v>146.37</v>
      </c>
    </row>
    <row r="12" spans="1:28">
      <c r="A12" s="1" t="s">
        <v>14</v>
      </c>
      <c r="B12" s="7">
        <v>223477707.61000001</v>
      </c>
      <c r="C12" s="7">
        <f t="shared" si="1"/>
        <v>219970742</v>
      </c>
      <c r="D12" s="7">
        <f t="shared" si="2"/>
        <v>5498630</v>
      </c>
      <c r="E12" s="4">
        <f t="shared" si="3"/>
        <v>2.4997097113942546E-2</v>
      </c>
      <c r="F12" s="51"/>
      <c r="G12" s="6">
        <v>5498630</v>
      </c>
      <c r="H12" s="6">
        <v>3506965.61</v>
      </c>
      <c r="I12" s="7">
        <v>214472112</v>
      </c>
      <c r="N12" s="3">
        <v>37414</v>
      </c>
      <c r="O12" s="3">
        <f t="shared" si="5"/>
        <v>181750</v>
      </c>
      <c r="P12" s="54"/>
      <c r="Q12" s="54"/>
      <c r="R12" s="40">
        <f t="shared" si="7"/>
        <v>5809</v>
      </c>
      <c r="S12" s="1">
        <v>295</v>
      </c>
      <c r="T12" s="2">
        <v>295</v>
      </c>
      <c r="U12" s="60"/>
      <c r="V12" s="2">
        <v>5514</v>
      </c>
      <c r="W12" s="1">
        <v>199</v>
      </c>
      <c r="X12" s="12">
        <f t="shared" si="6"/>
        <v>5.0783267343776896E-2</v>
      </c>
      <c r="Y12" s="5"/>
      <c r="Z12" s="5"/>
      <c r="AA12" s="1">
        <v>9.2200000000000006</v>
      </c>
      <c r="AB12" s="1">
        <v>131.65</v>
      </c>
    </row>
    <row r="13" spans="1:28">
      <c r="A13" s="1" t="s">
        <v>15</v>
      </c>
      <c r="B13" s="7">
        <v>372191316.10000002</v>
      </c>
      <c r="C13" s="7">
        <f t="shared" si="1"/>
        <v>366103441</v>
      </c>
      <c r="D13" s="7">
        <f t="shared" si="2"/>
        <v>23397612</v>
      </c>
      <c r="E13" s="4">
        <f t="shared" si="3"/>
        <v>6.3909839077420746E-2</v>
      </c>
      <c r="F13" s="51"/>
      <c r="G13" s="6">
        <v>23397612</v>
      </c>
      <c r="H13" s="6">
        <v>6087875.0999999996</v>
      </c>
      <c r="I13" s="7">
        <v>342705829</v>
      </c>
      <c r="N13" s="3">
        <v>70662</v>
      </c>
      <c r="O13" s="3">
        <f t="shared" si="5"/>
        <v>252412</v>
      </c>
      <c r="P13" s="54"/>
      <c r="Q13" s="54"/>
      <c r="R13" s="40">
        <f t="shared" si="7"/>
        <v>18854</v>
      </c>
      <c r="S13" s="1">
        <v>626</v>
      </c>
      <c r="T13" s="2">
        <v>626</v>
      </c>
      <c r="U13" s="60"/>
      <c r="V13" s="2">
        <v>18228</v>
      </c>
      <c r="W13" s="1">
        <v>272</v>
      </c>
      <c r="X13" s="12">
        <f t="shared" si="6"/>
        <v>3.3202503447544288E-2</v>
      </c>
      <c r="Y13" s="5"/>
      <c r="Z13" s="5"/>
      <c r="AA13" s="1">
        <v>8.6999999999999993</v>
      </c>
      <c r="AB13" s="1">
        <v>62.84</v>
      </c>
    </row>
    <row r="14" spans="1:28">
      <c r="A14" s="1" t="s">
        <v>16</v>
      </c>
      <c r="B14" s="7">
        <v>548777659.41999996</v>
      </c>
      <c r="C14" s="7">
        <f t="shared" si="1"/>
        <v>545447253</v>
      </c>
      <c r="D14" s="7">
        <f t="shared" si="2"/>
        <v>6159199</v>
      </c>
      <c r="E14" s="4">
        <f t="shared" si="3"/>
        <v>1.1292015801938598E-2</v>
      </c>
      <c r="F14" s="51"/>
      <c r="G14" s="6">
        <v>6159199</v>
      </c>
      <c r="H14" s="6">
        <v>3330406.42</v>
      </c>
      <c r="I14" s="7">
        <v>539288054</v>
      </c>
      <c r="N14" s="3">
        <v>58077</v>
      </c>
      <c r="O14" s="3">
        <f t="shared" si="5"/>
        <v>310489</v>
      </c>
      <c r="P14" s="54"/>
      <c r="Q14" s="54"/>
      <c r="R14" s="40">
        <f t="shared" si="7"/>
        <v>16239</v>
      </c>
      <c r="S14" s="1">
        <v>290</v>
      </c>
      <c r="T14" s="2">
        <v>290</v>
      </c>
      <c r="U14" s="60"/>
      <c r="V14" s="2">
        <v>15949</v>
      </c>
      <c r="W14" s="1">
        <v>208</v>
      </c>
      <c r="X14" s="12">
        <f t="shared" si="6"/>
        <v>1.7858242502617156E-2</v>
      </c>
      <c r="Y14" s="5"/>
      <c r="Z14" s="5"/>
      <c r="AA14" s="1">
        <v>8.42</v>
      </c>
      <c r="AB14" s="1">
        <v>91.17</v>
      </c>
    </row>
    <row r="15" spans="1:28">
      <c r="A15" s="1" t="s">
        <v>17</v>
      </c>
      <c r="B15" s="7">
        <v>301108202.61000001</v>
      </c>
      <c r="C15" s="7">
        <f t="shared" si="1"/>
        <v>296985438</v>
      </c>
      <c r="D15" s="7">
        <f t="shared" si="2"/>
        <v>5179292</v>
      </c>
      <c r="E15" s="4">
        <f t="shared" si="3"/>
        <v>1.7439548669049558E-2</v>
      </c>
      <c r="F15" s="51"/>
      <c r="G15" s="6">
        <v>5179292</v>
      </c>
      <c r="H15" s="6">
        <v>4122764.61</v>
      </c>
      <c r="I15" s="7">
        <v>291806146</v>
      </c>
      <c r="N15" s="3">
        <v>98327</v>
      </c>
      <c r="O15" s="3">
        <f t="shared" si="5"/>
        <v>408816</v>
      </c>
      <c r="P15" s="54"/>
      <c r="Q15" s="54"/>
      <c r="R15" s="40">
        <f t="shared" si="7"/>
        <v>9377</v>
      </c>
      <c r="S15" s="1">
        <v>270</v>
      </c>
      <c r="T15" s="2">
        <v>270</v>
      </c>
      <c r="U15" s="60"/>
      <c r="V15" s="2">
        <v>9107</v>
      </c>
      <c r="W15" s="1">
        <v>250</v>
      </c>
      <c r="X15" s="12">
        <f t="shared" si="6"/>
        <v>2.879385731044044E-2</v>
      </c>
      <c r="Y15" s="5"/>
      <c r="Z15" s="5"/>
      <c r="AA15" s="1">
        <v>9.01</v>
      </c>
      <c r="AB15" s="1">
        <v>104.14</v>
      </c>
    </row>
    <row r="16" spans="1:28">
      <c r="A16" s="1" t="s">
        <v>18</v>
      </c>
      <c r="B16" s="7">
        <v>366693392.97000003</v>
      </c>
      <c r="C16" s="7">
        <f t="shared" si="1"/>
        <v>359400789</v>
      </c>
      <c r="D16" s="7">
        <f t="shared" si="2"/>
        <v>12076597</v>
      </c>
      <c r="E16" s="4">
        <f t="shared" si="3"/>
        <v>3.360203252085793E-2</v>
      </c>
      <c r="F16" s="51"/>
      <c r="G16" s="6">
        <v>12076597</v>
      </c>
      <c r="H16" s="6">
        <v>7292603.9699999997</v>
      </c>
      <c r="I16" s="7">
        <v>347324192</v>
      </c>
      <c r="N16" s="3">
        <v>68619</v>
      </c>
      <c r="O16" s="3">
        <f t="shared" si="5"/>
        <v>477435</v>
      </c>
      <c r="P16" s="54"/>
      <c r="Q16" s="54"/>
      <c r="R16" s="40">
        <f t="shared" si="7"/>
        <v>32330</v>
      </c>
      <c r="S16" s="1">
        <v>469</v>
      </c>
      <c r="T16" s="2">
        <v>469</v>
      </c>
      <c r="U16" s="60"/>
      <c r="V16" s="2">
        <v>31861</v>
      </c>
      <c r="W16" s="1">
        <v>331</v>
      </c>
      <c r="X16" s="12">
        <f t="shared" si="6"/>
        <v>1.4506650170120631E-2</v>
      </c>
      <c r="Y16" s="5"/>
      <c r="Z16" s="5"/>
      <c r="AA16" s="1">
        <v>8.81</v>
      </c>
      <c r="AB16" s="1">
        <v>83.66</v>
      </c>
    </row>
    <row r="17" spans="1:28">
      <c r="A17" s="1" t="s">
        <v>19</v>
      </c>
      <c r="B17" s="7">
        <v>371796024.75</v>
      </c>
      <c r="C17" s="7">
        <f t="shared" si="1"/>
        <v>364803717</v>
      </c>
      <c r="D17" s="7">
        <f t="shared" si="2"/>
        <v>6385047</v>
      </c>
      <c r="E17" s="4">
        <f t="shared" si="3"/>
        <v>1.7502691728330168E-2</v>
      </c>
      <c r="F17" s="51"/>
      <c r="G17" s="6">
        <v>6385047</v>
      </c>
      <c r="H17" s="6">
        <v>6992307.75</v>
      </c>
      <c r="I17" s="7">
        <v>358418670</v>
      </c>
      <c r="N17" s="3">
        <v>126873</v>
      </c>
      <c r="O17" s="3">
        <f t="shared" si="5"/>
        <v>604308</v>
      </c>
      <c r="P17" s="54"/>
      <c r="Q17" s="54"/>
      <c r="R17" s="40">
        <f t="shared" si="7"/>
        <v>79808</v>
      </c>
      <c r="S17" s="1">
        <v>447</v>
      </c>
      <c r="T17" s="2">
        <v>447</v>
      </c>
      <c r="U17" s="60"/>
      <c r="V17" s="2">
        <v>79361</v>
      </c>
      <c r="W17" s="1">
        <v>362</v>
      </c>
      <c r="X17" s="12">
        <f t="shared" si="6"/>
        <v>5.600942261427426E-3</v>
      </c>
      <c r="Y17" s="5"/>
      <c r="Z17" s="5"/>
      <c r="AA17" s="1">
        <v>8.8000000000000007</v>
      </c>
      <c r="AB17" s="1">
        <v>100.6</v>
      </c>
    </row>
    <row r="18" spans="1:28">
      <c r="A18" s="1" t="s">
        <v>20</v>
      </c>
      <c r="B18" s="7">
        <v>504407717.23000002</v>
      </c>
      <c r="C18" s="7">
        <f t="shared" si="1"/>
        <v>493346271</v>
      </c>
      <c r="D18" s="7">
        <f t="shared" si="2"/>
        <v>5102037</v>
      </c>
      <c r="E18" s="4">
        <f t="shared" si="3"/>
        <v>1.034169568092266E-2</v>
      </c>
      <c r="F18" s="51"/>
      <c r="G18" s="6">
        <v>5102037</v>
      </c>
      <c r="H18" s="6">
        <v>11061446.23</v>
      </c>
      <c r="I18" s="7">
        <v>488244234</v>
      </c>
      <c r="N18" s="3">
        <v>316646</v>
      </c>
      <c r="O18" s="3">
        <f t="shared" si="5"/>
        <v>920954</v>
      </c>
      <c r="P18" s="54"/>
      <c r="Q18" s="54"/>
      <c r="R18" s="40">
        <f t="shared" si="7"/>
        <v>73388</v>
      </c>
      <c r="S18" s="1">
        <v>448</v>
      </c>
      <c r="T18" s="2">
        <v>448</v>
      </c>
      <c r="U18" s="60"/>
      <c r="V18" s="2">
        <v>72940</v>
      </c>
      <c r="W18" s="1">
        <v>488</v>
      </c>
      <c r="X18" s="12">
        <f t="shared" si="6"/>
        <v>6.1045402518122857E-3</v>
      </c>
      <c r="Y18" s="5"/>
      <c r="Z18" s="5"/>
      <c r="AA18" s="1">
        <v>8.57</v>
      </c>
      <c r="AB18" s="1">
        <v>90.14</v>
      </c>
    </row>
    <row r="19" spans="1:28">
      <c r="A19" s="1" t="s">
        <v>21</v>
      </c>
      <c r="B19" s="7">
        <v>522300184.55000001</v>
      </c>
      <c r="C19" s="7">
        <f t="shared" si="1"/>
        <v>510973909</v>
      </c>
      <c r="D19" s="7">
        <f t="shared" si="2"/>
        <v>3153623</v>
      </c>
      <c r="E19" s="4">
        <f t="shared" si="3"/>
        <v>6.1717887047731826E-3</v>
      </c>
      <c r="F19" s="51"/>
      <c r="G19" s="6">
        <v>3153623</v>
      </c>
      <c r="H19" s="6">
        <v>11326275.550000001</v>
      </c>
      <c r="I19" s="7">
        <v>507820286</v>
      </c>
      <c r="N19" s="3">
        <v>278504</v>
      </c>
      <c r="O19" s="3">
        <f t="shared" si="5"/>
        <v>1199458</v>
      </c>
      <c r="P19" s="54"/>
      <c r="Q19" s="54"/>
      <c r="R19" s="40">
        <f t="shared" si="7"/>
        <v>76436</v>
      </c>
      <c r="S19" s="1">
        <v>419</v>
      </c>
      <c r="T19" s="2">
        <v>419</v>
      </c>
      <c r="U19" s="60"/>
      <c r="V19" s="2">
        <v>76017</v>
      </c>
      <c r="W19" s="1">
        <v>555</v>
      </c>
      <c r="X19" s="12">
        <f t="shared" si="6"/>
        <v>5.4817101889162176E-3</v>
      </c>
      <c r="Y19" s="5"/>
      <c r="Z19" s="5"/>
      <c r="AA19" s="1">
        <v>8.49</v>
      </c>
      <c r="AB19" s="1">
        <v>96.66</v>
      </c>
    </row>
    <row r="20" spans="1:28">
      <c r="A20" s="1" t="s">
        <v>22</v>
      </c>
      <c r="B20" s="7">
        <v>529332112.80000001</v>
      </c>
      <c r="C20" s="7">
        <f t="shared" si="1"/>
        <v>520855344</v>
      </c>
      <c r="D20" s="7">
        <f t="shared" si="2"/>
        <v>2584916</v>
      </c>
      <c r="E20" s="4">
        <f t="shared" si="3"/>
        <v>4.9628289884647899E-3</v>
      </c>
      <c r="F20" s="51"/>
      <c r="G20" s="6">
        <v>2584916</v>
      </c>
      <c r="H20" s="6">
        <v>8476768.8000000007</v>
      </c>
      <c r="I20" s="7">
        <v>518270428</v>
      </c>
      <c r="N20" s="3">
        <v>103909</v>
      </c>
      <c r="O20" s="3">
        <f t="shared" si="5"/>
        <v>1303367</v>
      </c>
      <c r="P20" s="54"/>
      <c r="Q20" s="54"/>
      <c r="R20" s="40">
        <f t="shared" si="7"/>
        <v>19559</v>
      </c>
      <c r="S20" s="1">
        <v>379</v>
      </c>
      <c r="T20" s="2">
        <v>379</v>
      </c>
      <c r="U20" s="60"/>
      <c r="V20" s="2">
        <v>19180</v>
      </c>
      <c r="W20" s="1">
        <v>351</v>
      </c>
      <c r="X20" s="12">
        <f t="shared" si="6"/>
        <v>1.9377268776522318E-2</v>
      </c>
      <c r="Y20" s="5"/>
      <c r="Z20" s="5"/>
      <c r="AA20" s="1">
        <v>8.92</v>
      </c>
      <c r="AB20" s="1">
        <v>124.9</v>
      </c>
    </row>
    <row r="21" spans="1:28">
      <c r="A21" s="1" t="s">
        <v>23</v>
      </c>
      <c r="B21" s="7">
        <v>466482094</v>
      </c>
      <c r="C21" s="7">
        <f t="shared" si="1"/>
        <v>455407947</v>
      </c>
      <c r="D21" s="7">
        <f t="shared" si="2"/>
        <v>3085598</v>
      </c>
      <c r="E21" s="4">
        <f t="shared" si="3"/>
        <v>6.7754592784916865E-3</v>
      </c>
      <c r="F21" s="51"/>
      <c r="G21" s="6">
        <v>3085598</v>
      </c>
      <c r="H21" s="6">
        <v>11074147</v>
      </c>
      <c r="I21" s="7">
        <v>452322349</v>
      </c>
      <c r="N21" s="3">
        <v>87454</v>
      </c>
      <c r="O21" s="3">
        <f t="shared" si="5"/>
        <v>1390821</v>
      </c>
      <c r="P21" s="54"/>
      <c r="Q21" s="54"/>
      <c r="R21" s="40">
        <f t="shared" si="7"/>
        <v>17122</v>
      </c>
      <c r="S21" s="1">
        <v>368</v>
      </c>
      <c r="T21" s="2">
        <v>368</v>
      </c>
      <c r="U21" s="60"/>
      <c r="V21" s="2">
        <v>16754</v>
      </c>
      <c r="W21" s="1">
        <v>533</v>
      </c>
      <c r="X21" s="12">
        <f t="shared" si="6"/>
        <v>2.1492816259782735E-2</v>
      </c>
      <c r="Y21" s="5"/>
      <c r="Z21" s="5"/>
      <c r="AA21" s="1">
        <v>8.82</v>
      </c>
      <c r="AB21" s="1">
        <v>116.52</v>
      </c>
    </row>
    <row r="22" spans="1:28">
      <c r="A22" s="1" t="s">
        <v>24</v>
      </c>
      <c r="B22" s="7">
        <v>642760234.04999995</v>
      </c>
      <c r="C22" s="7">
        <f t="shared" si="1"/>
        <v>568109695</v>
      </c>
      <c r="D22" s="7">
        <f t="shared" si="2"/>
        <v>2195341</v>
      </c>
      <c r="E22" s="4">
        <f t="shared" si="3"/>
        <v>3.8642906806932772E-3</v>
      </c>
      <c r="F22" s="51"/>
      <c r="G22" s="6">
        <v>2195341</v>
      </c>
      <c r="H22" s="6">
        <v>74650539.049999997</v>
      </c>
      <c r="I22" s="7">
        <v>565914354</v>
      </c>
      <c r="N22" s="3">
        <v>55718</v>
      </c>
      <c r="O22" s="3">
        <f t="shared" si="5"/>
        <v>1446539</v>
      </c>
      <c r="P22" s="54"/>
      <c r="Q22" s="54"/>
      <c r="R22" s="40">
        <f t="shared" si="7"/>
        <v>19966</v>
      </c>
      <c r="S22" s="1">
        <v>322</v>
      </c>
      <c r="T22" s="2">
        <v>322</v>
      </c>
      <c r="U22" s="60"/>
      <c r="V22" s="2">
        <v>19644</v>
      </c>
      <c r="W22" s="1">
        <v>676</v>
      </c>
      <c r="X22" s="12">
        <f t="shared" si="6"/>
        <v>1.6127416608233996E-2</v>
      </c>
      <c r="Y22" s="5"/>
      <c r="Z22" s="5"/>
      <c r="AA22" s="1">
        <v>8.75</v>
      </c>
      <c r="AB22" s="1">
        <v>121.05</v>
      </c>
    </row>
    <row r="23" spans="1:28">
      <c r="A23" s="1" t="s">
        <v>25</v>
      </c>
      <c r="B23" s="7">
        <v>793615640</v>
      </c>
      <c r="C23" s="7">
        <f t="shared" si="1"/>
        <v>447643611</v>
      </c>
      <c r="D23" s="7">
        <f t="shared" si="2"/>
        <v>1423335</v>
      </c>
      <c r="E23" s="4">
        <f>D23/C23</f>
        <v>3.1796164739632572E-3</v>
      </c>
      <c r="F23" s="51"/>
      <c r="G23" s="6">
        <v>1423335</v>
      </c>
      <c r="H23" s="6">
        <v>345972029</v>
      </c>
      <c r="I23" s="7">
        <v>446220276</v>
      </c>
      <c r="N23" s="3">
        <v>49306</v>
      </c>
      <c r="O23" s="3">
        <f t="shared" si="5"/>
        <v>1495845</v>
      </c>
      <c r="P23" s="54"/>
      <c r="Q23" s="54"/>
      <c r="R23" s="40">
        <f t="shared" si="7"/>
        <v>30757</v>
      </c>
      <c r="S23" s="1">
        <v>237</v>
      </c>
      <c r="T23" s="2">
        <v>237</v>
      </c>
      <c r="U23" s="60"/>
      <c r="V23" s="2">
        <v>30520</v>
      </c>
      <c r="W23" s="1">
        <v>840</v>
      </c>
      <c r="X23" s="12">
        <f t="shared" si="6"/>
        <v>7.7055629612771074E-3</v>
      </c>
      <c r="Y23" s="5"/>
      <c r="Z23" s="5"/>
      <c r="AA23" s="1">
        <v>8.2899999999999991</v>
      </c>
      <c r="AB23" s="1">
        <v>89.29</v>
      </c>
    </row>
    <row r="24" spans="1:28">
      <c r="A24" s="1" t="s">
        <v>26</v>
      </c>
      <c r="B24" s="7">
        <v>817691806.39999998</v>
      </c>
      <c r="C24" s="7">
        <f t="shared" si="1"/>
        <v>367905270</v>
      </c>
      <c r="D24" s="7">
        <f t="shared" si="2"/>
        <v>1190454</v>
      </c>
      <c r="E24" s="4">
        <f t="shared" si="3"/>
        <v>3.2357622928315217E-3</v>
      </c>
      <c r="F24" s="51"/>
      <c r="G24" s="6">
        <v>1190454</v>
      </c>
      <c r="H24" s="6">
        <v>449786536.39999998</v>
      </c>
      <c r="I24" s="7">
        <v>366714816</v>
      </c>
      <c r="N24" s="3">
        <v>54001</v>
      </c>
      <c r="O24" s="3">
        <f t="shared" si="5"/>
        <v>1549846</v>
      </c>
      <c r="P24" s="54"/>
      <c r="Q24" s="54"/>
      <c r="R24" s="40">
        <f t="shared" si="7"/>
        <v>21451</v>
      </c>
      <c r="S24" s="1">
        <v>257</v>
      </c>
      <c r="T24" s="2">
        <v>257</v>
      </c>
      <c r="U24" s="60"/>
      <c r="V24" s="2">
        <v>21194</v>
      </c>
      <c r="W24" s="1">
        <v>1647</v>
      </c>
      <c r="X24" s="12">
        <f t="shared" si="6"/>
        <v>1.198079343620344E-2</v>
      </c>
      <c r="Y24" s="5"/>
      <c r="Z24" s="5"/>
      <c r="AA24" s="1">
        <v>8.07</v>
      </c>
      <c r="AB24" s="1">
        <v>67.77</v>
      </c>
    </row>
    <row r="25" spans="1:28">
      <c r="A25" s="1" t="s">
        <v>27</v>
      </c>
      <c r="B25" s="7">
        <v>1113881721.1900001</v>
      </c>
      <c r="C25" s="7">
        <f t="shared" si="1"/>
        <v>616970882</v>
      </c>
      <c r="D25" s="7">
        <f t="shared" si="2"/>
        <v>771560</v>
      </c>
      <c r="E25" s="4">
        <f t="shared" si="3"/>
        <v>1.2505614487005887E-3</v>
      </c>
      <c r="F25" s="51"/>
      <c r="G25" s="6">
        <v>771560</v>
      </c>
      <c r="H25" s="6">
        <v>496910839.19</v>
      </c>
      <c r="I25" s="7">
        <v>616199322</v>
      </c>
      <c r="N25" s="3">
        <v>52604</v>
      </c>
      <c r="O25" s="3">
        <f t="shared" si="5"/>
        <v>1602450</v>
      </c>
      <c r="P25" s="54"/>
      <c r="Q25" s="54"/>
      <c r="R25" s="40">
        <f t="shared" si="7"/>
        <v>24882</v>
      </c>
      <c r="S25" s="1">
        <v>152</v>
      </c>
      <c r="T25" s="2">
        <v>152</v>
      </c>
      <c r="U25" s="60"/>
      <c r="V25" s="2">
        <v>24730</v>
      </c>
      <c r="W25" s="1">
        <v>2069</v>
      </c>
      <c r="X25" s="12">
        <f t="shared" si="6"/>
        <v>6.1088336950405912E-3</v>
      </c>
      <c r="Y25" s="5"/>
      <c r="Z25" s="5"/>
      <c r="AA25" s="1">
        <v>8.61</v>
      </c>
      <c r="AB25" s="1">
        <v>67.63</v>
      </c>
    </row>
    <row r="26" spans="1:28">
      <c r="A26" s="1" t="s">
        <v>28</v>
      </c>
      <c r="B26" s="7">
        <v>1144572027.95</v>
      </c>
      <c r="C26" s="7">
        <f t="shared" si="1"/>
        <v>546810145</v>
      </c>
      <c r="D26" s="7">
        <f t="shared" si="2"/>
        <v>15222299</v>
      </c>
      <c r="E26" s="4">
        <f t="shared" si="3"/>
        <v>2.7838362435649397E-2</v>
      </c>
      <c r="F26" s="51"/>
      <c r="G26" s="6">
        <v>15222299</v>
      </c>
      <c r="H26" s="6">
        <v>597761882.95000005</v>
      </c>
      <c r="I26" s="7">
        <v>531587846</v>
      </c>
      <c r="N26" s="3">
        <v>64952</v>
      </c>
      <c r="O26" s="3">
        <f t="shared" si="5"/>
        <v>1667402</v>
      </c>
      <c r="P26" s="54"/>
      <c r="Q26" s="54"/>
      <c r="R26" s="40">
        <f t="shared" si="7"/>
        <v>18853</v>
      </c>
      <c r="S26" s="1">
        <v>693</v>
      </c>
      <c r="T26" s="2">
        <v>693</v>
      </c>
      <c r="U26" s="60"/>
      <c r="V26" s="2">
        <v>18160</v>
      </c>
      <c r="W26" s="1">
        <v>2946</v>
      </c>
      <c r="X26" s="12">
        <f t="shared" si="6"/>
        <v>3.6758075637829526E-2</v>
      </c>
      <c r="Y26" s="5"/>
      <c r="Z26" s="5"/>
      <c r="AA26" s="1">
        <v>8.15</v>
      </c>
      <c r="AB26" s="1">
        <v>94.51</v>
      </c>
    </row>
    <row r="27" spans="1:28">
      <c r="A27" s="1" t="s">
        <v>29</v>
      </c>
      <c r="B27" s="7">
        <v>837752868.5</v>
      </c>
      <c r="C27" s="7">
        <f t="shared" si="1"/>
        <v>457657349</v>
      </c>
      <c r="D27" s="7">
        <f t="shared" si="2"/>
        <v>15076037</v>
      </c>
      <c r="E27" s="4">
        <f t="shared" si="3"/>
        <v>3.2941756606644154E-2</v>
      </c>
      <c r="F27" s="51"/>
      <c r="G27" s="6">
        <v>15076037</v>
      </c>
      <c r="H27" s="6">
        <v>380095519.5</v>
      </c>
      <c r="I27" s="7">
        <v>442581312</v>
      </c>
      <c r="N27" s="3">
        <v>75935</v>
      </c>
      <c r="O27" s="3">
        <f t="shared" si="5"/>
        <v>1743337</v>
      </c>
      <c r="P27" s="54"/>
      <c r="Q27" s="54"/>
      <c r="R27" s="40">
        <f t="shared" si="7"/>
        <v>16799</v>
      </c>
      <c r="S27" s="1">
        <v>509</v>
      </c>
      <c r="T27" s="2">
        <v>509</v>
      </c>
      <c r="U27" s="60"/>
      <c r="V27" s="2">
        <v>16290</v>
      </c>
      <c r="W27" s="1">
        <v>2792</v>
      </c>
      <c r="X27" s="12">
        <f t="shared" si="6"/>
        <v>3.029942258467766E-2</v>
      </c>
      <c r="Y27" s="5"/>
      <c r="Z27" s="5"/>
      <c r="AA27" s="1">
        <v>7.96</v>
      </c>
      <c r="AB27" s="1">
        <v>114.56</v>
      </c>
    </row>
    <row r="28" spans="1:28">
      <c r="A28" s="1" t="s">
        <v>30</v>
      </c>
      <c r="B28" s="7">
        <v>1109803071.5699999</v>
      </c>
      <c r="C28" s="7">
        <f t="shared" si="1"/>
        <v>462928460</v>
      </c>
      <c r="D28" s="7">
        <f t="shared" si="2"/>
        <v>8102367</v>
      </c>
      <c r="E28" s="4">
        <f t="shared" si="3"/>
        <v>1.7502417112138666E-2</v>
      </c>
      <c r="F28" s="51"/>
      <c r="G28" s="6">
        <v>8102367</v>
      </c>
      <c r="H28" s="6">
        <v>646874611.57000005</v>
      </c>
      <c r="I28" s="7">
        <v>454826093</v>
      </c>
      <c r="N28" s="3">
        <v>97568</v>
      </c>
      <c r="O28" s="3">
        <f t="shared" si="5"/>
        <v>1840905</v>
      </c>
      <c r="P28" s="54"/>
      <c r="Q28" s="54"/>
      <c r="R28" s="40">
        <f t="shared" si="7"/>
        <v>27386</v>
      </c>
      <c r="S28" s="1">
        <v>435</v>
      </c>
      <c r="T28" s="2">
        <v>435</v>
      </c>
      <c r="U28" s="60"/>
      <c r="V28" s="2">
        <v>26951</v>
      </c>
      <c r="W28" s="1">
        <v>3367</v>
      </c>
      <c r="X28" s="12">
        <f t="shared" si="6"/>
        <v>1.588402833564595E-2</v>
      </c>
      <c r="Y28" s="5"/>
      <c r="Z28" s="5"/>
      <c r="AA28" s="1">
        <v>8.25</v>
      </c>
      <c r="AB28" s="1">
        <v>205.03</v>
      </c>
    </row>
    <row r="29" spans="1:28">
      <c r="A29" s="1" t="s">
        <v>31</v>
      </c>
      <c r="B29" s="7">
        <v>833589160.74000001</v>
      </c>
      <c r="C29" s="7">
        <f t="shared" si="1"/>
        <v>459793541</v>
      </c>
      <c r="D29" s="7">
        <f t="shared" si="2"/>
        <v>6888974</v>
      </c>
      <c r="E29" s="4">
        <f t="shared" si="3"/>
        <v>1.4982755053533909E-2</v>
      </c>
      <c r="F29" s="51"/>
      <c r="G29" s="6">
        <v>6888974</v>
      </c>
      <c r="H29" s="6">
        <v>373795619.74000001</v>
      </c>
      <c r="I29" s="7">
        <v>452904567</v>
      </c>
      <c r="N29" s="3">
        <v>46023</v>
      </c>
      <c r="O29" s="3">
        <f t="shared" si="5"/>
        <v>1886928</v>
      </c>
      <c r="P29" s="54"/>
      <c r="Q29" s="54"/>
      <c r="R29" s="40">
        <f t="shared" si="7"/>
        <v>20029</v>
      </c>
      <c r="S29" s="1">
        <v>420</v>
      </c>
      <c r="T29" s="2">
        <v>420</v>
      </c>
      <c r="U29" s="60"/>
      <c r="V29" s="2">
        <v>19609</v>
      </c>
      <c r="W29" s="1">
        <v>5140</v>
      </c>
      <c r="X29" s="12">
        <f t="shared" si="6"/>
        <v>2.0969594088571571E-2</v>
      </c>
      <c r="Y29" s="5"/>
      <c r="Z29" s="5"/>
      <c r="AA29" s="1">
        <v>8.86</v>
      </c>
      <c r="AB29" s="1">
        <v>251.82</v>
      </c>
    </row>
    <row r="30" spans="1:28">
      <c r="A30" s="1" t="s">
        <v>32</v>
      </c>
      <c r="B30" s="7">
        <v>618485088.89999998</v>
      </c>
      <c r="C30" s="7">
        <f t="shared" si="1"/>
        <v>376124083</v>
      </c>
      <c r="D30" s="7">
        <f t="shared" si="2"/>
        <v>3523692</v>
      </c>
      <c r="E30" s="4">
        <f t="shared" si="3"/>
        <v>9.3684296200730113E-3</v>
      </c>
      <c r="F30" s="51"/>
      <c r="G30" s="6">
        <v>3523692</v>
      </c>
      <c r="H30" s="6">
        <v>193222527.90000001</v>
      </c>
      <c r="I30" s="7">
        <v>372600391</v>
      </c>
      <c r="N30" s="3">
        <v>16036</v>
      </c>
      <c r="O30" s="3">
        <f t="shared" si="5"/>
        <v>1902964</v>
      </c>
      <c r="P30" s="54"/>
      <c r="Q30" s="54"/>
      <c r="R30" s="40">
        <f t="shared" si="7"/>
        <v>14028</v>
      </c>
      <c r="S30" s="1">
        <v>265</v>
      </c>
      <c r="T30" s="2">
        <v>265</v>
      </c>
      <c r="U30" s="60"/>
      <c r="V30" s="2">
        <v>13763</v>
      </c>
      <c r="W30" s="1">
        <v>4598</v>
      </c>
      <c r="X30" s="12">
        <f t="shared" si="6"/>
        <v>1.8890789848873681E-2</v>
      </c>
      <c r="Y30" s="5"/>
      <c r="Z30" s="5"/>
      <c r="AA30" s="1">
        <v>8.14</v>
      </c>
      <c r="AB30" s="1">
        <v>167.06</v>
      </c>
    </row>
    <row r="31" spans="1:28">
      <c r="A31" s="1" t="s">
        <v>33</v>
      </c>
      <c r="B31" s="7">
        <v>693927506.73000002</v>
      </c>
      <c r="C31" s="7">
        <f t="shared" si="1"/>
        <v>229001548</v>
      </c>
      <c r="D31" s="7">
        <f t="shared" si="2"/>
        <v>2467343</v>
      </c>
      <c r="E31" s="4">
        <f t="shared" si="3"/>
        <v>1.0774350748056952E-2</v>
      </c>
      <c r="F31" s="51"/>
      <c r="G31" s="6">
        <v>2467343</v>
      </c>
      <c r="H31" s="6">
        <v>217671643.72999999</v>
      </c>
      <c r="I31" s="7">
        <v>226534205</v>
      </c>
      <c r="N31" s="3">
        <v>35249</v>
      </c>
      <c r="O31" s="3">
        <f t="shared" si="5"/>
        <v>1938213</v>
      </c>
      <c r="P31" s="54"/>
      <c r="Q31" s="54"/>
      <c r="R31" s="40">
        <f t="shared" si="7"/>
        <v>9147</v>
      </c>
      <c r="S31" s="1">
        <v>63</v>
      </c>
      <c r="T31" s="2">
        <v>63</v>
      </c>
      <c r="U31" s="60"/>
      <c r="V31" s="2">
        <v>9084</v>
      </c>
      <c r="W31" s="1">
        <v>3327</v>
      </c>
      <c r="X31" s="12">
        <f t="shared" si="6"/>
        <v>6.8875040997048217E-3</v>
      </c>
      <c r="Y31" s="5"/>
      <c r="Z31" s="5"/>
      <c r="AA31" s="1">
        <v>7.74</v>
      </c>
      <c r="AB31" s="1">
        <v>99.25</v>
      </c>
    </row>
    <row r="32" spans="1:28">
      <c r="A32" s="1" t="s">
        <v>34</v>
      </c>
      <c r="B32" s="7">
        <v>554782750.27999997</v>
      </c>
      <c r="C32" s="7">
        <f t="shared" si="1"/>
        <v>56215969</v>
      </c>
      <c r="D32" s="7">
        <f t="shared" si="2"/>
        <v>38228</v>
      </c>
      <c r="E32" s="4">
        <f t="shared" si="3"/>
        <v>6.800202981469554E-4</v>
      </c>
      <c r="F32" s="51"/>
      <c r="G32" s="6">
        <v>38228</v>
      </c>
      <c r="H32" s="6">
        <v>134530131.28</v>
      </c>
      <c r="I32" s="7">
        <v>56177741</v>
      </c>
      <c r="N32" s="3">
        <v>46129</v>
      </c>
      <c r="O32" s="3">
        <f t="shared" si="5"/>
        <v>1984342</v>
      </c>
      <c r="P32" s="55"/>
      <c r="Q32" s="54"/>
      <c r="R32" s="40">
        <f t="shared" si="7"/>
        <v>3917</v>
      </c>
      <c r="S32" s="1">
        <v>7</v>
      </c>
      <c r="T32" s="2">
        <v>7</v>
      </c>
      <c r="U32" s="60"/>
      <c r="V32" s="2">
        <v>3910</v>
      </c>
      <c r="W32" s="1">
        <v>2347</v>
      </c>
      <c r="X32" s="12">
        <f t="shared" si="6"/>
        <v>1.7870819504723003E-3</v>
      </c>
      <c r="Y32" s="5"/>
      <c r="Z32" s="5"/>
      <c r="AA32" s="1">
        <v>7.8</v>
      </c>
      <c r="AB32" s="1">
        <v>86</v>
      </c>
    </row>
    <row r="33" spans="1:28">
      <c r="A33" s="1" t="s">
        <v>35</v>
      </c>
      <c r="B33" s="7">
        <v>441019712.35000002</v>
      </c>
      <c r="C33" s="7">
        <f t="shared" si="1"/>
        <v>113976533</v>
      </c>
      <c r="D33" s="7">
        <f t="shared" si="2"/>
        <v>0</v>
      </c>
      <c r="E33" s="4">
        <f t="shared" si="3"/>
        <v>0</v>
      </c>
      <c r="F33" s="52"/>
      <c r="G33" s="7">
        <v>0</v>
      </c>
      <c r="H33" s="7">
        <v>42691434.350000001</v>
      </c>
      <c r="I33" s="7">
        <v>113976533</v>
      </c>
      <c r="N33" s="3">
        <v>28708</v>
      </c>
      <c r="O33" s="3">
        <f t="shared" si="5"/>
        <v>2013050</v>
      </c>
      <c r="P33" s="3">
        <v>138</v>
      </c>
      <c r="Q33" s="54"/>
      <c r="R33" s="40">
        <f t="shared" si="7"/>
        <v>6556</v>
      </c>
      <c r="S33" s="2">
        <v>0</v>
      </c>
      <c r="T33" s="2">
        <v>0</v>
      </c>
      <c r="U33" s="61"/>
      <c r="V33" s="2">
        <v>6556</v>
      </c>
      <c r="W33" s="2">
        <v>1606</v>
      </c>
      <c r="X33" s="12">
        <f t="shared" si="6"/>
        <v>0</v>
      </c>
      <c r="Y33" s="5"/>
      <c r="Z33" s="5"/>
      <c r="AA33" s="1"/>
      <c r="AB33" s="1"/>
    </row>
    <row r="34" spans="1:28">
      <c r="A34" s="1" t="s">
        <v>36</v>
      </c>
      <c r="B34" s="7">
        <v>516971845.47000003</v>
      </c>
      <c r="C34" s="7">
        <f t="shared" ref="C34:C36" si="8">SUM(D34+H34+I34)</f>
        <v>153380369.47</v>
      </c>
      <c r="D34" s="7">
        <f>F34+G34</f>
        <v>623927.08000000007</v>
      </c>
      <c r="E34" s="4">
        <f>D34/C34</f>
        <v>4.0678418115431348E-3</v>
      </c>
      <c r="F34" s="6">
        <v>480077.08</v>
      </c>
      <c r="G34" s="6">
        <v>143850</v>
      </c>
      <c r="H34" s="6">
        <v>27944684.390000001</v>
      </c>
      <c r="I34" s="7">
        <v>124811758</v>
      </c>
      <c r="N34" s="3">
        <v>38749</v>
      </c>
      <c r="O34" s="3">
        <f t="shared" si="5"/>
        <v>2051799</v>
      </c>
      <c r="P34" s="3">
        <v>131</v>
      </c>
      <c r="Q34" s="54"/>
      <c r="R34" s="40">
        <f>S34+V34+W34</f>
        <v>8086</v>
      </c>
      <c r="S34" s="1">
        <v>102</v>
      </c>
      <c r="T34" s="2">
        <v>18</v>
      </c>
      <c r="U34" s="1">
        <v>90</v>
      </c>
      <c r="V34" s="2">
        <v>6540</v>
      </c>
      <c r="W34" s="1">
        <v>1444</v>
      </c>
      <c r="X34" s="12">
        <f t="shared" si="6"/>
        <v>1.2614395251051199E-2</v>
      </c>
      <c r="Y34" s="5"/>
      <c r="Z34" s="5"/>
      <c r="AA34" s="1">
        <v>10.82</v>
      </c>
      <c r="AB34" s="1">
        <v>750.46</v>
      </c>
    </row>
    <row r="35" spans="1:28">
      <c r="A35" s="1" t="s">
        <v>37</v>
      </c>
      <c r="B35" s="7">
        <v>379769154.29000002</v>
      </c>
      <c r="C35" s="7">
        <f t="shared" si="8"/>
        <v>134785420.53999999</v>
      </c>
      <c r="D35" s="7">
        <f t="shared" ref="D35:D36" si="9">F35+G35</f>
        <v>567966.51</v>
      </c>
      <c r="E35" s="4">
        <f t="shared" ref="E35:E36" si="10">D35/C35</f>
        <v>4.2138571644063372E-3</v>
      </c>
      <c r="F35" s="6">
        <v>403790.51</v>
      </c>
      <c r="G35" s="6">
        <v>164176</v>
      </c>
      <c r="H35" s="6">
        <v>20072538.030000001</v>
      </c>
      <c r="I35" s="7">
        <v>114144916</v>
      </c>
      <c r="N35" s="3">
        <v>27480</v>
      </c>
      <c r="O35" s="3">
        <f t="shared" si="5"/>
        <v>2079279</v>
      </c>
      <c r="P35" s="3">
        <v>70</v>
      </c>
      <c r="Q35" s="55"/>
      <c r="R35" s="40">
        <f>S35+V35+W35</f>
        <v>9093</v>
      </c>
      <c r="S35" s="1">
        <v>128</v>
      </c>
      <c r="T35" s="2">
        <v>15</v>
      </c>
      <c r="U35" s="1">
        <v>117</v>
      </c>
      <c r="V35" s="2">
        <v>7726</v>
      </c>
      <c r="W35" s="1">
        <v>1239</v>
      </c>
      <c r="X35" s="12">
        <f t="shared" si="6"/>
        <v>1.4076762344660728E-2</v>
      </c>
      <c r="Y35" s="5"/>
      <c r="Z35" s="5"/>
      <c r="AA35" s="1">
        <v>10.67</v>
      </c>
      <c r="AB35" s="1">
        <v>559.85</v>
      </c>
    </row>
    <row r="36" spans="1:28">
      <c r="A36" s="1" t="s">
        <v>38</v>
      </c>
      <c r="B36" s="7">
        <v>224938840.59999999</v>
      </c>
      <c r="C36" s="7">
        <f t="shared" si="8"/>
        <v>94414527.439999998</v>
      </c>
      <c r="D36" s="7">
        <f t="shared" si="9"/>
        <v>595142</v>
      </c>
      <c r="E36" s="4">
        <f t="shared" si="10"/>
        <v>6.3035002783677551E-3</v>
      </c>
      <c r="F36" s="6">
        <v>530578</v>
      </c>
      <c r="G36" s="6">
        <v>64564</v>
      </c>
      <c r="H36" s="6">
        <v>19544276.440000001</v>
      </c>
      <c r="I36" s="7">
        <v>74275109</v>
      </c>
      <c r="N36" s="3">
        <v>8416</v>
      </c>
      <c r="O36" s="3">
        <f t="shared" si="5"/>
        <v>2087695</v>
      </c>
      <c r="P36" s="3">
        <v>31</v>
      </c>
      <c r="Q36" s="3">
        <v>370</v>
      </c>
      <c r="R36" s="40">
        <f>S36+V36+W36</f>
        <v>7295</v>
      </c>
      <c r="S36" s="1">
        <v>143</v>
      </c>
      <c r="T36" s="2">
        <v>17</v>
      </c>
      <c r="U36" s="1">
        <v>136</v>
      </c>
      <c r="V36" s="2">
        <v>5993</v>
      </c>
      <c r="W36" s="1">
        <v>1159</v>
      </c>
      <c r="X36" s="12">
        <f t="shared" si="6"/>
        <v>1.9602467443454421E-2</v>
      </c>
      <c r="Y36" s="5"/>
      <c r="Z36" s="5"/>
      <c r="AA36" s="1">
        <v>10.87</v>
      </c>
      <c r="AB36" s="1">
        <v>602.04999999999995</v>
      </c>
    </row>
    <row r="37" spans="1:28">
      <c r="F37" s="6"/>
    </row>
  </sheetData>
  <mergeCells count="8">
    <mergeCell ref="D1:I1"/>
    <mergeCell ref="Y1:AB1"/>
    <mergeCell ref="F3:F33"/>
    <mergeCell ref="P3:P32"/>
    <mergeCell ref="Q3:Q35"/>
    <mergeCell ref="N1:X1"/>
    <mergeCell ref="U3:U33"/>
    <mergeCell ref="J1:M1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zoomScale="130" zoomScaleNormal="130" zoomScalePageLayoutView="130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baseColWidth="10" defaultColWidth="11" defaultRowHeight="15" x14ac:dyDescent="0"/>
  <cols>
    <col min="1" max="1" width="13.33203125" style="2" customWidth="1"/>
    <col min="2" max="2" width="13.33203125" style="7" customWidth="1"/>
    <col min="3" max="3" width="21.5" style="7" customWidth="1"/>
    <col min="4" max="4" width="12.5" style="7" customWidth="1"/>
    <col min="5" max="5" width="18.6640625" style="2" customWidth="1"/>
    <col min="6" max="6" width="17.83203125" style="7" customWidth="1"/>
    <col min="7" max="7" width="18.5" style="7" customWidth="1"/>
    <col min="8" max="8" width="17.1640625" style="7" customWidth="1"/>
    <col min="9" max="13" width="18.5" style="7" customWidth="1"/>
    <col min="14" max="14" width="12.5" style="2" customWidth="1"/>
    <col min="15" max="15" width="11" style="2" customWidth="1"/>
    <col min="16" max="16" width="18.1640625" style="2" customWidth="1"/>
    <col min="17" max="17" width="10" style="2" customWidth="1"/>
    <col min="18" max="18" width="18.33203125" style="2" customWidth="1"/>
    <col min="19" max="19" width="13.33203125" style="2" customWidth="1"/>
    <col min="20" max="20" width="12.5" style="2" customWidth="1"/>
    <col min="21" max="21" width="15.5" style="2" customWidth="1"/>
    <col min="22" max="22" width="18.5" style="2" customWidth="1"/>
    <col min="23" max="23" width="17.83203125" style="2" customWidth="1"/>
    <col min="24" max="24" width="21.1640625" style="2" customWidth="1"/>
    <col min="25" max="25" width="13.5" style="2" customWidth="1"/>
    <col min="26" max="26" width="11" style="2"/>
  </cols>
  <sheetData>
    <row r="1" spans="1:26">
      <c r="A1" s="1"/>
      <c r="B1" s="6"/>
      <c r="C1" s="27"/>
      <c r="D1" s="63" t="s">
        <v>67</v>
      </c>
      <c r="E1" s="64"/>
      <c r="F1" s="64"/>
      <c r="G1" s="64"/>
      <c r="H1" s="64"/>
      <c r="I1" s="64"/>
      <c r="J1" s="86" t="s">
        <v>104</v>
      </c>
      <c r="K1" s="86"/>
      <c r="L1" s="86"/>
      <c r="M1" s="87"/>
      <c r="N1" s="65" t="s">
        <v>68</v>
      </c>
      <c r="O1" s="66"/>
      <c r="P1" s="66"/>
      <c r="Q1" s="66"/>
      <c r="R1" s="66"/>
      <c r="S1" s="66"/>
      <c r="T1" s="66"/>
      <c r="U1" s="66"/>
      <c r="V1" s="67"/>
      <c r="W1" s="48" t="s">
        <v>69</v>
      </c>
      <c r="X1" s="49"/>
      <c r="Y1" s="49"/>
      <c r="Z1" s="49"/>
    </row>
    <row r="2" spans="1:26" s="8" customFormat="1" ht="45">
      <c r="A2" s="6" t="s">
        <v>70</v>
      </c>
      <c r="B2" s="6" t="s">
        <v>71</v>
      </c>
      <c r="C2" s="28" t="s">
        <v>72</v>
      </c>
      <c r="D2" s="28" t="s">
        <v>73</v>
      </c>
      <c r="E2" s="29" t="s">
        <v>74</v>
      </c>
      <c r="F2" s="28" t="s">
        <v>75</v>
      </c>
      <c r="G2" s="28" t="s">
        <v>76</v>
      </c>
      <c r="H2" s="28" t="s">
        <v>77</v>
      </c>
      <c r="I2" s="28" t="s">
        <v>50</v>
      </c>
      <c r="J2" s="15" t="s">
        <v>100</v>
      </c>
      <c r="K2" s="15" t="s">
        <v>101</v>
      </c>
      <c r="L2" s="15" t="s">
        <v>102</v>
      </c>
      <c r="M2" s="15" t="s">
        <v>103</v>
      </c>
      <c r="N2" s="25" t="s">
        <v>78</v>
      </c>
      <c r="O2" s="25" t="s">
        <v>79</v>
      </c>
      <c r="P2" s="25" t="s">
        <v>80</v>
      </c>
      <c r="Q2" s="26" t="s">
        <v>81</v>
      </c>
      <c r="R2" s="26" t="s">
        <v>82</v>
      </c>
      <c r="S2" s="26" t="s">
        <v>83</v>
      </c>
      <c r="T2" s="26" t="s">
        <v>84</v>
      </c>
      <c r="U2" s="26" t="s">
        <v>85</v>
      </c>
      <c r="V2" s="26" t="s">
        <v>86</v>
      </c>
      <c r="W2" s="9" t="s">
        <v>87</v>
      </c>
      <c r="X2" s="9" t="s">
        <v>88</v>
      </c>
      <c r="Y2" s="9" t="s">
        <v>89</v>
      </c>
      <c r="Z2" s="9" t="s">
        <v>90</v>
      </c>
    </row>
    <row r="3" spans="1:26" ht="15" customHeight="1">
      <c r="A3" s="17">
        <v>42948</v>
      </c>
      <c r="B3" s="6">
        <v>24195166.789999999</v>
      </c>
      <c r="C3" s="9"/>
      <c r="D3" s="9">
        <v>0</v>
      </c>
      <c r="E3" s="77" t="s">
        <v>99</v>
      </c>
      <c r="F3" s="78"/>
      <c r="G3" s="79"/>
      <c r="H3" s="6">
        <v>1530161.79</v>
      </c>
      <c r="I3" s="6">
        <v>5741617</v>
      </c>
      <c r="J3" s="6"/>
      <c r="K3" s="6"/>
      <c r="L3" s="6"/>
      <c r="M3" s="6"/>
      <c r="N3" s="3">
        <v>1303</v>
      </c>
      <c r="O3" s="3">
        <v>1303</v>
      </c>
      <c r="P3" s="11">
        <v>6</v>
      </c>
      <c r="Q3" s="68" t="s">
        <v>98</v>
      </c>
      <c r="R3" s="69"/>
      <c r="S3" s="70"/>
      <c r="T3" s="1">
        <v>551</v>
      </c>
      <c r="U3" s="1">
        <v>176</v>
      </c>
      <c r="V3" s="12"/>
      <c r="W3" s="5"/>
      <c r="X3" s="5"/>
      <c r="Y3" s="1"/>
      <c r="Z3" s="1"/>
    </row>
    <row r="4" spans="1:26">
      <c r="A4" s="17">
        <v>42949</v>
      </c>
      <c r="B4" s="6">
        <v>18465585.48</v>
      </c>
      <c r="C4" s="9"/>
      <c r="D4" s="9">
        <v>0</v>
      </c>
      <c r="E4" s="80"/>
      <c r="F4" s="81"/>
      <c r="G4" s="82"/>
      <c r="H4" s="6">
        <v>1242071.48</v>
      </c>
      <c r="I4" s="6">
        <v>3036507</v>
      </c>
      <c r="J4" s="6"/>
      <c r="K4" s="6"/>
      <c r="L4" s="6"/>
      <c r="M4" s="6"/>
      <c r="N4" s="3">
        <v>1226</v>
      </c>
      <c r="O4" s="3">
        <f>N4+O3</f>
        <v>2529</v>
      </c>
      <c r="P4" s="11">
        <v>10</v>
      </c>
      <c r="Q4" s="71"/>
      <c r="R4" s="72"/>
      <c r="S4" s="73"/>
      <c r="T4" s="1">
        <v>381</v>
      </c>
      <c r="U4" s="1">
        <v>191</v>
      </c>
      <c r="V4" s="12"/>
      <c r="W4" s="5"/>
      <c r="X4" s="5"/>
      <c r="Y4" s="1"/>
      <c r="Z4" s="1"/>
    </row>
    <row r="5" spans="1:26">
      <c r="A5" s="17">
        <v>42950</v>
      </c>
      <c r="B5" s="6">
        <v>19978421.219999999</v>
      </c>
      <c r="C5" s="9"/>
      <c r="D5" s="9">
        <v>0</v>
      </c>
      <c r="E5" s="83"/>
      <c r="F5" s="84"/>
      <c r="G5" s="85"/>
      <c r="H5" s="6">
        <v>1492214.22</v>
      </c>
      <c r="I5" s="6">
        <v>7497129</v>
      </c>
      <c r="J5" s="6"/>
      <c r="K5" s="6"/>
      <c r="L5" s="6"/>
      <c r="M5" s="6"/>
      <c r="N5" s="3">
        <v>1334</v>
      </c>
      <c r="O5" s="3">
        <f t="shared" ref="O5:O68" si="0">N5+O4</f>
        <v>3863</v>
      </c>
      <c r="P5" s="11">
        <v>9</v>
      </c>
      <c r="Q5" s="74"/>
      <c r="R5" s="75"/>
      <c r="S5" s="76"/>
      <c r="T5" s="1">
        <v>773</v>
      </c>
      <c r="U5" s="1">
        <v>210</v>
      </c>
      <c r="V5" s="12"/>
      <c r="W5" s="5"/>
      <c r="X5" s="5"/>
      <c r="Y5" s="1"/>
      <c r="Z5" s="1"/>
    </row>
    <row r="6" spans="1:26" s="38" customFormat="1">
      <c r="A6" s="31">
        <v>42951</v>
      </c>
      <c r="B6" s="32">
        <v>17986483.739999998</v>
      </c>
      <c r="C6" s="32">
        <f>F6+G6+H6+I6</f>
        <v>6438613.7400000002</v>
      </c>
      <c r="D6" s="32">
        <v>58070.96</v>
      </c>
      <c r="E6" s="33">
        <f>D6/C6</f>
        <v>9.0191712603029973E-3</v>
      </c>
      <c r="F6" s="45">
        <v>58070.96</v>
      </c>
      <c r="G6" s="32">
        <v>0</v>
      </c>
      <c r="H6" s="32">
        <v>829766.78</v>
      </c>
      <c r="I6" s="32">
        <v>5550776</v>
      </c>
      <c r="J6" s="32"/>
      <c r="K6" s="32"/>
      <c r="L6" s="32"/>
      <c r="M6" s="32"/>
      <c r="N6" s="34">
        <v>1234</v>
      </c>
      <c r="O6" s="34">
        <f t="shared" si="0"/>
        <v>5097</v>
      </c>
      <c r="P6" s="32">
        <v>9</v>
      </c>
      <c r="Q6" s="34">
        <v>5</v>
      </c>
      <c r="R6" s="34">
        <v>0</v>
      </c>
      <c r="S6" s="35">
        <v>5</v>
      </c>
      <c r="T6" s="34">
        <v>514</v>
      </c>
      <c r="U6" s="34">
        <v>161</v>
      </c>
      <c r="V6" s="36"/>
      <c r="W6" s="37"/>
      <c r="X6" s="37"/>
      <c r="Y6" s="34">
        <v>10.98</v>
      </c>
      <c r="Z6" s="34">
        <v>718.24</v>
      </c>
    </row>
    <row r="7" spans="1:26">
      <c r="A7" s="17">
        <v>42952</v>
      </c>
      <c r="B7" s="6">
        <v>9188813.0199999996</v>
      </c>
      <c r="C7" s="9">
        <f>F7+G7+H7+I7</f>
        <v>3454033.02</v>
      </c>
      <c r="D7" s="9">
        <v>1049.07</v>
      </c>
      <c r="E7" s="4">
        <f>D7/C7</f>
        <v>3.0372321107688773E-4</v>
      </c>
      <c r="F7" s="15">
        <v>1049.07</v>
      </c>
      <c r="G7" s="6">
        <v>0</v>
      </c>
      <c r="H7" s="6">
        <v>320421.95</v>
      </c>
      <c r="I7" s="6">
        <v>3132562</v>
      </c>
      <c r="J7" s="6"/>
      <c r="K7" s="6"/>
      <c r="L7" s="6"/>
      <c r="M7" s="6"/>
      <c r="N7" s="3">
        <v>308</v>
      </c>
      <c r="O7" s="3">
        <f t="shared" si="0"/>
        <v>5405</v>
      </c>
      <c r="P7" s="11">
        <v>6</v>
      </c>
      <c r="Q7" s="30">
        <v>2</v>
      </c>
      <c r="R7" s="1">
        <v>0</v>
      </c>
      <c r="S7" s="23">
        <v>2</v>
      </c>
      <c r="T7" s="1">
        <v>346</v>
      </c>
      <c r="U7" s="1">
        <v>95</v>
      </c>
      <c r="V7" s="12"/>
      <c r="W7" s="5"/>
      <c r="X7" s="5"/>
      <c r="Y7" s="1">
        <v>11.23</v>
      </c>
      <c r="Z7" s="1">
        <v>707</v>
      </c>
    </row>
    <row r="8" spans="1:26">
      <c r="A8" s="17">
        <v>42953</v>
      </c>
      <c r="B8" s="6">
        <v>5982723.4199999999</v>
      </c>
      <c r="C8" s="9">
        <f t="shared" ref="C8:C71" si="1">F8+G8+H8+I8</f>
        <v>1870216.42</v>
      </c>
      <c r="D8" s="9">
        <v>657.97</v>
      </c>
      <c r="E8" s="4">
        <f t="shared" ref="E8:E71" si="2">D8/C8</f>
        <v>3.5181489851318919E-4</v>
      </c>
      <c r="F8" s="15">
        <v>657.97</v>
      </c>
      <c r="G8" s="6">
        <v>0</v>
      </c>
      <c r="H8" s="6">
        <v>299633.45</v>
      </c>
      <c r="I8" s="6">
        <v>1569925</v>
      </c>
      <c r="J8" s="6"/>
      <c r="K8" s="6"/>
      <c r="L8" s="6"/>
      <c r="M8" s="6"/>
      <c r="N8" s="3">
        <v>263</v>
      </c>
      <c r="O8" s="3">
        <f t="shared" si="0"/>
        <v>5668</v>
      </c>
      <c r="P8" s="11">
        <v>7</v>
      </c>
      <c r="Q8" s="30">
        <v>3</v>
      </c>
      <c r="R8" s="1">
        <v>0</v>
      </c>
      <c r="S8" s="23">
        <v>3</v>
      </c>
      <c r="T8" s="1">
        <v>183</v>
      </c>
      <c r="U8" s="1">
        <v>72</v>
      </c>
      <c r="V8" s="12"/>
      <c r="W8" s="5"/>
      <c r="X8" s="5"/>
      <c r="Y8" s="1">
        <v>10.39</v>
      </c>
      <c r="Z8" s="1">
        <v>469.33</v>
      </c>
    </row>
    <row r="9" spans="1:26">
      <c r="A9" s="17">
        <v>42954</v>
      </c>
      <c r="B9" s="6">
        <v>18667391.800000001</v>
      </c>
      <c r="C9" s="9">
        <f t="shared" si="1"/>
        <v>7795811.7999999998</v>
      </c>
      <c r="D9" s="9">
        <v>6894.26</v>
      </c>
      <c r="E9" s="4">
        <f t="shared" si="2"/>
        <v>8.8435434010862091E-4</v>
      </c>
      <c r="F9" s="15">
        <v>3294.26</v>
      </c>
      <c r="G9" s="6">
        <v>3600</v>
      </c>
      <c r="H9" s="6">
        <v>1131792.54</v>
      </c>
      <c r="I9" s="6">
        <v>6657125</v>
      </c>
      <c r="J9" s="6"/>
      <c r="K9" s="6"/>
      <c r="L9" s="6"/>
      <c r="M9" s="6"/>
      <c r="N9" s="3">
        <v>1323</v>
      </c>
      <c r="O9" s="3">
        <f t="shared" si="0"/>
        <v>6991</v>
      </c>
      <c r="P9" s="11">
        <v>6</v>
      </c>
      <c r="Q9" s="30">
        <v>5</v>
      </c>
      <c r="R9" s="1">
        <v>1</v>
      </c>
      <c r="S9" s="23">
        <v>4</v>
      </c>
      <c r="T9" s="1">
        <v>722</v>
      </c>
      <c r="U9" s="1">
        <v>170</v>
      </c>
      <c r="V9" s="12"/>
      <c r="W9" s="5"/>
      <c r="X9" s="5"/>
      <c r="Y9" s="1">
        <v>9.09</v>
      </c>
      <c r="Z9" s="1">
        <v>269.5</v>
      </c>
    </row>
    <row r="10" spans="1:26">
      <c r="A10" s="17">
        <v>42955</v>
      </c>
      <c r="B10" s="6">
        <v>21166869.170000002</v>
      </c>
      <c r="C10" s="9">
        <f t="shared" si="1"/>
        <v>7258148.2699999996</v>
      </c>
      <c r="D10" s="9">
        <v>16641.939999999999</v>
      </c>
      <c r="E10" s="4">
        <f t="shared" si="2"/>
        <v>2.292863052796247E-3</v>
      </c>
      <c r="F10" s="15">
        <v>16641.939999999999</v>
      </c>
      <c r="G10" s="6">
        <v>0</v>
      </c>
      <c r="H10" s="6">
        <v>1339349.33</v>
      </c>
      <c r="I10" s="6">
        <v>5902157</v>
      </c>
      <c r="J10" s="6"/>
      <c r="K10" s="6"/>
      <c r="L10" s="6"/>
      <c r="M10" s="6"/>
      <c r="N10" s="3">
        <v>1137</v>
      </c>
      <c r="O10" s="3">
        <f t="shared" si="0"/>
        <v>8128</v>
      </c>
      <c r="P10" s="11">
        <v>7</v>
      </c>
      <c r="Q10" s="30">
        <v>11</v>
      </c>
      <c r="R10" s="1">
        <v>0</v>
      </c>
      <c r="S10" s="23">
        <v>11</v>
      </c>
      <c r="T10" s="1">
        <v>705</v>
      </c>
      <c r="U10" s="1">
        <v>175</v>
      </c>
      <c r="V10" s="12"/>
      <c r="W10" s="5"/>
      <c r="X10" s="5"/>
      <c r="Y10" s="1">
        <v>10.09</v>
      </c>
      <c r="Z10" s="1">
        <v>398.63</v>
      </c>
    </row>
    <row r="11" spans="1:26">
      <c r="A11" s="17">
        <v>42956</v>
      </c>
      <c r="B11" s="6">
        <v>20725115.109999999</v>
      </c>
      <c r="C11" s="9">
        <f t="shared" si="1"/>
        <v>7114124.0099999998</v>
      </c>
      <c r="D11" s="9">
        <v>40626.080000000002</v>
      </c>
      <c r="E11" s="4">
        <f t="shared" si="2"/>
        <v>5.7106229723988189E-3</v>
      </c>
      <c r="F11" s="15">
        <v>35626.080000000002</v>
      </c>
      <c r="G11" s="6">
        <v>5000</v>
      </c>
      <c r="H11" s="6">
        <v>879102.93</v>
      </c>
      <c r="I11" s="6">
        <v>6194395</v>
      </c>
      <c r="J11" s="6"/>
      <c r="K11" s="6"/>
      <c r="L11" s="6"/>
      <c r="M11" s="6"/>
      <c r="N11" s="3">
        <v>1288</v>
      </c>
      <c r="O11" s="3">
        <f t="shared" si="0"/>
        <v>9416</v>
      </c>
      <c r="P11" s="11">
        <v>2</v>
      </c>
      <c r="Q11" s="30">
        <v>7</v>
      </c>
      <c r="R11" s="1">
        <v>1</v>
      </c>
      <c r="S11" s="23">
        <v>6</v>
      </c>
      <c r="T11" s="1">
        <v>583</v>
      </c>
      <c r="U11" s="1">
        <v>165</v>
      </c>
      <c r="V11" s="12"/>
      <c r="W11" s="5"/>
      <c r="X11" s="5"/>
      <c r="Y11" s="1">
        <v>10.27</v>
      </c>
      <c r="Z11" s="1">
        <v>476.36</v>
      </c>
    </row>
    <row r="12" spans="1:26">
      <c r="A12" s="17">
        <v>42957</v>
      </c>
      <c r="B12" s="6">
        <v>24162044.800000001</v>
      </c>
      <c r="C12" s="9">
        <f t="shared" si="1"/>
        <v>9200952.8000000007</v>
      </c>
      <c r="D12" s="9">
        <v>69154.509999999995</v>
      </c>
      <c r="E12" s="4">
        <f t="shared" si="2"/>
        <v>7.5160161673690998E-3</v>
      </c>
      <c r="F12" s="15">
        <v>58154.51</v>
      </c>
      <c r="G12" s="6">
        <v>11000</v>
      </c>
      <c r="H12" s="6">
        <v>1876330.29</v>
      </c>
      <c r="I12" s="6">
        <v>7255468</v>
      </c>
      <c r="J12" s="6"/>
      <c r="K12" s="6"/>
      <c r="L12" s="6"/>
      <c r="M12" s="6"/>
      <c r="N12" s="3">
        <v>1293</v>
      </c>
      <c r="O12" s="3">
        <f t="shared" si="0"/>
        <v>10709</v>
      </c>
      <c r="P12" s="11">
        <v>4</v>
      </c>
      <c r="Q12" s="30">
        <v>13</v>
      </c>
      <c r="R12" s="1">
        <v>2</v>
      </c>
      <c r="S12" s="23">
        <v>12</v>
      </c>
      <c r="T12" s="1">
        <v>691</v>
      </c>
      <c r="U12" s="1">
        <v>226</v>
      </c>
      <c r="V12" s="12"/>
      <c r="W12" s="5"/>
      <c r="X12" s="5"/>
      <c r="Y12" s="1">
        <v>11.42</v>
      </c>
      <c r="Z12" s="1">
        <v>1058.49</v>
      </c>
    </row>
    <row r="13" spans="1:26">
      <c r="A13" s="17">
        <v>42958</v>
      </c>
      <c r="B13" s="18">
        <v>21414536.73</v>
      </c>
      <c r="C13" s="9">
        <f t="shared" si="1"/>
        <v>8386372.7300000004</v>
      </c>
      <c r="D13" s="24">
        <v>5166.62</v>
      </c>
      <c r="E13" s="4">
        <f t="shared" si="2"/>
        <v>6.1607326150885252E-4</v>
      </c>
      <c r="F13" s="15">
        <v>5166.62</v>
      </c>
      <c r="G13" s="6">
        <v>0</v>
      </c>
      <c r="H13" s="18">
        <v>704923.11</v>
      </c>
      <c r="I13" s="6">
        <v>7676283</v>
      </c>
      <c r="J13" s="18"/>
      <c r="K13" s="18"/>
      <c r="L13" s="18"/>
      <c r="M13" s="18"/>
      <c r="N13" s="19">
        <v>1001</v>
      </c>
      <c r="O13" s="3">
        <f t="shared" si="0"/>
        <v>11710</v>
      </c>
      <c r="P13" s="11">
        <v>3</v>
      </c>
      <c r="Q13" s="30">
        <v>4</v>
      </c>
      <c r="R13" s="1">
        <v>0</v>
      </c>
      <c r="S13" s="23">
        <v>4</v>
      </c>
      <c r="T13" s="1">
        <v>785</v>
      </c>
      <c r="U13" s="20">
        <v>166</v>
      </c>
      <c r="V13" s="21"/>
      <c r="W13" s="22"/>
      <c r="X13" s="22"/>
      <c r="Y13" s="20">
        <v>11.29</v>
      </c>
      <c r="Z13" s="20">
        <v>1304.18</v>
      </c>
    </row>
    <row r="14" spans="1:26">
      <c r="A14" s="17">
        <v>42959</v>
      </c>
      <c r="B14" s="6">
        <v>10733577.75</v>
      </c>
      <c r="C14" s="9">
        <f t="shared" si="1"/>
        <v>3058254.75</v>
      </c>
      <c r="D14" s="9">
        <v>35642.18</v>
      </c>
      <c r="E14" s="4">
        <f t="shared" si="2"/>
        <v>1.1654418259302957E-2</v>
      </c>
      <c r="F14" s="15">
        <v>35642.18</v>
      </c>
      <c r="G14" s="6">
        <v>0</v>
      </c>
      <c r="H14" s="6">
        <v>573219.56999999995</v>
      </c>
      <c r="I14" s="6">
        <v>2449393</v>
      </c>
      <c r="J14" s="6"/>
      <c r="K14" s="6"/>
      <c r="L14" s="6"/>
      <c r="M14" s="6"/>
      <c r="N14" s="3">
        <v>322</v>
      </c>
      <c r="O14" s="3">
        <f t="shared" si="0"/>
        <v>12032</v>
      </c>
      <c r="P14" s="11">
        <v>6</v>
      </c>
      <c r="Q14" s="30">
        <v>7</v>
      </c>
      <c r="R14" s="1">
        <v>0</v>
      </c>
      <c r="S14" s="23">
        <v>7</v>
      </c>
      <c r="T14" s="1">
        <v>369</v>
      </c>
      <c r="U14" s="1">
        <v>79</v>
      </c>
      <c r="V14" s="12"/>
      <c r="W14" s="5"/>
      <c r="X14" s="5"/>
      <c r="Y14" s="1">
        <v>9.6199999999999992</v>
      </c>
      <c r="Z14" s="1">
        <v>267.56</v>
      </c>
    </row>
    <row r="15" spans="1:26">
      <c r="A15" s="17">
        <v>42960</v>
      </c>
      <c r="B15" s="6">
        <v>6821631.4100000001</v>
      </c>
      <c r="C15" s="9">
        <f t="shared" si="1"/>
        <v>467228.41</v>
      </c>
      <c r="D15" s="9">
        <v>13928.99</v>
      </c>
      <c r="E15" s="4">
        <f t="shared" si="2"/>
        <v>2.9811950005351775E-2</v>
      </c>
      <c r="F15" s="15">
        <v>13928.99</v>
      </c>
      <c r="G15" s="6">
        <v>0</v>
      </c>
      <c r="H15" s="6">
        <v>375725.42</v>
      </c>
      <c r="I15" s="6">
        <v>77574</v>
      </c>
      <c r="J15" s="6"/>
      <c r="K15" s="6"/>
      <c r="L15" s="6"/>
      <c r="M15" s="6"/>
      <c r="N15" s="3">
        <v>380</v>
      </c>
      <c r="O15" s="3">
        <f t="shared" si="0"/>
        <v>12412</v>
      </c>
      <c r="P15" s="11">
        <v>2</v>
      </c>
      <c r="Q15" s="30">
        <v>8</v>
      </c>
      <c r="R15" s="1">
        <v>0</v>
      </c>
      <c r="S15" s="23">
        <v>8</v>
      </c>
      <c r="T15" s="1">
        <v>25</v>
      </c>
      <c r="U15" s="1">
        <v>98</v>
      </c>
      <c r="V15" s="12"/>
      <c r="W15" s="5"/>
      <c r="X15" s="5"/>
      <c r="Y15" s="1">
        <v>10.35</v>
      </c>
      <c r="Z15" s="1">
        <v>412.71</v>
      </c>
    </row>
    <row r="16" spans="1:26">
      <c r="A16" s="17">
        <v>42961</v>
      </c>
      <c r="B16" s="6">
        <v>20857380.59</v>
      </c>
      <c r="C16" s="9">
        <f t="shared" si="1"/>
        <v>4231355.59</v>
      </c>
      <c r="D16" s="9">
        <v>6852.25</v>
      </c>
      <c r="E16" s="4">
        <f t="shared" si="2"/>
        <v>1.6193982883863467E-3</v>
      </c>
      <c r="F16" s="15">
        <v>6352.25</v>
      </c>
      <c r="G16" s="6">
        <v>500</v>
      </c>
      <c r="H16" s="6">
        <v>1061265.3400000001</v>
      </c>
      <c r="I16" s="6">
        <v>3163238</v>
      </c>
      <c r="J16" s="6"/>
      <c r="K16" s="6"/>
      <c r="L16" s="6"/>
      <c r="M16" s="6"/>
      <c r="N16" s="3">
        <v>1361</v>
      </c>
      <c r="O16" s="3">
        <f t="shared" si="0"/>
        <v>13773</v>
      </c>
      <c r="P16" s="11">
        <v>2</v>
      </c>
      <c r="Q16" s="30">
        <v>13</v>
      </c>
      <c r="R16" s="1">
        <v>1</v>
      </c>
      <c r="S16" s="23">
        <v>12</v>
      </c>
      <c r="T16" s="1">
        <v>368</v>
      </c>
      <c r="U16" s="1">
        <v>196</v>
      </c>
      <c r="V16" s="12"/>
      <c r="W16" s="5"/>
      <c r="X16" s="5"/>
      <c r="Y16" s="1">
        <v>11.35</v>
      </c>
      <c r="Z16" s="1">
        <v>785.63</v>
      </c>
    </row>
    <row r="17" spans="1:26">
      <c r="A17" s="17">
        <v>42962</v>
      </c>
      <c r="B17" s="6">
        <v>21698744.210000001</v>
      </c>
      <c r="C17" s="9">
        <f t="shared" si="1"/>
        <v>5786846.8399999999</v>
      </c>
      <c r="D17" s="9">
        <v>14874.96</v>
      </c>
      <c r="E17" s="4">
        <f t="shared" si="2"/>
        <v>2.5704775694391801E-3</v>
      </c>
      <c r="F17" s="15">
        <v>14874.96</v>
      </c>
      <c r="G17" s="6">
        <v>0</v>
      </c>
      <c r="H17" s="6">
        <v>948413.88</v>
      </c>
      <c r="I17" s="6">
        <v>4823558</v>
      </c>
      <c r="J17" s="6"/>
      <c r="K17" s="6"/>
      <c r="L17" s="6"/>
      <c r="M17" s="6"/>
      <c r="N17" s="3">
        <v>1292</v>
      </c>
      <c r="O17" s="3">
        <f t="shared" si="0"/>
        <v>15065</v>
      </c>
      <c r="P17" s="11">
        <v>1</v>
      </c>
      <c r="Q17" s="30">
        <v>10</v>
      </c>
      <c r="R17" s="1">
        <v>0</v>
      </c>
      <c r="S17" s="23">
        <v>10</v>
      </c>
      <c r="T17" s="1">
        <v>465</v>
      </c>
      <c r="U17" s="1">
        <v>169</v>
      </c>
      <c r="V17" s="12"/>
      <c r="W17" s="5"/>
      <c r="X17" s="5"/>
      <c r="Y17" s="1">
        <v>10.7</v>
      </c>
      <c r="Z17" s="1">
        <v>642.33000000000004</v>
      </c>
    </row>
    <row r="18" spans="1:26">
      <c r="A18" s="17">
        <v>42963</v>
      </c>
      <c r="B18" s="6">
        <v>24099661.75</v>
      </c>
      <c r="C18" s="9">
        <f t="shared" si="1"/>
        <v>3172840.12</v>
      </c>
      <c r="D18" s="9">
        <v>19227.38</v>
      </c>
      <c r="E18" s="4">
        <f t="shared" si="2"/>
        <v>6.0599901894836106E-3</v>
      </c>
      <c r="F18" s="15">
        <v>15227.38</v>
      </c>
      <c r="G18" s="6">
        <v>4000</v>
      </c>
      <c r="H18" s="6">
        <v>850429.74</v>
      </c>
      <c r="I18" s="6">
        <v>2303183</v>
      </c>
      <c r="J18" s="6"/>
      <c r="K18" s="6"/>
      <c r="L18" s="6"/>
      <c r="M18" s="6"/>
      <c r="N18" s="3">
        <v>1827</v>
      </c>
      <c r="O18" s="3">
        <f t="shared" si="0"/>
        <v>16892</v>
      </c>
      <c r="P18" s="11">
        <v>4</v>
      </c>
      <c r="Q18" s="30">
        <v>11</v>
      </c>
      <c r="R18" s="1">
        <v>1</v>
      </c>
      <c r="S18" s="23">
        <v>10</v>
      </c>
      <c r="T18" s="1">
        <v>240</v>
      </c>
      <c r="U18" s="1">
        <v>150</v>
      </c>
      <c r="V18" s="12"/>
      <c r="W18" s="5"/>
      <c r="X18" s="5"/>
      <c r="Y18" s="1">
        <v>9.6</v>
      </c>
      <c r="Z18" s="1">
        <v>328.67</v>
      </c>
    </row>
    <row r="19" spans="1:26">
      <c r="A19" s="17">
        <v>42964</v>
      </c>
      <c r="B19" s="6">
        <v>19104738.329999998</v>
      </c>
      <c r="C19" s="9">
        <f t="shared" si="1"/>
        <v>3960014.33</v>
      </c>
      <c r="D19" s="9">
        <v>129113.8</v>
      </c>
      <c r="E19" s="4">
        <f t="shared" si="2"/>
        <v>3.2604376964464166E-2</v>
      </c>
      <c r="F19" s="15">
        <v>21863.8</v>
      </c>
      <c r="G19" s="6">
        <v>107250</v>
      </c>
      <c r="H19" s="6">
        <v>843447.53</v>
      </c>
      <c r="I19" s="6">
        <v>2987453</v>
      </c>
      <c r="J19" s="6"/>
      <c r="K19" s="6"/>
      <c r="L19" s="6"/>
      <c r="M19" s="6"/>
      <c r="N19" s="3">
        <v>1278</v>
      </c>
      <c r="O19" s="3">
        <f t="shared" si="0"/>
        <v>18170</v>
      </c>
      <c r="P19" s="11">
        <v>0</v>
      </c>
      <c r="Q19" s="30">
        <v>10</v>
      </c>
      <c r="R19" s="1">
        <v>1</v>
      </c>
      <c r="S19" s="23">
        <v>9</v>
      </c>
      <c r="T19" s="1">
        <v>328</v>
      </c>
      <c r="U19" s="1">
        <v>161</v>
      </c>
      <c r="V19" s="12"/>
      <c r="W19" s="5"/>
      <c r="X19" s="5"/>
      <c r="Y19" s="1">
        <v>11.72</v>
      </c>
      <c r="Z19" s="1">
        <v>1335.46</v>
      </c>
    </row>
    <row r="20" spans="1:26">
      <c r="A20" s="17">
        <v>42965</v>
      </c>
      <c r="B20" s="6">
        <v>12136149.130000001</v>
      </c>
      <c r="C20" s="9">
        <f t="shared" si="1"/>
        <v>4124931.13</v>
      </c>
      <c r="D20" s="9">
        <v>8910.48</v>
      </c>
      <c r="E20" s="4">
        <f t="shared" si="2"/>
        <v>2.160152429017645E-3</v>
      </c>
      <c r="F20" s="15">
        <v>8410.48</v>
      </c>
      <c r="G20" s="6">
        <v>500</v>
      </c>
      <c r="H20" s="6">
        <v>1209878.6499999999</v>
      </c>
      <c r="I20" s="6">
        <v>2906142</v>
      </c>
      <c r="J20" s="6"/>
      <c r="K20" s="6"/>
      <c r="L20" s="6"/>
      <c r="M20" s="6"/>
      <c r="N20" s="3">
        <v>960</v>
      </c>
      <c r="O20" s="3">
        <f t="shared" si="0"/>
        <v>19130</v>
      </c>
      <c r="P20" s="11">
        <v>9</v>
      </c>
      <c r="Q20" s="30">
        <v>7</v>
      </c>
      <c r="R20" s="1">
        <v>1</v>
      </c>
      <c r="S20" s="23">
        <v>6</v>
      </c>
      <c r="T20" s="1">
        <v>435</v>
      </c>
      <c r="U20" s="1">
        <v>150</v>
      </c>
      <c r="V20" s="12"/>
      <c r="W20" s="5"/>
      <c r="X20" s="5"/>
      <c r="Y20" s="1">
        <v>10.050000000000001</v>
      </c>
      <c r="Z20" s="1">
        <v>198.89</v>
      </c>
    </row>
    <row r="21" spans="1:26">
      <c r="A21" s="17">
        <v>42966</v>
      </c>
      <c r="B21" s="6">
        <v>7294776.8099999996</v>
      </c>
      <c r="C21" s="9">
        <f t="shared" si="1"/>
        <v>2438039.81</v>
      </c>
      <c r="D21" s="9">
        <v>3113.4</v>
      </c>
      <c r="E21" s="4">
        <f t="shared" si="2"/>
        <v>1.2770095005134473E-3</v>
      </c>
      <c r="F21" s="15">
        <v>1113.4000000000001</v>
      </c>
      <c r="G21" s="6">
        <v>2000</v>
      </c>
      <c r="H21" s="6">
        <v>246284.41</v>
      </c>
      <c r="I21" s="6">
        <v>2188642</v>
      </c>
      <c r="J21" s="6"/>
      <c r="K21" s="6"/>
      <c r="L21" s="6"/>
      <c r="M21" s="6"/>
      <c r="N21" s="3">
        <v>356</v>
      </c>
      <c r="O21" s="3">
        <f t="shared" si="0"/>
        <v>19486</v>
      </c>
      <c r="P21" s="11">
        <v>3</v>
      </c>
      <c r="Q21" s="30">
        <v>3</v>
      </c>
      <c r="R21" s="1">
        <v>1</v>
      </c>
      <c r="S21" s="23">
        <v>2</v>
      </c>
      <c r="T21" s="1">
        <v>275</v>
      </c>
      <c r="U21" s="1">
        <v>88</v>
      </c>
      <c r="V21" s="12"/>
      <c r="W21" s="5"/>
      <c r="X21" s="5"/>
      <c r="Y21" s="1">
        <v>10.56</v>
      </c>
      <c r="Z21" s="1">
        <v>547.5</v>
      </c>
    </row>
    <row r="22" spans="1:26">
      <c r="A22" s="17">
        <v>42967</v>
      </c>
      <c r="B22" s="6">
        <v>7117956.3899999997</v>
      </c>
      <c r="C22" s="9">
        <f t="shared" si="1"/>
        <v>1515667.3900000001</v>
      </c>
      <c r="D22" s="9">
        <v>1996.49</v>
      </c>
      <c r="E22" s="4">
        <f t="shared" si="2"/>
        <v>1.3172349112822172E-3</v>
      </c>
      <c r="F22" s="15">
        <v>1996.49</v>
      </c>
      <c r="G22" s="6">
        <v>0</v>
      </c>
      <c r="H22" s="6">
        <v>440703.9</v>
      </c>
      <c r="I22" s="6">
        <v>1072967</v>
      </c>
      <c r="J22" s="6"/>
      <c r="K22" s="6"/>
      <c r="L22" s="6"/>
      <c r="M22" s="6"/>
      <c r="N22" s="3">
        <v>555</v>
      </c>
      <c r="O22" s="3">
        <f t="shared" si="0"/>
        <v>20041</v>
      </c>
      <c r="P22" s="11">
        <v>2</v>
      </c>
      <c r="Q22" s="30">
        <v>4</v>
      </c>
      <c r="R22" s="1">
        <v>0</v>
      </c>
      <c r="S22" s="23">
        <v>4</v>
      </c>
      <c r="T22" s="1">
        <v>175</v>
      </c>
      <c r="U22" s="1">
        <v>97</v>
      </c>
      <c r="V22" s="12"/>
      <c r="W22" s="5"/>
      <c r="X22" s="5"/>
      <c r="Y22" s="1">
        <v>11.41</v>
      </c>
      <c r="Z22" s="1">
        <v>877</v>
      </c>
    </row>
    <row r="23" spans="1:26">
      <c r="A23" s="17">
        <v>42968</v>
      </c>
      <c r="B23" s="6">
        <v>15231499.720000001</v>
      </c>
      <c r="C23" s="9">
        <f t="shared" si="1"/>
        <v>3739092.7199999997</v>
      </c>
      <c r="D23" s="9">
        <v>6597.85</v>
      </c>
      <c r="E23" s="4">
        <f t="shared" si="2"/>
        <v>1.7645590773154192E-3</v>
      </c>
      <c r="F23" s="15">
        <v>6597.85</v>
      </c>
      <c r="G23" s="6">
        <v>0</v>
      </c>
      <c r="H23" s="6">
        <v>590722.87</v>
      </c>
      <c r="I23" s="6">
        <v>3141772</v>
      </c>
      <c r="J23" s="6"/>
      <c r="K23" s="6"/>
      <c r="L23" s="6"/>
      <c r="M23" s="6"/>
      <c r="N23" s="3">
        <v>1327</v>
      </c>
      <c r="O23" s="3">
        <f t="shared" si="0"/>
        <v>21368</v>
      </c>
      <c r="P23" s="11">
        <v>2</v>
      </c>
      <c r="Q23" s="30">
        <v>10</v>
      </c>
      <c r="R23" s="1">
        <v>0</v>
      </c>
      <c r="S23" s="23">
        <v>10</v>
      </c>
      <c r="T23" s="1">
        <v>405</v>
      </c>
      <c r="U23" s="1">
        <v>146</v>
      </c>
      <c r="V23" s="12"/>
      <c r="W23" s="5"/>
      <c r="X23" s="5"/>
      <c r="Y23" s="1">
        <v>10.82</v>
      </c>
      <c r="Z23" s="1">
        <v>651.80999999999995</v>
      </c>
    </row>
    <row r="24" spans="1:26">
      <c r="A24" s="17">
        <v>42969</v>
      </c>
      <c r="B24" s="6">
        <v>18920594.079999998</v>
      </c>
      <c r="C24" s="9">
        <f t="shared" si="1"/>
        <v>5557086.0800000001</v>
      </c>
      <c r="D24" s="9">
        <v>59736.22</v>
      </c>
      <c r="E24" s="4">
        <f t="shared" si="2"/>
        <v>1.0749558156925293E-2</v>
      </c>
      <c r="F24" s="15">
        <v>59236.22</v>
      </c>
      <c r="G24" s="6">
        <v>500</v>
      </c>
      <c r="H24" s="6">
        <v>874763.86</v>
      </c>
      <c r="I24" s="6">
        <v>4622586</v>
      </c>
      <c r="J24" s="6"/>
      <c r="K24" s="6"/>
      <c r="L24" s="6"/>
      <c r="M24" s="6"/>
      <c r="N24" s="3">
        <v>2008</v>
      </c>
      <c r="O24" s="3">
        <f t="shared" si="0"/>
        <v>23376</v>
      </c>
      <c r="P24" s="11">
        <v>2</v>
      </c>
      <c r="Q24" s="30">
        <v>24</v>
      </c>
      <c r="R24" s="1">
        <v>1</v>
      </c>
      <c r="S24" s="23">
        <v>23</v>
      </c>
      <c r="T24" s="1">
        <v>453</v>
      </c>
      <c r="U24" s="1">
        <v>191</v>
      </c>
      <c r="V24" s="12"/>
      <c r="W24" s="5"/>
      <c r="X24" s="5"/>
      <c r="Y24" s="1">
        <v>11.13</v>
      </c>
      <c r="Z24" s="1">
        <v>976.73</v>
      </c>
    </row>
    <row r="25" spans="1:26">
      <c r="A25" s="17">
        <v>42970</v>
      </c>
      <c r="B25" s="6">
        <v>14441108.529999999</v>
      </c>
      <c r="C25" s="9">
        <f t="shared" si="1"/>
        <v>3618184.5300000003</v>
      </c>
      <c r="D25" s="9">
        <v>32435.51</v>
      </c>
      <c r="E25" s="4">
        <f t="shared" si="2"/>
        <v>8.9645814720234838E-3</v>
      </c>
      <c r="F25" s="15">
        <v>31435.51</v>
      </c>
      <c r="G25" s="6">
        <v>1000</v>
      </c>
      <c r="H25" s="6">
        <v>1195561.02</v>
      </c>
      <c r="I25" s="6">
        <v>2390188</v>
      </c>
      <c r="J25" s="6"/>
      <c r="K25" s="6"/>
      <c r="L25" s="6"/>
      <c r="M25" s="6"/>
      <c r="N25" s="3">
        <v>2101</v>
      </c>
      <c r="O25" s="3">
        <f t="shared" si="0"/>
        <v>25477</v>
      </c>
      <c r="P25" s="11">
        <v>4</v>
      </c>
      <c r="Q25" s="30">
        <v>15</v>
      </c>
      <c r="R25" s="1">
        <v>1</v>
      </c>
      <c r="S25" s="23">
        <v>14</v>
      </c>
      <c r="T25" s="1">
        <v>364</v>
      </c>
      <c r="U25" s="1">
        <v>152</v>
      </c>
      <c r="V25" s="12"/>
      <c r="W25" s="5"/>
      <c r="X25" s="5"/>
      <c r="Y25" s="1">
        <v>9.76</v>
      </c>
      <c r="Z25" s="1">
        <v>311.2</v>
      </c>
    </row>
    <row r="26" spans="1:26">
      <c r="A26" s="17">
        <v>42971</v>
      </c>
      <c r="B26" s="6">
        <v>18784947.359999999</v>
      </c>
      <c r="C26" s="9">
        <f t="shared" si="1"/>
        <v>6333753.3600000003</v>
      </c>
      <c r="D26" s="9">
        <v>8419.9</v>
      </c>
      <c r="E26" s="4">
        <f t="shared" si="2"/>
        <v>1.3293697309362863E-3</v>
      </c>
      <c r="F26" s="15">
        <v>7419.9</v>
      </c>
      <c r="G26" s="6">
        <v>1000</v>
      </c>
      <c r="H26" s="6">
        <v>745318.46</v>
      </c>
      <c r="I26" s="6">
        <v>5580015</v>
      </c>
      <c r="J26" s="6"/>
      <c r="K26" s="6"/>
      <c r="L26" s="6"/>
      <c r="M26" s="6"/>
      <c r="N26" s="3">
        <v>2170</v>
      </c>
      <c r="O26" s="3">
        <f t="shared" si="0"/>
        <v>27647</v>
      </c>
      <c r="P26" s="11">
        <v>4</v>
      </c>
      <c r="Q26" s="30">
        <v>6</v>
      </c>
      <c r="R26" s="1">
        <v>1</v>
      </c>
      <c r="S26" s="23">
        <v>5</v>
      </c>
      <c r="T26" s="1">
        <v>554</v>
      </c>
      <c r="U26" s="1">
        <v>162</v>
      </c>
      <c r="V26" s="12"/>
      <c r="W26" s="5"/>
      <c r="X26" s="5"/>
      <c r="Y26" s="1">
        <v>10.76</v>
      </c>
      <c r="Z26" s="1">
        <v>478.4</v>
      </c>
    </row>
    <row r="27" spans="1:26">
      <c r="A27" s="17">
        <v>42972</v>
      </c>
      <c r="B27" s="6">
        <v>17145200.52</v>
      </c>
      <c r="C27" s="9">
        <f t="shared" si="1"/>
        <v>4332584.5199999996</v>
      </c>
      <c r="D27" s="9">
        <v>1898.9</v>
      </c>
      <c r="E27" s="4">
        <f t="shared" si="2"/>
        <v>4.3828342903279364E-4</v>
      </c>
      <c r="F27" s="15">
        <v>1898.9</v>
      </c>
      <c r="G27" s="6">
        <v>0</v>
      </c>
      <c r="H27" s="6">
        <v>1041078.62</v>
      </c>
      <c r="I27" s="6">
        <v>3289607</v>
      </c>
      <c r="J27" s="6"/>
      <c r="K27" s="6"/>
      <c r="L27" s="6"/>
      <c r="M27" s="6"/>
      <c r="N27" s="3">
        <v>1883</v>
      </c>
      <c r="O27" s="3">
        <f t="shared" si="0"/>
        <v>29530</v>
      </c>
      <c r="P27" s="11">
        <v>4</v>
      </c>
      <c r="Q27" s="30">
        <v>5</v>
      </c>
      <c r="R27" s="1">
        <v>0</v>
      </c>
      <c r="S27" s="23">
        <v>5</v>
      </c>
      <c r="T27" s="1">
        <v>358</v>
      </c>
      <c r="U27" s="1">
        <v>133</v>
      </c>
      <c r="V27" s="12"/>
      <c r="W27" s="5"/>
      <c r="X27" s="5"/>
      <c r="Y27" s="1">
        <v>10.85</v>
      </c>
      <c r="Z27" s="1">
        <v>692.17</v>
      </c>
    </row>
    <row r="28" spans="1:26">
      <c r="A28" s="17">
        <v>42973</v>
      </c>
      <c r="B28" s="6">
        <v>9199088.1799999997</v>
      </c>
      <c r="C28" s="9">
        <f t="shared" si="1"/>
        <v>2023459.18</v>
      </c>
      <c r="D28" s="9">
        <v>571.67999999999995</v>
      </c>
      <c r="E28" s="4">
        <f>D28/C28</f>
        <v>2.8252608486028363E-4</v>
      </c>
      <c r="F28" s="15">
        <v>571.67999999999995</v>
      </c>
      <c r="G28" s="6">
        <v>0</v>
      </c>
      <c r="H28" s="6">
        <v>127831.5</v>
      </c>
      <c r="I28" s="6">
        <v>1895056</v>
      </c>
      <c r="J28" s="6"/>
      <c r="K28" s="6"/>
      <c r="L28" s="6"/>
      <c r="M28" s="6"/>
      <c r="N28" s="3">
        <v>856</v>
      </c>
      <c r="O28" s="3">
        <f t="shared" si="0"/>
        <v>30386</v>
      </c>
      <c r="P28" s="11">
        <v>2</v>
      </c>
      <c r="Q28" s="30">
        <v>1</v>
      </c>
      <c r="R28" s="1">
        <v>0</v>
      </c>
      <c r="S28" s="23">
        <v>1</v>
      </c>
      <c r="T28" s="1">
        <v>210</v>
      </c>
      <c r="U28" s="1">
        <v>67</v>
      </c>
      <c r="V28" s="12"/>
      <c r="W28" s="5"/>
      <c r="X28" s="5"/>
      <c r="Y28" s="1">
        <v>12.08</v>
      </c>
      <c r="Z28" s="1">
        <v>1774</v>
      </c>
    </row>
    <row r="29" spans="1:26">
      <c r="A29" s="17">
        <v>42974</v>
      </c>
      <c r="B29" s="6">
        <v>8644506.2799999993</v>
      </c>
      <c r="C29" s="9">
        <f t="shared" si="1"/>
        <v>1827575.28</v>
      </c>
      <c r="D29" s="9">
        <v>20387.09</v>
      </c>
      <c r="E29" s="4">
        <f t="shared" si="2"/>
        <v>1.115526688454661E-2</v>
      </c>
      <c r="F29" s="15">
        <v>20387.09</v>
      </c>
      <c r="G29" s="6">
        <v>0</v>
      </c>
      <c r="H29" s="6">
        <v>372062.19</v>
      </c>
      <c r="I29" s="6">
        <v>1435126</v>
      </c>
      <c r="J29" s="6"/>
      <c r="K29" s="6"/>
      <c r="L29" s="6"/>
      <c r="M29" s="6"/>
      <c r="N29" s="3">
        <v>621</v>
      </c>
      <c r="O29" s="3">
        <f t="shared" si="0"/>
        <v>31007</v>
      </c>
      <c r="P29" s="11">
        <v>3</v>
      </c>
      <c r="Q29" s="30">
        <v>9</v>
      </c>
      <c r="R29" s="1">
        <v>0</v>
      </c>
      <c r="S29" s="23">
        <v>9</v>
      </c>
      <c r="T29" s="1">
        <v>206</v>
      </c>
      <c r="U29" s="1">
        <v>91</v>
      </c>
      <c r="V29" s="12"/>
      <c r="W29" s="5"/>
      <c r="X29" s="5"/>
      <c r="Y29" s="1">
        <v>9.64</v>
      </c>
      <c r="Z29" s="1">
        <v>203.3</v>
      </c>
    </row>
    <row r="30" spans="1:26">
      <c r="A30" s="17">
        <v>42975</v>
      </c>
      <c r="B30" s="6">
        <v>32802502.300000001</v>
      </c>
      <c r="C30" s="9">
        <f t="shared" si="1"/>
        <v>10482874.300000001</v>
      </c>
      <c r="D30" s="9">
        <v>51257.05</v>
      </c>
      <c r="E30" s="4">
        <f t="shared" si="2"/>
        <v>4.8895988383643981E-3</v>
      </c>
      <c r="F30" s="15">
        <v>44257.05</v>
      </c>
      <c r="G30" s="6">
        <v>7000</v>
      </c>
      <c r="H30" s="6">
        <v>1873802.25</v>
      </c>
      <c r="I30" s="6">
        <v>8557815</v>
      </c>
      <c r="J30" s="6"/>
      <c r="K30" s="6"/>
      <c r="L30" s="6"/>
      <c r="M30" s="6"/>
      <c r="N30" s="3">
        <v>1743</v>
      </c>
      <c r="O30" s="3">
        <f t="shared" si="0"/>
        <v>32750</v>
      </c>
      <c r="P30" s="11">
        <v>2</v>
      </c>
      <c r="Q30" s="30">
        <v>26</v>
      </c>
      <c r="R30" s="1">
        <v>5</v>
      </c>
      <c r="S30" s="23">
        <v>22</v>
      </c>
      <c r="T30" s="1">
        <v>713</v>
      </c>
      <c r="U30" s="1">
        <v>233</v>
      </c>
      <c r="V30" s="12"/>
      <c r="W30" s="5"/>
      <c r="X30" s="5"/>
      <c r="Y30" s="1">
        <v>10.45</v>
      </c>
      <c r="Z30" s="1">
        <v>379.35</v>
      </c>
    </row>
    <row r="31" spans="1:26">
      <c r="A31" s="17">
        <v>42976</v>
      </c>
      <c r="B31" s="6">
        <v>21228696.379999999</v>
      </c>
      <c r="C31" s="9">
        <f t="shared" si="1"/>
        <v>6844824.3799999999</v>
      </c>
      <c r="D31" s="9">
        <v>3501.94</v>
      </c>
      <c r="E31" s="4">
        <f t="shared" si="2"/>
        <v>5.1161867793604371E-4</v>
      </c>
      <c r="F31" s="15">
        <v>3001.94</v>
      </c>
      <c r="G31" s="6">
        <v>500</v>
      </c>
      <c r="H31" s="6">
        <v>1223791.44</v>
      </c>
      <c r="I31" s="6">
        <v>5617531</v>
      </c>
      <c r="J31" s="6"/>
      <c r="K31" s="6"/>
      <c r="L31" s="6"/>
      <c r="M31" s="6"/>
      <c r="N31" s="3">
        <v>2153</v>
      </c>
      <c r="O31" s="3">
        <f t="shared" si="0"/>
        <v>34903</v>
      </c>
      <c r="P31" s="11">
        <v>4</v>
      </c>
      <c r="Q31" s="30">
        <v>8</v>
      </c>
      <c r="R31" s="1">
        <v>1</v>
      </c>
      <c r="S31" s="23">
        <v>7</v>
      </c>
      <c r="T31" s="1">
        <v>492</v>
      </c>
      <c r="U31" s="1">
        <v>155</v>
      </c>
      <c r="V31" s="12"/>
      <c r="W31" s="5"/>
      <c r="X31" s="5"/>
      <c r="Y31" s="1">
        <v>10.74</v>
      </c>
      <c r="Z31" s="1">
        <v>477.38</v>
      </c>
    </row>
    <row r="32" spans="1:26">
      <c r="A32" s="17">
        <v>42977</v>
      </c>
      <c r="B32" s="6">
        <v>16237463.380000001</v>
      </c>
      <c r="C32" s="9">
        <f t="shared" si="1"/>
        <v>4344316.38</v>
      </c>
      <c r="D32" s="9">
        <v>6183.15</v>
      </c>
      <c r="E32" s="4">
        <f t="shared" si="2"/>
        <v>1.4232734126974425E-3</v>
      </c>
      <c r="F32" s="15">
        <v>6183.15</v>
      </c>
      <c r="G32" s="6">
        <v>0</v>
      </c>
      <c r="H32" s="6">
        <v>959181.23</v>
      </c>
      <c r="I32" s="6">
        <v>3378952</v>
      </c>
      <c r="J32" s="6"/>
      <c r="K32" s="6"/>
      <c r="L32" s="6"/>
      <c r="M32" s="6"/>
      <c r="N32" s="3">
        <v>2005</v>
      </c>
      <c r="O32" s="3">
        <f t="shared" si="0"/>
        <v>36908</v>
      </c>
      <c r="P32" s="11">
        <v>2</v>
      </c>
      <c r="Q32" s="30">
        <v>2</v>
      </c>
      <c r="R32" s="1">
        <v>0</v>
      </c>
      <c r="S32" s="23">
        <v>2</v>
      </c>
      <c r="T32" s="1">
        <v>319</v>
      </c>
      <c r="U32" s="1">
        <v>133</v>
      </c>
      <c r="V32" s="12"/>
      <c r="W32" s="5"/>
      <c r="X32" s="5"/>
      <c r="Y32" s="1">
        <v>10.68</v>
      </c>
      <c r="Z32" s="1">
        <v>348.64</v>
      </c>
    </row>
    <row r="33" spans="1:26">
      <c r="A33" s="17">
        <v>42978</v>
      </c>
      <c r="B33" s="6">
        <v>12538471.09</v>
      </c>
      <c r="C33" s="9">
        <f t="shared" si="1"/>
        <v>3463467.09</v>
      </c>
      <c r="D33" s="9">
        <v>1016.45</v>
      </c>
      <c r="E33" s="4">
        <f t="shared" si="2"/>
        <v>2.9347759732863523E-4</v>
      </c>
      <c r="F33" s="15">
        <v>1016.45</v>
      </c>
      <c r="G33" s="6">
        <v>0</v>
      </c>
      <c r="H33" s="6">
        <v>745434.64</v>
      </c>
      <c r="I33" s="6">
        <v>2717016</v>
      </c>
      <c r="J33" s="6"/>
      <c r="K33" s="6"/>
      <c r="L33" s="6"/>
      <c r="M33" s="6"/>
      <c r="N33" s="3">
        <v>1841</v>
      </c>
      <c r="O33" s="3">
        <f t="shared" si="0"/>
        <v>38749</v>
      </c>
      <c r="P33" s="11">
        <v>4</v>
      </c>
      <c r="Q33" s="30">
        <v>4</v>
      </c>
      <c r="R33" s="1">
        <v>0</v>
      </c>
      <c r="S33" s="23">
        <v>4</v>
      </c>
      <c r="T33" s="1">
        <v>348</v>
      </c>
      <c r="U33" s="1">
        <v>131</v>
      </c>
      <c r="V33" s="12"/>
      <c r="W33" s="5"/>
      <c r="X33" s="5"/>
      <c r="Y33" s="1">
        <v>9.67</v>
      </c>
      <c r="Z33" s="1">
        <v>191</v>
      </c>
    </row>
    <row r="34" spans="1:26">
      <c r="A34" s="17">
        <v>42979</v>
      </c>
      <c r="B34" s="6">
        <v>13479257.74</v>
      </c>
      <c r="C34" s="9">
        <f t="shared" si="1"/>
        <v>2543173.4500000002</v>
      </c>
      <c r="D34" s="9">
        <v>4962.7</v>
      </c>
      <c r="E34" s="4">
        <f t="shared" si="2"/>
        <v>1.9513808623631234E-3</v>
      </c>
      <c r="F34" s="6">
        <v>4962.7</v>
      </c>
      <c r="G34" s="6">
        <v>0</v>
      </c>
      <c r="H34" s="6">
        <v>399520.75</v>
      </c>
      <c r="I34" s="6">
        <v>2138690</v>
      </c>
      <c r="J34" s="6"/>
      <c r="K34" s="6"/>
      <c r="L34" s="6"/>
      <c r="M34" s="6"/>
      <c r="N34" s="3">
        <v>1139</v>
      </c>
      <c r="O34" s="3">
        <f t="shared" si="0"/>
        <v>39888</v>
      </c>
      <c r="P34" s="11">
        <v>0</v>
      </c>
      <c r="Q34" s="30">
        <v>5</v>
      </c>
      <c r="R34" s="1">
        <v>0</v>
      </c>
      <c r="S34" s="1">
        <v>5</v>
      </c>
      <c r="T34" s="1">
        <v>321</v>
      </c>
      <c r="U34" s="1">
        <v>107</v>
      </c>
      <c r="V34" s="12"/>
      <c r="W34" s="5"/>
      <c r="X34" s="5"/>
      <c r="Y34" s="1">
        <v>10.61</v>
      </c>
      <c r="Z34" s="1">
        <v>457.22</v>
      </c>
    </row>
    <row r="35" spans="1:26">
      <c r="A35" s="17">
        <v>42980</v>
      </c>
      <c r="B35" s="6">
        <v>7878870.71</v>
      </c>
      <c r="C35" s="9">
        <f t="shared" si="1"/>
        <v>1868971</v>
      </c>
      <c r="D35" s="9">
        <v>2097.3200000000002</v>
      </c>
      <c r="E35" s="4">
        <f t="shared" si="2"/>
        <v>1.122178995821765E-3</v>
      </c>
      <c r="F35" s="6">
        <v>2097.3200000000002</v>
      </c>
      <c r="G35" s="6">
        <v>0</v>
      </c>
      <c r="H35" s="6">
        <v>105544.68</v>
      </c>
      <c r="I35" s="6">
        <v>1761329</v>
      </c>
      <c r="J35" s="6"/>
      <c r="K35" s="6"/>
      <c r="L35" s="6"/>
      <c r="M35" s="6"/>
      <c r="N35" s="3">
        <v>454</v>
      </c>
      <c r="O35" s="3">
        <f t="shared" si="0"/>
        <v>40342</v>
      </c>
      <c r="P35" s="11">
        <v>0</v>
      </c>
      <c r="Q35" s="30">
        <v>6</v>
      </c>
      <c r="R35" s="1">
        <v>0</v>
      </c>
      <c r="S35" s="1">
        <v>6</v>
      </c>
      <c r="T35" s="1">
        <v>204</v>
      </c>
      <c r="U35" s="1">
        <v>71</v>
      </c>
      <c r="V35" s="12"/>
      <c r="W35" s="5"/>
      <c r="X35" s="5"/>
      <c r="Y35" s="1">
        <v>8.89</v>
      </c>
      <c r="Z35" s="1">
        <v>331.67</v>
      </c>
    </row>
    <row r="36" spans="1:26">
      <c r="A36" s="17">
        <v>42981</v>
      </c>
      <c r="B36" s="6">
        <v>6017563.8399999999</v>
      </c>
      <c r="C36" s="9">
        <f t="shared" si="1"/>
        <v>1678268.84</v>
      </c>
      <c r="D36" s="9">
        <v>1500</v>
      </c>
      <c r="E36" s="4">
        <f t="shared" si="2"/>
        <v>8.9377813866817657E-4</v>
      </c>
      <c r="F36" s="6">
        <v>1500</v>
      </c>
      <c r="G36" s="6">
        <v>0</v>
      </c>
      <c r="H36" s="6">
        <v>211908.84</v>
      </c>
      <c r="I36" s="6">
        <v>1464860</v>
      </c>
      <c r="J36" s="6"/>
      <c r="K36" s="6"/>
      <c r="L36" s="6"/>
      <c r="M36" s="6"/>
      <c r="N36" s="3">
        <v>539</v>
      </c>
      <c r="O36" s="3">
        <f t="shared" si="0"/>
        <v>40881</v>
      </c>
      <c r="P36" s="11">
        <v>2</v>
      </c>
      <c r="Q36" s="30">
        <v>2</v>
      </c>
      <c r="R36" s="1">
        <v>0</v>
      </c>
      <c r="S36" s="1">
        <v>2</v>
      </c>
      <c r="T36" s="1">
        <v>200</v>
      </c>
      <c r="U36" s="1">
        <v>75</v>
      </c>
      <c r="V36" s="12"/>
      <c r="W36" s="5"/>
      <c r="X36" s="5"/>
      <c r="Y36" s="1">
        <v>9.1199999999999992</v>
      </c>
      <c r="Z36" s="1">
        <v>70.5</v>
      </c>
    </row>
    <row r="37" spans="1:26">
      <c r="A37" s="17">
        <v>42982</v>
      </c>
      <c r="B37" s="6">
        <v>11433318.57</v>
      </c>
      <c r="C37" s="9">
        <f>F37+G37+H37+I37</f>
        <v>2775374.5700000003</v>
      </c>
      <c r="D37" s="9">
        <v>3809.51</v>
      </c>
      <c r="E37" s="4">
        <f t="shared" si="2"/>
        <v>1.3726111210999529E-3</v>
      </c>
      <c r="F37" s="6">
        <v>3809.51</v>
      </c>
      <c r="G37" s="6">
        <v>0</v>
      </c>
      <c r="H37" s="6">
        <v>643975.06000000006</v>
      </c>
      <c r="I37" s="6">
        <v>2127590</v>
      </c>
      <c r="J37" s="6"/>
      <c r="K37" s="6"/>
      <c r="L37" s="6"/>
      <c r="M37" s="6"/>
      <c r="N37" s="1">
        <v>1964</v>
      </c>
      <c r="O37" s="3">
        <f t="shared" si="0"/>
        <v>42845</v>
      </c>
      <c r="P37" s="11">
        <v>2</v>
      </c>
      <c r="Q37" s="30">
        <v>11</v>
      </c>
      <c r="R37" s="1">
        <v>0</v>
      </c>
      <c r="S37" s="1">
        <v>11</v>
      </c>
      <c r="T37" s="1">
        <v>258</v>
      </c>
      <c r="U37" s="1">
        <v>148</v>
      </c>
      <c r="V37" s="1"/>
      <c r="W37" s="5"/>
      <c r="X37" s="5"/>
      <c r="Y37" s="1">
        <v>9.51</v>
      </c>
      <c r="Z37" s="1">
        <v>562.69000000000005</v>
      </c>
    </row>
    <row r="38" spans="1:26">
      <c r="A38" s="17">
        <v>42983</v>
      </c>
      <c r="B38" s="6">
        <v>15613137.43</v>
      </c>
      <c r="C38" s="9">
        <f t="shared" si="1"/>
        <v>3127737.4299999997</v>
      </c>
      <c r="D38" s="9">
        <v>16929.84</v>
      </c>
      <c r="E38" s="4">
        <f t="shared" si="2"/>
        <v>5.4128073020502879E-3</v>
      </c>
      <c r="F38" s="6">
        <v>16929.84</v>
      </c>
      <c r="G38" s="6">
        <v>0</v>
      </c>
      <c r="H38" s="6">
        <v>768757.59</v>
      </c>
      <c r="I38" s="6">
        <v>2342050</v>
      </c>
      <c r="J38" s="6"/>
      <c r="K38" s="6"/>
      <c r="L38" s="6"/>
      <c r="M38" s="6"/>
      <c r="N38" s="1">
        <v>1957</v>
      </c>
      <c r="O38" s="3">
        <f t="shared" si="0"/>
        <v>44802</v>
      </c>
      <c r="P38" s="11">
        <v>1</v>
      </c>
      <c r="Q38" s="30">
        <v>18</v>
      </c>
      <c r="R38" s="1">
        <v>0</v>
      </c>
      <c r="S38" s="1">
        <v>18</v>
      </c>
      <c r="T38" s="1">
        <v>325</v>
      </c>
      <c r="U38" s="1">
        <v>156</v>
      </c>
      <c r="V38" s="1"/>
      <c r="W38" s="5"/>
      <c r="X38" s="5"/>
      <c r="Y38" s="1">
        <v>9.75</v>
      </c>
      <c r="Z38" s="1">
        <v>300.92</v>
      </c>
    </row>
    <row r="39" spans="1:26">
      <c r="A39" s="17">
        <v>42984</v>
      </c>
      <c r="B39" s="6">
        <v>13091222.08</v>
      </c>
      <c r="C39" s="9">
        <f t="shared" si="1"/>
        <v>2933637.08</v>
      </c>
      <c r="D39" s="9">
        <v>11091.53</v>
      </c>
      <c r="E39" s="4">
        <f t="shared" si="2"/>
        <v>3.7808119060180412E-3</v>
      </c>
      <c r="F39" s="6">
        <v>11091.53</v>
      </c>
      <c r="G39" s="6">
        <v>0</v>
      </c>
      <c r="H39" s="6">
        <v>722365.55</v>
      </c>
      <c r="I39" s="6">
        <v>2200180</v>
      </c>
      <c r="J39" s="6"/>
      <c r="K39" s="6"/>
      <c r="L39" s="6"/>
      <c r="M39" s="6"/>
      <c r="N39" s="1">
        <v>2048</v>
      </c>
      <c r="O39" s="3">
        <f t="shared" si="0"/>
        <v>46850</v>
      </c>
      <c r="P39" s="11">
        <v>0</v>
      </c>
      <c r="Q39" s="30">
        <v>11</v>
      </c>
      <c r="R39" s="1">
        <v>0</v>
      </c>
      <c r="S39" s="1">
        <v>11</v>
      </c>
      <c r="T39" s="1">
        <v>311</v>
      </c>
      <c r="U39" s="1">
        <v>158</v>
      </c>
      <c r="V39" s="1"/>
      <c r="W39" s="5"/>
      <c r="X39" s="5"/>
      <c r="Y39" s="1">
        <v>10.53</v>
      </c>
      <c r="Z39" s="1">
        <v>702</v>
      </c>
    </row>
    <row r="40" spans="1:26">
      <c r="A40" s="17">
        <v>42985</v>
      </c>
      <c r="B40" s="6">
        <v>15986026.710000001</v>
      </c>
      <c r="C40" s="9">
        <f t="shared" si="1"/>
        <v>4872079.45</v>
      </c>
      <c r="D40" s="9">
        <v>3578.68</v>
      </c>
      <c r="E40" s="4">
        <f t="shared" si="2"/>
        <v>7.345282515867018E-4</v>
      </c>
      <c r="F40" s="6">
        <v>3578.68</v>
      </c>
      <c r="G40" s="6">
        <v>0</v>
      </c>
      <c r="H40" s="6">
        <v>1267630.77</v>
      </c>
      <c r="I40" s="6">
        <v>3600870</v>
      </c>
      <c r="J40" s="6"/>
      <c r="K40" s="6"/>
      <c r="L40" s="6"/>
      <c r="M40" s="6"/>
      <c r="N40" s="1">
        <v>2227</v>
      </c>
      <c r="O40" s="3">
        <f t="shared" si="0"/>
        <v>49077</v>
      </c>
      <c r="P40" s="11">
        <v>2</v>
      </c>
      <c r="Q40" s="30">
        <v>9</v>
      </c>
      <c r="R40" s="1">
        <v>0</v>
      </c>
      <c r="S40" s="1">
        <v>9</v>
      </c>
      <c r="T40" s="1">
        <v>411</v>
      </c>
      <c r="U40" s="1">
        <v>166</v>
      </c>
      <c r="V40" s="1"/>
      <c r="W40" s="5"/>
      <c r="X40" s="5"/>
      <c r="Y40" s="1">
        <v>11.03</v>
      </c>
      <c r="Z40" s="1">
        <v>903.27</v>
      </c>
    </row>
    <row r="41" spans="1:26">
      <c r="A41" s="17">
        <v>42986</v>
      </c>
      <c r="B41" s="6">
        <v>14392491.640000001</v>
      </c>
      <c r="C41" s="9">
        <f t="shared" si="1"/>
        <v>4236985.9000000004</v>
      </c>
      <c r="D41" s="9">
        <v>21712.720000000001</v>
      </c>
      <c r="E41" s="4">
        <f t="shared" si="2"/>
        <v>5.1245674430967537E-3</v>
      </c>
      <c r="F41" s="6">
        <v>20712.72</v>
      </c>
      <c r="G41" s="6">
        <v>1000</v>
      </c>
      <c r="H41" s="6">
        <v>640235.18000000005</v>
      </c>
      <c r="I41" s="6">
        <v>3575038</v>
      </c>
      <c r="J41" s="6"/>
      <c r="K41" s="6"/>
      <c r="L41" s="6"/>
      <c r="M41" s="6"/>
      <c r="N41" s="1">
        <v>1875</v>
      </c>
      <c r="O41" s="3">
        <f t="shared" si="0"/>
        <v>50952</v>
      </c>
      <c r="P41" s="11">
        <v>1</v>
      </c>
      <c r="Q41" s="30">
        <v>17</v>
      </c>
      <c r="R41" s="1">
        <v>1</v>
      </c>
      <c r="S41" s="1">
        <v>16</v>
      </c>
      <c r="T41" s="1">
        <v>471</v>
      </c>
      <c r="U41" s="1">
        <v>119</v>
      </c>
      <c r="V41" s="1"/>
      <c r="W41" s="5"/>
      <c r="X41" s="5"/>
      <c r="Y41" s="1">
        <v>10.65</v>
      </c>
      <c r="Z41" s="1">
        <v>566.78</v>
      </c>
    </row>
    <row r="42" spans="1:26">
      <c r="A42" s="17">
        <v>42987</v>
      </c>
      <c r="B42" s="6">
        <v>6346402.46</v>
      </c>
      <c r="C42" s="9">
        <f t="shared" si="1"/>
        <v>1782397.46</v>
      </c>
      <c r="D42" s="9">
        <v>13551.91</v>
      </c>
      <c r="E42" s="4">
        <f t="shared" si="2"/>
        <v>7.6031919390190331E-3</v>
      </c>
      <c r="F42" s="6">
        <v>2551.91</v>
      </c>
      <c r="G42" s="6">
        <v>11000</v>
      </c>
      <c r="H42" s="6">
        <v>189670.55</v>
      </c>
      <c r="I42" s="6">
        <v>1579175</v>
      </c>
      <c r="J42" s="6"/>
      <c r="K42" s="6"/>
      <c r="L42" s="6"/>
      <c r="M42" s="6"/>
      <c r="N42" s="1">
        <v>362</v>
      </c>
      <c r="O42" s="3">
        <f t="shared" si="0"/>
        <v>51314</v>
      </c>
      <c r="P42" s="11">
        <v>1</v>
      </c>
      <c r="Q42" s="30">
        <v>5</v>
      </c>
      <c r="R42" s="1">
        <v>1</v>
      </c>
      <c r="S42" s="1">
        <v>4</v>
      </c>
      <c r="T42" s="1">
        <v>307</v>
      </c>
      <c r="U42" s="1">
        <v>71</v>
      </c>
      <c r="V42" s="1"/>
      <c r="W42" s="5"/>
      <c r="X42" s="5"/>
      <c r="Y42" s="1">
        <v>10.24</v>
      </c>
      <c r="Z42" s="1">
        <v>359.71</v>
      </c>
    </row>
    <row r="43" spans="1:26">
      <c r="A43" s="17">
        <v>42988</v>
      </c>
      <c r="B43" s="6">
        <v>6780965.29</v>
      </c>
      <c r="C43" s="9">
        <f t="shared" si="1"/>
        <v>2342305.29</v>
      </c>
      <c r="D43" s="9">
        <v>12570.85</v>
      </c>
      <c r="E43" s="4">
        <f t="shared" si="2"/>
        <v>5.3668708573851188E-3</v>
      </c>
      <c r="F43" s="6">
        <v>12570.85</v>
      </c>
      <c r="G43" s="6">
        <v>0</v>
      </c>
      <c r="H43" s="6">
        <v>936100.44</v>
      </c>
      <c r="I43" s="6">
        <v>1393634</v>
      </c>
      <c r="J43" s="6"/>
      <c r="K43" s="6"/>
      <c r="L43" s="6"/>
      <c r="M43" s="6"/>
      <c r="N43" s="1">
        <v>310</v>
      </c>
      <c r="O43" s="3">
        <f t="shared" si="0"/>
        <v>51624</v>
      </c>
      <c r="P43" s="11">
        <v>0</v>
      </c>
      <c r="Q43" s="30">
        <v>15</v>
      </c>
      <c r="R43" s="1">
        <v>0</v>
      </c>
      <c r="S43" s="1">
        <v>15</v>
      </c>
      <c r="T43" s="1">
        <v>250</v>
      </c>
      <c r="U43" s="1">
        <v>85</v>
      </c>
      <c r="V43" s="1"/>
      <c r="W43" s="5"/>
      <c r="X43" s="5"/>
      <c r="Y43" s="1">
        <v>9.84</v>
      </c>
      <c r="Z43" s="1">
        <v>338.59</v>
      </c>
    </row>
    <row r="44" spans="1:26">
      <c r="A44" s="17">
        <v>42989</v>
      </c>
      <c r="B44" s="6">
        <v>14205142.460000001</v>
      </c>
      <c r="C44" s="9">
        <f t="shared" si="1"/>
        <v>4388310.46</v>
      </c>
      <c r="D44" s="9">
        <v>26609.89</v>
      </c>
      <c r="E44" s="4">
        <f t="shared" si="2"/>
        <v>6.0638120849817907E-3</v>
      </c>
      <c r="F44" s="6">
        <v>26609.89</v>
      </c>
      <c r="G44" s="6">
        <v>0</v>
      </c>
      <c r="H44" s="6">
        <v>1013010.57</v>
      </c>
      <c r="I44" s="6">
        <v>3348690</v>
      </c>
      <c r="J44" s="6"/>
      <c r="K44" s="6"/>
      <c r="L44" s="6"/>
      <c r="M44" s="6"/>
      <c r="N44" s="1">
        <v>2013</v>
      </c>
      <c r="O44" s="3">
        <f t="shared" si="0"/>
        <v>53637</v>
      </c>
      <c r="P44" s="11">
        <v>0</v>
      </c>
      <c r="Q44" s="30">
        <v>14</v>
      </c>
      <c r="R44" s="1">
        <v>0</v>
      </c>
      <c r="S44" s="1">
        <v>14</v>
      </c>
      <c r="T44" s="1">
        <v>488</v>
      </c>
      <c r="U44" s="1">
        <v>188</v>
      </c>
      <c r="V44" s="1"/>
      <c r="W44" s="5"/>
      <c r="X44" s="5"/>
      <c r="Y44" s="1">
        <v>10.75</v>
      </c>
      <c r="Z44" s="1">
        <v>592.92999999999995</v>
      </c>
    </row>
    <row r="45" spans="1:26">
      <c r="A45" s="17">
        <v>42990</v>
      </c>
      <c r="B45" s="6">
        <v>16550870</v>
      </c>
      <c r="C45" s="9">
        <f t="shared" si="1"/>
        <v>7011624</v>
      </c>
      <c r="D45" s="9">
        <v>12401.81</v>
      </c>
      <c r="E45" s="4">
        <f t="shared" si="2"/>
        <v>1.7687500071310155E-3</v>
      </c>
      <c r="F45" s="6">
        <v>12401.81</v>
      </c>
      <c r="G45" s="6">
        <v>0</v>
      </c>
      <c r="H45" s="6">
        <v>682888.19</v>
      </c>
      <c r="I45" s="6">
        <v>6316334</v>
      </c>
      <c r="J45" s="6"/>
      <c r="K45" s="6"/>
      <c r="L45" s="6"/>
      <c r="M45" s="6"/>
      <c r="N45" s="1">
        <v>1599</v>
      </c>
      <c r="O45" s="3">
        <f t="shared" si="0"/>
        <v>55236</v>
      </c>
      <c r="P45" s="11">
        <v>0</v>
      </c>
      <c r="Q45" s="30">
        <v>6</v>
      </c>
      <c r="R45" s="1">
        <v>0</v>
      </c>
      <c r="S45" s="1">
        <v>6</v>
      </c>
      <c r="T45" s="1">
        <v>706</v>
      </c>
      <c r="U45" s="1">
        <v>144</v>
      </c>
      <c r="V45" s="1"/>
      <c r="W45" s="5"/>
      <c r="X45" s="5"/>
      <c r="Y45" s="1">
        <v>11.12</v>
      </c>
      <c r="Z45" s="1">
        <v>550.21</v>
      </c>
    </row>
    <row r="46" spans="1:26">
      <c r="A46" s="17">
        <v>42991</v>
      </c>
      <c r="B46" s="6">
        <v>16157432.66</v>
      </c>
      <c r="C46" s="9">
        <f t="shared" si="1"/>
        <v>6905028.6600000001</v>
      </c>
      <c r="D46" s="9">
        <v>148261.29999999999</v>
      </c>
      <c r="E46" s="4">
        <f t="shared" si="2"/>
        <v>2.1471496687459075E-2</v>
      </c>
      <c r="F46" s="6">
        <v>34161.300000000003</v>
      </c>
      <c r="G46" s="6">
        <v>114100</v>
      </c>
      <c r="H46" s="6">
        <v>1002292.36</v>
      </c>
      <c r="I46" s="6">
        <v>5754475</v>
      </c>
      <c r="J46" s="6"/>
      <c r="K46" s="6"/>
      <c r="L46" s="6"/>
      <c r="M46" s="6"/>
      <c r="N46" s="1">
        <v>995</v>
      </c>
      <c r="O46" s="3">
        <f t="shared" si="0"/>
        <v>56231</v>
      </c>
      <c r="P46" s="11">
        <v>9</v>
      </c>
      <c r="Q46" s="30">
        <v>25</v>
      </c>
      <c r="R46" s="1">
        <v>5</v>
      </c>
      <c r="S46" s="1">
        <v>21</v>
      </c>
      <c r="T46" s="1">
        <v>521</v>
      </c>
      <c r="U46" s="1">
        <v>175</v>
      </c>
      <c r="V46" s="1"/>
      <c r="W46" s="5"/>
      <c r="X46" s="5"/>
      <c r="Y46" s="1">
        <v>11.08</v>
      </c>
      <c r="Z46" s="1">
        <v>591.71</v>
      </c>
    </row>
    <row r="47" spans="1:26">
      <c r="A47" s="17">
        <v>42992</v>
      </c>
      <c r="B47" s="6">
        <v>13262186.08</v>
      </c>
      <c r="C47" s="9">
        <f t="shared" si="1"/>
        <v>6134036.0800000001</v>
      </c>
      <c r="D47" s="9">
        <v>31393.1</v>
      </c>
      <c r="E47" s="4">
        <f t="shared" si="2"/>
        <v>5.1178538226009261E-3</v>
      </c>
      <c r="F47" s="6">
        <v>15393.1</v>
      </c>
      <c r="G47" s="6">
        <v>16000</v>
      </c>
      <c r="H47" s="6">
        <v>855046.98</v>
      </c>
      <c r="I47" s="6">
        <v>5247596</v>
      </c>
      <c r="J47" s="6"/>
      <c r="K47" s="6"/>
      <c r="L47" s="6"/>
      <c r="M47" s="6"/>
      <c r="N47" s="1">
        <v>1034</v>
      </c>
      <c r="O47" s="3">
        <f t="shared" si="0"/>
        <v>57265</v>
      </c>
      <c r="P47" s="11">
        <v>7</v>
      </c>
      <c r="Q47" s="30">
        <v>12</v>
      </c>
      <c r="R47" s="1">
        <v>3</v>
      </c>
      <c r="S47" s="1">
        <v>9</v>
      </c>
      <c r="T47" s="1">
        <v>452</v>
      </c>
      <c r="U47" s="1">
        <v>158</v>
      </c>
      <c r="V47" s="1"/>
      <c r="W47" s="5"/>
      <c r="X47" s="5"/>
      <c r="Y47" s="1">
        <v>11.49</v>
      </c>
      <c r="Z47" s="1">
        <v>777.5</v>
      </c>
    </row>
    <row r="48" spans="1:26">
      <c r="A48" s="17">
        <v>42993</v>
      </c>
      <c r="B48" s="6">
        <v>9344318.25</v>
      </c>
      <c r="C48" s="9">
        <f t="shared" si="1"/>
        <v>4858487.25</v>
      </c>
      <c r="D48" s="9">
        <v>29927.79</v>
      </c>
      <c r="E48" s="4">
        <f>D48/C48</f>
        <v>6.1598988450571731E-3</v>
      </c>
      <c r="F48" s="6">
        <v>27927.79</v>
      </c>
      <c r="G48" s="6">
        <v>2000</v>
      </c>
      <c r="H48" s="6">
        <v>678028.46</v>
      </c>
      <c r="I48" s="6">
        <v>4150531</v>
      </c>
      <c r="J48" s="6"/>
      <c r="K48" s="6"/>
      <c r="L48" s="6"/>
      <c r="M48" s="6"/>
      <c r="N48" s="1">
        <v>268</v>
      </c>
      <c r="O48" s="3">
        <f t="shared" si="0"/>
        <v>57533</v>
      </c>
      <c r="P48" s="11"/>
      <c r="Q48" s="30">
        <v>15</v>
      </c>
      <c r="R48" s="1">
        <v>1</v>
      </c>
      <c r="S48" s="1">
        <v>15</v>
      </c>
      <c r="T48" s="1">
        <v>614</v>
      </c>
      <c r="U48" s="1">
        <v>143</v>
      </c>
      <c r="V48" s="1"/>
      <c r="W48" s="5"/>
      <c r="X48" s="5"/>
      <c r="Y48" s="1">
        <v>11.27</v>
      </c>
      <c r="Z48" s="1">
        <v>675.91</v>
      </c>
    </row>
    <row r="49" spans="1:26">
      <c r="A49" s="17">
        <v>42994</v>
      </c>
      <c r="B49" s="6">
        <v>6539190.0899999999</v>
      </c>
      <c r="C49" s="9">
        <f t="shared" si="1"/>
        <v>3716440.45</v>
      </c>
      <c r="D49" s="9">
        <v>6981.83</v>
      </c>
      <c r="E49" s="4">
        <f t="shared" si="2"/>
        <v>1.8786336264314419E-3</v>
      </c>
      <c r="F49" s="6">
        <v>6981.83</v>
      </c>
      <c r="G49" s="6">
        <v>0</v>
      </c>
      <c r="H49" s="6">
        <v>346454.62</v>
      </c>
      <c r="I49" s="6">
        <v>3363004</v>
      </c>
      <c r="J49" s="6"/>
      <c r="K49" s="6"/>
      <c r="L49" s="6"/>
      <c r="M49" s="6"/>
      <c r="N49" s="1">
        <v>176</v>
      </c>
      <c r="O49" s="3">
        <f t="shared" si="0"/>
        <v>57709</v>
      </c>
      <c r="P49" s="11">
        <v>3</v>
      </c>
      <c r="Q49" s="30">
        <v>12</v>
      </c>
      <c r="R49" s="1">
        <v>0</v>
      </c>
      <c r="S49" s="1">
        <v>12</v>
      </c>
      <c r="T49" s="1">
        <v>516</v>
      </c>
      <c r="U49" s="1">
        <v>96</v>
      </c>
      <c r="V49" s="1"/>
      <c r="W49" s="5"/>
      <c r="X49" s="5"/>
      <c r="Y49" s="1">
        <v>9.5500000000000007</v>
      </c>
      <c r="Z49" s="1">
        <v>136.88999999999999</v>
      </c>
    </row>
    <row r="50" spans="1:26">
      <c r="A50" s="17">
        <v>42995</v>
      </c>
      <c r="B50" s="6">
        <v>5836581.4900000002</v>
      </c>
      <c r="C50" s="9">
        <f t="shared" si="1"/>
        <v>2797448.49</v>
      </c>
      <c r="D50" s="9">
        <v>2996.27</v>
      </c>
      <c r="E50" s="4">
        <f t="shared" si="2"/>
        <v>1.0710724471641655E-3</v>
      </c>
      <c r="F50" s="6">
        <v>2996.27</v>
      </c>
      <c r="G50" s="6">
        <v>0</v>
      </c>
      <c r="H50" s="6">
        <v>455395.22</v>
      </c>
      <c r="I50" s="6">
        <v>2339057</v>
      </c>
      <c r="J50" s="6"/>
      <c r="K50" s="6"/>
      <c r="L50" s="6"/>
      <c r="M50" s="6"/>
      <c r="N50" s="1">
        <v>317</v>
      </c>
      <c r="O50" s="3">
        <f t="shared" si="0"/>
        <v>58026</v>
      </c>
      <c r="P50" s="11">
        <v>3</v>
      </c>
      <c r="Q50" s="30">
        <v>7</v>
      </c>
      <c r="R50" s="1">
        <v>0</v>
      </c>
      <c r="S50" s="1">
        <v>7</v>
      </c>
      <c r="T50" s="1">
        <v>369</v>
      </c>
      <c r="U50" s="1">
        <v>106</v>
      </c>
      <c r="V50" s="1"/>
      <c r="W50" s="5"/>
      <c r="X50" s="5"/>
      <c r="Y50" s="1">
        <v>9.83</v>
      </c>
      <c r="Z50" s="1">
        <v>273.86</v>
      </c>
    </row>
    <row r="51" spans="1:26">
      <c r="A51" s="17">
        <v>42996</v>
      </c>
      <c r="B51" s="6">
        <v>19074814.800000001</v>
      </c>
      <c r="C51" s="9">
        <f t="shared" si="1"/>
        <v>8906444.4399999995</v>
      </c>
      <c r="D51" s="9">
        <v>38757.230000000003</v>
      </c>
      <c r="E51" s="4">
        <f t="shared" si="2"/>
        <v>4.3515939790671398E-3</v>
      </c>
      <c r="F51" s="6">
        <v>34757.230000000003</v>
      </c>
      <c r="G51" s="6">
        <v>4000</v>
      </c>
      <c r="H51" s="6">
        <v>928380.21</v>
      </c>
      <c r="I51" s="6">
        <v>7939307</v>
      </c>
      <c r="J51" s="6"/>
      <c r="K51" s="6"/>
      <c r="L51" s="6"/>
      <c r="M51" s="6"/>
      <c r="N51" s="1">
        <v>565</v>
      </c>
      <c r="O51" s="3">
        <f t="shared" si="0"/>
        <v>58591</v>
      </c>
      <c r="P51" s="11">
        <v>3</v>
      </c>
      <c r="Q51" s="30">
        <v>20</v>
      </c>
      <c r="R51" s="1">
        <v>2</v>
      </c>
      <c r="S51" s="1">
        <v>19</v>
      </c>
      <c r="T51" s="1">
        <v>896</v>
      </c>
      <c r="U51" s="1">
        <v>188</v>
      </c>
      <c r="V51" s="1"/>
      <c r="W51" s="5"/>
      <c r="X51" s="5"/>
      <c r="Y51" s="1">
        <v>10.29</v>
      </c>
      <c r="Z51" s="1">
        <v>410.68</v>
      </c>
    </row>
    <row r="52" spans="1:26">
      <c r="A52" s="17">
        <v>42997</v>
      </c>
      <c r="B52" s="6">
        <v>19551976.559999999</v>
      </c>
      <c r="C52" s="9">
        <f t="shared" si="1"/>
        <v>6647138.5600000005</v>
      </c>
      <c r="D52" s="9">
        <v>41733.67</v>
      </c>
      <c r="E52" s="4">
        <f t="shared" si="2"/>
        <v>6.2784414110362693E-3</v>
      </c>
      <c r="F52" s="6">
        <v>41033.67</v>
      </c>
      <c r="G52" s="6">
        <v>700</v>
      </c>
      <c r="H52" s="6">
        <v>716964.89</v>
      </c>
      <c r="I52" s="6">
        <v>5888440</v>
      </c>
      <c r="J52" s="6"/>
      <c r="K52" s="6"/>
      <c r="L52" s="6"/>
      <c r="M52" s="6"/>
      <c r="N52" s="1">
        <v>989</v>
      </c>
      <c r="O52" s="3">
        <f t="shared" si="0"/>
        <v>59580</v>
      </c>
      <c r="P52" s="11">
        <v>11</v>
      </c>
      <c r="Q52" s="30">
        <v>21</v>
      </c>
      <c r="R52" s="1">
        <v>1</v>
      </c>
      <c r="S52" s="1">
        <v>20</v>
      </c>
      <c r="T52" s="1">
        <v>604</v>
      </c>
      <c r="U52" s="1">
        <v>149</v>
      </c>
      <c r="V52" s="1"/>
      <c r="W52" s="5"/>
      <c r="X52" s="5"/>
      <c r="Y52" s="1">
        <v>11.3</v>
      </c>
      <c r="Z52" s="1">
        <v>804.78</v>
      </c>
    </row>
    <row r="53" spans="1:26">
      <c r="A53" s="17">
        <v>42998</v>
      </c>
      <c r="B53" s="6">
        <v>17029536.41</v>
      </c>
      <c r="C53" s="9">
        <f t="shared" si="1"/>
        <v>5467440.4100000001</v>
      </c>
      <c r="D53" s="9">
        <v>10318.32</v>
      </c>
      <c r="E53" s="4">
        <f t="shared" si="2"/>
        <v>1.8872304453703226E-3</v>
      </c>
      <c r="F53" s="6">
        <v>10318.32</v>
      </c>
      <c r="G53" s="6">
        <v>0</v>
      </c>
      <c r="H53" s="6">
        <v>541040.09</v>
      </c>
      <c r="I53" s="6">
        <v>4916082</v>
      </c>
      <c r="J53" s="6"/>
      <c r="K53" s="6"/>
      <c r="L53" s="6"/>
      <c r="M53" s="6"/>
      <c r="N53" s="1">
        <v>863</v>
      </c>
      <c r="O53" s="3">
        <f t="shared" si="0"/>
        <v>60443</v>
      </c>
      <c r="P53" s="11">
        <v>9</v>
      </c>
      <c r="Q53" s="30">
        <v>14</v>
      </c>
      <c r="R53" s="1">
        <v>0</v>
      </c>
      <c r="S53" s="1">
        <v>14</v>
      </c>
      <c r="T53" s="1">
        <v>603</v>
      </c>
      <c r="U53" s="1">
        <v>124</v>
      </c>
      <c r="V53" s="1"/>
      <c r="W53" s="5"/>
      <c r="X53" s="5"/>
      <c r="Y53" s="1">
        <v>10.64</v>
      </c>
      <c r="Z53" s="1">
        <v>443.23</v>
      </c>
    </row>
    <row r="54" spans="1:26">
      <c r="A54" s="17">
        <v>42999</v>
      </c>
      <c r="B54" s="6">
        <v>20482331.690000001</v>
      </c>
      <c r="C54" s="9">
        <f t="shared" si="1"/>
        <v>6916842.6899999995</v>
      </c>
      <c r="D54" s="9">
        <v>11710.35</v>
      </c>
      <c r="E54" s="4">
        <f t="shared" si="2"/>
        <v>1.6930195646823365E-3</v>
      </c>
      <c r="F54" s="6">
        <v>9720.35</v>
      </c>
      <c r="G54" s="6">
        <v>1990</v>
      </c>
      <c r="H54" s="6">
        <v>569229.34</v>
      </c>
      <c r="I54" s="6">
        <v>6335903</v>
      </c>
      <c r="J54" s="6"/>
      <c r="K54" s="6"/>
      <c r="L54" s="6"/>
      <c r="M54" s="6"/>
      <c r="N54" s="1">
        <v>480</v>
      </c>
      <c r="O54" s="3">
        <f t="shared" si="0"/>
        <v>60923</v>
      </c>
      <c r="P54" s="11">
        <v>1</v>
      </c>
      <c r="Q54" s="30">
        <v>8</v>
      </c>
      <c r="R54" s="1">
        <v>2</v>
      </c>
      <c r="S54" s="1">
        <v>6</v>
      </c>
      <c r="T54" s="1">
        <v>814</v>
      </c>
      <c r="U54" s="1">
        <v>129</v>
      </c>
      <c r="V54" s="1"/>
      <c r="W54" s="5"/>
      <c r="X54" s="5"/>
      <c r="Y54" s="1">
        <v>11.23</v>
      </c>
      <c r="Z54" s="1">
        <v>506.92</v>
      </c>
    </row>
    <row r="55" spans="1:26">
      <c r="A55" s="17">
        <v>43000</v>
      </c>
      <c r="B55" s="6">
        <v>12927262.57</v>
      </c>
      <c r="C55" s="9">
        <f t="shared" si="1"/>
        <v>5478708.2300000004</v>
      </c>
      <c r="D55" s="9">
        <v>13412.79</v>
      </c>
      <c r="E55" s="4">
        <f t="shared" si="2"/>
        <v>2.4481665087684366E-3</v>
      </c>
      <c r="F55" s="6">
        <v>11792.79</v>
      </c>
      <c r="G55" s="6">
        <v>1620</v>
      </c>
      <c r="H55" s="6">
        <v>339953.44</v>
      </c>
      <c r="I55" s="6">
        <v>5125342</v>
      </c>
      <c r="J55" s="6"/>
      <c r="K55" s="6"/>
      <c r="L55" s="6"/>
      <c r="M55" s="6"/>
      <c r="N55" s="1">
        <v>617</v>
      </c>
      <c r="O55" s="3">
        <f t="shared" si="0"/>
        <v>61540</v>
      </c>
      <c r="P55" s="11">
        <v>0</v>
      </c>
      <c r="Q55" s="30">
        <v>27</v>
      </c>
      <c r="R55" s="1">
        <v>2</v>
      </c>
      <c r="S55" s="1">
        <v>26</v>
      </c>
      <c r="T55" s="1">
        <v>509</v>
      </c>
      <c r="U55" s="1">
        <v>114</v>
      </c>
      <c r="V55" s="1"/>
      <c r="W55" s="5"/>
      <c r="X55" s="5"/>
      <c r="Y55" s="1">
        <v>10.32</v>
      </c>
      <c r="Z55" s="1">
        <v>476.48</v>
      </c>
    </row>
    <row r="56" spans="1:26">
      <c r="A56" s="17">
        <v>43001</v>
      </c>
      <c r="B56" s="6">
        <v>6633250.6200000001</v>
      </c>
      <c r="C56" s="9">
        <f t="shared" si="1"/>
        <v>2690971.62</v>
      </c>
      <c r="D56" s="9">
        <v>9310.68</v>
      </c>
      <c r="E56" s="4">
        <f t="shared" si="2"/>
        <v>3.4599696001253255E-3</v>
      </c>
      <c r="F56" s="6">
        <v>9310.68</v>
      </c>
      <c r="G56" s="6">
        <v>0</v>
      </c>
      <c r="H56" s="6">
        <v>507219.94</v>
      </c>
      <c r="I56" s="6">
        <v>2174441</v>
      </c>
      <c r="J56" s="6"/>
      <c r="K56" s="6"/>
      <c r="L56" s="6"/>
      <c r="M56" s="6"/>
      <c r="N56" s="1">
        <v>366</v>
      </c>
      <c r="O56" s="3">
        <f t="shared" si="0"/>
        <v>61906</v>
      </c>
      <c r="P56" s="11">
        <v>3</v>
      </c>
      <c r="Q56" s="30">
        <v>6</v>
      </c>
      <c r="R56" s="1">
        <v>0</v>
      </c>
      <c r="S56" s="1">
        <v>6</v>
      </c>
      <c r="T56" s="1">
        <v>264</v>
      </c>
      <c r="U56" s="1">
        <v>80</v>
      </c>
      <c r="V56" s="1"/>
      <c r="W56" s="5"/>
      <c r="X56" s="5"/>
      <c r="Y56" s="1">
        <v>9.36</v>
      </c>
      <c r="Z56" s="1">
        <v>205.56</v>
      </c>
    </row>
    <row r="57" spans="1:26">
      <c r="A57" s="17">
        <v>43002</v>
      </c>
      <c r="B57" s="6">
        <v>5190733.67</v>
      </c>
      <c r="C57" s="9">
        <f t="shared" si="1"/>
        <v>2361515.67</v>
      </c>
      <c r="D57" s="9">
        <v>1608.09</v>
      </c>
      <c r="E57" s="4">
        <f t="shared" si="2"/>
        <v>6.8095673487527611E-4</v>
      </c>
      <c r="F57" s="6">
        <v>1608.09</v>
      </c>
      <c r="G57" s="6">
        <v>0</v>
      </c>
      <c r="H57" s="6">
        <v>596196.57999999996</v>
      </c>
      <c r="I57" s="6">
        <v>1763711</v>
      </c>
      <c r="J57" s="6"/>
      <c r="K57" s="6"/>
      <c r="L57" s="6"/>
      <c r="M57" s="6"/>
      <c r="N57" s="1">
        <v>571</v>
      </c>
      <c r="O57" s="3">
        <f t="shared" si="0"/>
        <v>62477</v>
      </c>
      <c r="P57" s="11">
        <v>0</v>
      </c>
      <c r="Q57" s="30">
        <v>1</v>
      </c>
      <c r="R57" s="1">
        <v>0</v>
      </c>
      <c r="S57" s="1">
        <v>1</v>
      </c>
      <c r="T57" s="1">
        <v>237</v>
      </c>
      <c r="U57" s="1">
        <v>90</v>
      </c>
      <c r="V57" s="1"/>
      <c r="W57" s="5"/>
      <c r="X57" s="5"/>
      <c r="Y57" s="1">
        <v>11.24</v>
      </c>
      <c r="Z57" s="1">
        <v>37.5</v>
      </c>
    </row>
    <row r="58" spans="1:26">
      <c r="A58" s="17">
        <v>43003</v>
      </c>
      <c r="B58" s="6">
        <v>12055114.1</v>
      </c>
      <c r="C58" s="9">
        <f t="shared" si="1"/>
        <v>4450385.47</v>
      </c>
      <c r="D58" s="9">
        <v>17564.400000000001</v>
      </c>
      <c r="E58" s="4">
        <f t="shared" si="2"/>
        <v>3.9467143056262054E-3</v>
      </c>
      <c r="F58" s="6">
        <v>16564.400000000001</v>
      </c>
      <c r="G58" s="6">
        <v>1000</v>
      </c>
      <c r="H58" s="6">
        <v>762255.07</v>
      </c>
      <c r="I58" s="6">
        <v>3670566</v>
      </c>
      <c r="J58" s="6"/>
      <c r="K58" s="6"/>
      <c r="L58" s="6"/>
      <c r="M58" s="6"/>
      <c r="N58" s="1">
        <v>588</v>
      </c>
      <c r="O58" s="3">
        <f t="shared" si="0"/>
        <v>63065</v>
      </c>
      <c r="P58" s="11">
        <v>4</v>
      </c>
      <c r="Q58" s="30">
        <v>20</v>
      </c>
      <c r="R58" s="1">
        <v>1</v>
      </c>
      <c r="S58" s="1">
        <v>19</v>
      </c>
      <c r="T58" s="1">
        <v>536</v>
      </c>
      <c r="U58" s="1">
        <v>174</v>
      </c>
      <c r="V58" s="1"/>
      <c r="W58" s="5"/>
      <c r="X58" s="5"/>
      <c r="Y58" s="1">
        <v>10.8</v>
      </c>
      <c r="Z58" s="1">
        <v>695.15</v>
      </c>
    </row>
    <row r="59" spans="1:26">
      <c r="A59" s="17">
        <v>43004</v>
      </c>
      <c r="B59" s="6">
        <v>16587689.970000001</v>
      </c>
      <c r="C59" s="9">
        <f t="shared" si="1"/>
        <v>6474809.9399999995</v>
      </c>
      <c r="D59" s="9">
        <v>14970.25</v>
      </c>
      <c r="E59" s="4">
        <f t="shared" si="2"/>
        <v>2.3120755881214333E-3</v>
      </c>
      <c r="F59" s="6">
        <v>4204.25</v>
      </c>
      <c r="G59" s="6">
        <v>10766</v>
      </c>
      <c r="H59" s="6">
        <v>932163.69</v>
      </c>
      <c r="I59" s="6">
        <v>5527676</v>
      </c>
      <c r="J59" s="6"/>
      <c r="K59" s="6"/>
      <c r="L59" s="6"/>
      <c r="M59" s="6"/>
      <c r="N59" s="1">
        <v>952</v>
      </c>
      <c r="O59" s="3">
        <f t="shared" si="0"/>
        <v>64017</v>
      </c>
      <c r="P59" s="11">
        <v>1</v>
      </c>
      <c r="Q59" s="30">
        <v>7</v>
      </c>
      <c r="R59" s="1">
        <v>2</v>
      </c>
      <c r="S59" s="1">
        <v>5</v>
      </c>
      <c r="T59" s="1">
        <v>595</v>
      </c>
      <c r="U59" s="1">
        <v>145</v>
      </c>
      <c r="V59" s="1"/>
      <c r="W59" s="5"/>
      <c r="X59" s="5"/>
      <c r="Y59" s="1">
        <v>10.55</v>
      </c>
      <c r="Z59" s="1">
        <v>472.18</v>
      </c>
    </row>
    <row r="60" spans="1:26">
      <c r="A60" s="17">
        <v>43005</v>
      </c>
      <c r="B60" s="6">
        <v>13712680.939999999</v>
      </c>
      <c r="C60" s="9">
        <f t="shared" si="1"/>
        <v>5425587.9399999995</v>
      </c>
      <c r="D60" s="9">
        <v>17521.84</v>
      </c>
      <c r="E60" s="4">
        <f t="shared" si="2"/>
        <v>3.2294822595760934E-3</v>
      </c>
      <c r="F60" s="6">
        <v>17521.84</v>
      </c>
      <c r="G60" s="6">
        <v>0</v>
      </c>
      <c r="H60" s="6">
        <v>621106.1</v>
      </c>
      <c r="I60" s="6">
        <v>4786960</v>
      </c>
      <c r="J60" s="6"/>
      <c r="K60" s="6"/>
      <c r="L60" s="6"/>
      <c r="M60" s="6"/>
      <c r="N60" s="1">
        <v>898</v>
      </c>
      <c r="O60" s="3">
        <f t="shared" si="0"/>
        <v>64915</v>
      </c>
      <c r="P60" s="11">
        <v>5</v>
      </c>
      <c r="Q60" s="30">
        <v>13</v>
      </c>
      <c r="R60" s="1">
        <v>0</v>
      </c>
      <c r="S60" s="1">
        <v>13</v>
      </c>
      <c r="T60" s="1">
        <v>505</v>
      </c>
      <c r="U60" s="1">
        <v>122</v>
      </c>
      <c r="V60" s="1"/>
      <c r="W60" s="5"/>
      <c r="X60" s="5"/>
      <c r="Y60" s="1">
        <v>9.9700000000000006</v>
      </c>
      <c r="Z60" s="1">
        <v>171.46</v>
      </c>
    </row>
    <row r="61" spans="1:26">
      <c r="A61" s="17">
        <v>43006</v>
      </c>
      <c r="B61" s="6">
        <v>14259121.6</v>
      </c>
      <c r="C61" s="9">
        <f>F61+G61+H61+I61</f>
        <v>4342564.5999999996</v>
      </c>
      <c r="D61" s="9">
        <v>23462.26</v>
      </c>
      <c r="E61" s="4">
        <f t="shared" si="2"/>
        <v>5.4028580254165941E-3</v>
      </c>
      <c r="F61" s="6">
        <v>23462.26</v>
      </c>
      <c r="G61" s="6">
        <v>0</v>
      </c>
      <c r="H61" s="6">
        <v>979941.34</v>
      </c>
      <c r="I61" s="6">
        <v>3339161</v>
      </c>
      <c r="J61" s="6"/>
      <c r="K61" s="6"/>
      <c r="L61" s="6"/>
      <c r="M61" s="6"/>
      <c r="N61" s="1">
        <v>535</v>
      </c>
      <c r="O61" s="3">
        <f t="shared" si="0"/>
        <v>65450</v>
      </c>
      <c r="P61" s="11">
        <v>2</v>
      </c>
      <c r="Q61" s="30">
        <v>9</v>
      </c>
      <c r="R61" s="1">
        <v>0</v>
      </c>
      <c r="S61" s="1">
        <v>9</v>
      </c>
      <c r="T61" s="1">
        <v>577</v>
      </c>
      <c r="U61" s="1">
        <v>148</v>
      </c>
      <c r="V61" s="1"/>
      <c r="W61" s="5"/>
      <c r="X61" s="5"/>
      <c r="Y61" s="1">
        <v>11</v>
      </c>
      <c r="Z61" s="1">
        <v>882.58</v>
      </c>
    </row>
    <row r="62" spans="1:26">
      <c r="A62" s="17">
        <v>43007</v>
      </c>
      <c r="B62" s="6">
        <v>16237386.57</v>
      </c>
      <c r="C62" s="9">
        <f t="shared" si="1"/>
        <v>5121674.82</v>
      </c>
      <c r="D62" s="9">
        <v>5339.34</v>
      </c>
      <c r="E62" s="4">
        <f t="shared" si="2"/>
        <v>1.0424988285374977E-3</v>
      </c>
      <c r="F62" s="6">
        <v>5339.34</v>
      </c>
      <c r="G62" s="6">
        <v>0</v>
      </c>
      <c r="H62" s="6">
        <v>1321751.48</v>
      </c>
      <c r="I62" s="6">
        <v>3794584</v>
      </c>
      <c r="J62" s="6"/>
      <c r="K62" s="6"/>
      <c r="L62" s="6"/>
      <c r="M62" s="6"/>
      <c r="N62" s="1">
        <v>440</v>
      </c>
      <c r="O62" s="3">
        <f t="shared" si="0"/>
        <v>65890</v>
      </c>
      <c r="P62" s="11">
        <v>0</v>
      </c>
      <c r="Q62" s="30">
        <v>7</v>
      </c>
      <c r="R62" s="1">
        <v>0</v>
      </c>
      <c r="S62" s="1">
        <v>7</v>
      </c>
      <c r="T62" s="1">
        <v>512</v>
      </c>
      <c r="U62" s="1">
        <v>149</v>
      </c>
      <c r="V62" s="1"/>
      <c r="W62" s="5"/>
      <c r="X62" s="5"/>
      <c r="Y62" s="1">
        <v>11.02</v>
      </c>
      <c r="Z62" s="1">
        <v>731.28</v>
      </c>
    </row>
    <row r="63" spans="1:26">
      <c r="A63" s="17">
        <v>43008</v>
      </c>
      <c r="B63" s="6">
        <v>13112277.289999999</v>
      </c>
      <c r="C63" s="9">
        <f t="shared" si="1"/>
        <v>6529030.29</v>
      </c>
      <c r="D63" s="9">
        <v>11880.24</v>
      </c>
      <c r="E63" s="4">
        <f t="shared" si="2"/>
        <v>1.8196025247724803E-3</v>
      </c>
      <c r="F63" s="6">
        <v>11880.24</v>
      </c>
      <c r="G63" s="6">
        <v>0</v>
      </c>
      <c r="H63" s="6">
        <v>337510.05</v>
      </c>
      <c r="I63" s="6">
        <v>6179640</v>
      </c>
      <c r="J63" s="6"/>
      <c r="K63" s="6"/>
      <c r="L63" s="6"/>
      <c r="M63" s="6"/>
      <c r="N63" s="1">
        <v>339</v>
      </c>
      <c r="O63" s="3">
        <f t="shared" si="0"/>
        <v>66229</v>
      </c>
      <c r="P63" s="11">
        <v>0</v>
      </c>
      <c r="Q63" s="30">
        <v>19</v>
      </c>
      <c r="R63" s="1">
        <v>0</v>
      </c>
      <c r="S63" s="1">
        <v>19</v>
      </c>
      <c r="T63" s="1">
        <v>480</v>
      </c>
      <c r="U63" s="1">
        <v>131</v>
      </c>
      <c r="V63" s="1"/>
      <c r="W63" s="5"/>
      <c r="X63" s="5"/>
      <c r="Y63" s="1">
        <v>10.33</v>
      </c>
      <c r="Z63" s="1">
        <v>367.57</v>
      </c>
    </row>
    <row r="64" spans="1:26">
      <c r="A64" s="17">
        <v>43009</v>
      </c>
      <c r="B64" s="6">
        <v>4534156.16</v>
      </c>
      <c r="C64" s="9">
        <f t="shared" si="1"/>
        <v>2212654.91</v>
      </c>
      <c r="D64" s="9">
        <v>8772.3799999999992</v>
      </c>
      <c r="E64" s="4">
        <f t="shared" si="2"/>
        <v>3.9646399266119623E-3</v>
      </c>
      <c r="F64" s="6">
        <v>8772.3799999999992</v>
      </c>
      <c r="G64" s="6">
        <v>0</v>
      </c>
      <c r="H64" s="6">
        <v>171960.53</v>
      </c>
      <c r="I64" s="6">
        <v>2031922</v>
      </c>
      <c r="J64" s="6"/>
      <c r="K64" s="6"/>
      <c r="L64" s="6"/>
      <c r="M64" s="6"/>
      <c r="N64" s="1">
        <v>247</v>
      </c>
      <c r="O64" s="3">
        <f t="shared" si="0"/>
        <v>66476</v>
      </c>
      <c r="P64" s="11">
        <v>0</v>
      </c>
      <c r="Q64" s="30">
        <v>4</v>
      </c>
      <c r="R64" s="1">
        <v>0</v>
      </c>
      <c r="S64" s="1">
        <v>4</v>
      </c>
      <c r="T64" s="1">
        <v>310</v>
      </c>
      <c r="U64" s="1">
        <v>74</v>
      </c>
      <c r="V64" s="1"/>
      <c r="W64" s="5"/>
      <c r="X64" s="5"/>
      <c r="Y64" s="1">
        <v>10.51</v>
      </c>
      <c r="Z64" s="1">
        <v>276.5</v>
      </c>
    </row>
    <row r="65" spans="1:26">
      <c r="A65" s="17">
        <v>43010</v>
      </c>
      <c r="B65" s="6">
        <v>3686247.07</v>
      </c>
      <c r="C65" s="9">
        <f t="shared" si="1"/>
        <v>1786405.07</v>
      </c>
      <c r="D65" s="9">
        <v>8331.99</v>
      </c>
      <c r="E65" s="4">
        <f t="shared" si="2"/>
        <v>4.6641101393649761E-3</v>
      </c>
      <c r="F65" s="6">
        <v>8331.99</v>
      </c>
      <c r="G65" s="6">
        <v>0</v>
      </c>
      <c r="H65" s="6">
        <v>131851.07999999999</v>
      </c>
      <c r="I65" s="6">
        <v>1646222</v>
      </c>
      <c r="J65" s="6"/>
      <c r="K65" s="6"/>
      <c r="L65" s="6"/>
      <c r="M65" s="6"/>
      <c r="N65" s="1">
        <v>231</v>
      </c>
      <c r="O65" s="3">
        <f t="shared" si="0"/>
        <v>66707</v>
      </c>
      <c r="P65" s="11">
        <v>0</v>
      </c>
      <c r="Q65" s="30">
        <v>11</v>
      </c>
      <c r="R65" s="1">
        <v>0</v>
      </c>
      <c r="S65" s="1">
        <v>11</v>
      </c>
      <c r="T65" s="1">
        <v>208</v>
      </c>
      <c r="U65" s="1">
        <v>95</v>
      </c>
      <c r="V65" s="1"/>
      <c r="W65" s="5"/>
      <c r="X65" s="5"/>
      <c r="Y65" s="1">
        <v>9.67</v>
      </c>
      <c r="Z65" s="1">
        <v>171.76</v>
      </c>
    </row>
    <row r="66" spans="1:26">
      <c r="A66" s="17">
        <v>43011</v>
      </c>
      <c r="B66" s="6">
        <v>2146950.7400000002</v>
      </c>
      <c r="C66" s="9">
        <f t="shared" si="1"/>
        <v>927060.74</v>
      </c>
      <c r="D66" s="9">
        <v>9917.2000000000007</v>
      </c>
      <c r="E66" s="4">
        <f t="shared" si="2"/>
        <v>1.0697465195214717E-2</v>
      </c>
      <c r="F66" s="6">
        <v>9917.2000000000007</v>
      </c>
      <c r="G66" s="6">
        <v>0</v>
      </c>
      <c r="H66" s="6">
        <v>41084.54</v>
      </c>
      <c r="I66" s="6">
        <v>876059</v>
      </c>
      <c r="J66" s="6"/>
      <c r="K66" s="6"/>
      <c r="L66" s="6"/>
      <c r="M66" s="6"/>
      <c r="N66" s="1">
        <v>234</v>
      </c>
      <c r="O66" s="3">
        <f t="shared" si="0"/>
        <v>66941</v>
      </c>
      <c r="P66" s="11">
        <v>1</v>
      </c>
      <c r="Q66" s="30">
        <v>6</v>
      </c>
      <c r="R66" s="1">
        <v>0</v>
      </c>
      <c r="S66" s="1">
        <v>6</v>
      </c>
      <c r="T66" s="1">
        <v>182</v>
      </c>
      <c r="U66" s="1">
        <v>44</v>
      </c>
      <c r="V66" s="1"/>
      <c r="W66" s="5"/>
      <c r="X66" s="5"/>
      <c r="Y66" s="1">
        <v>10.96</v>
      </c>
      <c r="Z66" s="1">
        <v>731.29</v>
      </c>
    </row>
    <row r="67" spans="1:26">
      <c r="A67" s="17">
        <v>43012</v>
      </c>
      <c r="B67" s="6">
        <v>2454521.92</v>
      </c>
      <c r="C67" s="9">
        <f t="shared" si="1"/>
        <v>761354.92</v>
      </c>
      <c r="D67" s="9">
        <v>2011.83</v>
      </c>
      <c r="E67" s="4">
        <f t="shared" si="2"/>
        <v>2.6424338336186229E-3</v>
      </c>
      <c r="F67" s="6">
        <v>2011.83</v>
      </c>
      <c r="G67" s="6">
        <v>0</v>
      </c>
      <c r="H67" s="6">
        <v>45761.09</v>
      </c>
      <c r="I67" s="6">
        <v>713582</v>
      </c>
      <c r="J67" s="6"/>
      <c r="K67" s="6"/>
      <c r="L67" s="6"/>
      <c r="M67" s="6"/>
      <c r="N67" s="1">
        <v>315</v>
      </c>
      <c r="O67" s="3">
        <f t="shared" si="0"/>
        <v>67256</v>
      </c>
      <c r="P67" s="11">
        <v>1</v>
      </c>
      <c r="Q67" s="30">
        <v>5</v>
      </c>
      <c r="R67" s="1">
        <v>0</v>
      </c>
      <c r="S67" s="1">
        <v>5</v>
      </c>
      <c r="T67" s="1">
        <v>105</v>
      </c>
      <c r="U67" s="1">
        <v>44</v>
      </c>
      <c r="V67" s="1"/>
      <c r="W67" s="5"/>
      <c r="X67" s="5"/>
      <c r="Y67" s="1">
        <v>10.14</v>
      </c>
      <c r="Z67" s="1">
        <v>715.8</v>
      </c>
    </row>
    <row r="68" spans="1:26">
      <c r="A68" s="17">
        <v>43013</v>
      </c>
      <c r="B68" s="6">
        <v>2340290.71</v>
      </c>
      <c r="C68" s="9">
        <f t="shared" si="1"/>
        <v>1061680.71</v>
      </c>
      <c r="D68" s="9">
        <v>4561.82</v>
      </c>
      <c r="E68" s="4">
        <f t="shared" si="2"/>
        <v>4.2967908873469121E-3</v>
      </c>
      <c r="F68" s="6">
        <v>4561.82</v>
      </c>
      <c r="G68" s="6">
        <v>0</v>
      </c>
      <c r="H68" s="6">
        <v>73919.89</v>
      </c>
      <c r="I68" s="6">
        <v>983199</v>
      </c>
      <c r="J68" s="6"/>
      <c r="K68" s="6"/>
      <c r="L68" s="6"/>
      <c r="M68" s="6"/>
      <c r="N68" s="1">
        <v>215</v>
      </c>
      <c r="O68" s="3">
        <f t="shared" si="0"/>
        <v>67471</v>
      </c>
      <c r="P68" s="11">
        <v>1</v>
      </c>
      <c r="Q68" s="30">
        <v>7</v>
      </c>
      <c r="R68" s="1">
        <v>0</v>
      </c>
      <c r="S68" s="1">
        <v>7</v>
      </c>
      <c r="T68" s="1">
        <v>127</v>
      </c>
      <c r="U68" s="1">
        <v>58</v>
      </c>
      <c r="V68" s="1"/>
      <c r="W68" s="5"/>
      <c r="X68" s="5"/>
      <c r="Y68" s="1">
        <v>11.29</v>
      </c>
      <c r="Z68" s="1">
        <v>839.16</v>
      </c>
    </row>
    <row r="69" spans="1:26">
      <c r="A69" s="17">
        <v>43014</v>
      </c>
      <c r="B69" s="6">
        <v>2659126.7400000002</v>
      </c>
      <c r="C69" s="9">
        <f t="shared" si="1"/>
        <v>677303.74</v>
      </c>
      <c r="D69" s="9">
        <v>21526.23</v>
      </c>
      <c r="E69" s="4">
        <f t="shared" si="2"/>
        <v>3.1782239974047687E-2</v>
      </c>
      <c r="F69" s="6">
        <v>21526.23</v>
      </c>
      <c r="G69" s="6">
        <v>0</v>
      </c>
      <c r="H69" s="6">
        <v>70440.509999999995</v>
      </c>
      <c r="I69" s="6">
        <v>585337</v>
      </c>
      <c r="J69" s="6"/>
      <c r="K69" s="6"/>
      <c r="L69" s="6"/>
      <c r="M69" s="6"/>
      <c r="N69" s="1">
        <v>312</v>
      </c>
      <c r="O69" s="3">
        <f t="shared" ref="O69:O89" si="3">N69+O68</f>
        <v>67783</v>
      </c>
      <c r="P69" s="11">
        <v>0</v>
      </c>
      <c r="Q69" s="30">
        <v>10</v>
      </c>
      <c r="R69" s="1">
        <v>0</v>
      </c>
      <c r="S69" s="1">
        <v>10</v>
      </c>
      <c r="T69" s="1">
        <v>136</v>
      </c>
      <c r="U69" s="1">
        <v>46</v>
      </c>
      <c r="V69" s="1"/>
      <c r="W69" s="5"/>
      <c r="X69" s="5"/>
      <c r="Y69" s="1">
        <v>10.94</v>
      </c>
      <c r="Z69" s="1">
        <v>693.45</v>
      </c>
    </row>
    <row r="70" spans="1:26">
      <c r="A70" s="17">
        <v>43015</v>
      </c>
      <c r="B70" s="6">
        <v>4036761.17</v>
      </c>
      <c r="C70" s="9">
        <f t="shared" si="1"/>
        <v>1063930.17</v>
      </c>
      <c r="D70" s="9">
        <v>7298.23</v>
      </c>
      <c r="E70" s="4">
        <f t="shared" si="2"/>
        <v>6.8596889211253401E-3</v>
      </c>
      <c r="F70" s="6">
        <v>7298.23</v>
      </c>
      <c r="G70" s="6">
        <v>0</v>
      </c>
      <c r="H70" s="6">
        <v>182629.94</v>
      </c>
      <c r="I70" s="6">
        <v>874002</v>
      </c>
      <c r="J70" s="6"/>
      <c r="K70" s="6"/>
      <c r="L70" s="6"/>
      <c r="M70" s="6"/>
      <c r="N70" s="1">
        <v>263</v>
      </c>
      <c r="O70" s="3">
        <f t="shared" si="3"/>
        <v>68046</v>
      </c>
      <c r="P70" s="11">
        <v>5</v>
      </c>
      <c r="Q70" s="30">
        <v>12</v>
      </c>
      <c r="R70" s="1">
        <v>0</v>
      </c>
      <c r="S70" s="1">
        <v>12</v>
      </c>
      <c r="T70" s="1">
        <v>126</v>
      </c>
      <c r="U70" s="1">
        <v>66</v>
      </c>
      <c r="V70" s="1"/>
      <c r="W70" s="5"/>
      <c r="X70" s="5"/>
      <c r="Y70" s="1">
        <v>11.11</v>
      </c>
      <c r="Z70" s="1">
        <v>489.59</v>
      </c>
    </row>
    <row r="71" spans="1:26">
      <c r="A71" s="17">
        <v>43016</v>
      </c>
      <c r="B71" s="6">
        <v>5062856.84</v>
      </c>
      <c r="C71" s="9">
        <f t="shared" si="1"/>
        <v>1556168.8399999999</v>
      </c>
      <c r="D71" s="9">
        <v>579.04</v>
      </c>
      <c r="E71" s="4">
        <f t="shared" si="2"/>
        <v>3.7209330062154441E-4</v>
      </c>
      <c r="F71" s="6">
        <v>579.04</v>
      </c>
      <c r="G71" s="6">
        <v>0</v>
      </c>
      <c r="H71" s="6">
        <v>417197.8</v>
      </c>
      <c r="I71" s="6">
        <v>1138392</v>
      </c>
      <c r="J71" s="6"/>
      <c r="K71" s="6"/>
      <c r="L71" s="6"/>
      <c r="M71" s="6"/>
      <c r="N71" s="1">
        <v>238</v>
      </c>
      <c r="O71" s="3">
        <f t="shared" si="3"/>
        <v>68284</v>
      </c>
      <c r="P71" s="11">
        <v>0</v>
      </c>
      <c r="Q71" s="30">
        <v>4</v>
      </c>
      <c r="R71" s="1">
        <v>0</v>
      </c>
      <c r="S71" s="1">
        <v>4</v>
      </c>
      <c r="T71" s="1">
        <v>158</v>
      </c>
      <c r="U71" s="1">
        <v>102</v>
      </c>
      <c r="V71" s="1"/>
      <c r="W71" s="5"/>
      <c r="X71" s="5"/>
      <c r="Y71" s="1">
        <v>10.96</v>
      </c>
      <c r="Z71" s="1">
        <v>341.25</v>
      </c>
    </row>
    <row r="72" spans="1:26">
      <c r="A72" s="17">
        <v>43017</v>
      </c>
      <c r="B72" s="6">
        <v>13368284.51</v>
      </c>
      <c r="C72" s="9">
        <f t="shared" ref="C72:C89" si="4">F72+G72+H72+I72</f>
        <v>4545508.8899999997</v>
      </c>
      <c r="D72" s="9">
        <v>22635.09</v>
      </c>
      <c r="E72" s="4">
        <f t="shared" ref="E72:E89" si="5">D72/C72</f>
        <v>4.9796602641778136E-3</v>
      </c>
      <c r="F72" s="6">
        <v>22635.09</v>
      </c>
      <c r="G72" s="6">
        <v>0</v>
      </c>
      <c r="H72" s="6">
        <v>1018294.8</v>
      </c>
      <c r="I72" s="6">
        <v>3504579</v>
      </c>
      <c r="J72" s="6"/>
      <c r="K72" s="6"/>
      <c r="L72" s="6"/>
      <c r="M72" s="6"/>
      <c r="N72" s="1">
        <v>334</v>
      </c>
      <c r="O72" s="3">
        <f t="shared" si="3"/>
        <v>68618</v>
      </c>
      <c r="P72" s="11">
        <v>0</v>
      </c>
      <c r="Q72" s="30">
        <v>26</v>
      </c>
      <c r="R72" s="1">
        <v>0</v>
      </c>
      <c r="S72" s="1">
        <v>26</v>
      </c>
      <c r="T72" s="1">
        <v>429</v>
      </c>
      <c r="U72" s="1">
        <v>211</v>
      </c>
      <c r="V72" s="1"/>
      <c r="W72" s="5"/>
      <c r="X72" s="5"/>
      <c r="Y72" s="1">
        <v>11.25</v>
      </c>
      <c r="Z72" s="1">
        <v>741.84</v>
      </c>
    </row>
    <row r="73" spans="1:26">
      <c r="A73" s="17">
        <v>43018</v>
      </c>
      <c r="B73" s="6">
        <v>15326991.529999999</v>
      </c>
      <c r="C73" s="9">
        <f t="shared" si="4"/>
        <v>6073583.2300000004</v>
      </c>
      <c r="D73" s="9">
        <v>40211.550000000003</v>
      </c>
      <c r="E73" s="4">
        <f t="shared" si="5"/>
        <v>6.6207292264273462E-3</v>
      </c>
      <c r="F73" s="6">
        <v>40211.550000000003</v>
      </c>
      <c r="G73" s="6">
        <v>0</v>
      </c>
      <c r="H73" s="6">
        <v>598715.68000000005</v>
      </c>
      <c r="I73" s="6">
        <v>5434656</v>
      </c>
      <c r="J73" s="6"/>
      <c r="K73" s="6"/>
      <c r="L73" s="6"/>
      <c r="M73" s="6"/>
      <c r="N73" s="1">
        <v>662</v>
      </c>
      <c r="O73" s="3">
        <f t="shared" si="3"/>
        <v>69280</v>
      </c>
      <c r="P73" s="11">
        <v>2</v>
      </c>
      <c r="Q73" s="30">
        <v>18</v>
      </c>
      <c r="R73" s="1">
        <v>0</v>
      </c>
      <c r="S73" s="1">
        <v>18</v>
      </c>
      <c r="T73" s="1">
        <v>530</v>
      </c>
      <c r="U73" s="1">
        <v>149</v>
      </c>
      <c r="V73" s="1"/>
      <c r="W73" s="5"/>
      <c r="X73" s="5"/>
      <c r="Y73" s="1">
        <v>11.49</v>
      </c>
      <c r="Z73" s="1">
        <v>702.48</v>
      </c>
    </row>
    <row r="74" spans="1:26">
      <c r="A74" s="17">
        <v>43019</v>
      </c>
      <c r="B74" s="6">
        <v>14457308.09</v>
      </c>
      <c r="C74" s="9">
        <f t="shared" si="4"/>
        <v>5127517.01</v>
      </c>
      <c r="D74" s="9">
        <v>66139.789999999994</v>
      </c>
      <c r="E74" s="4">
        <f t="shared" si="5"/>
        <v>1.2898989875803454E-2</v>
      </c>
      <c r="F74" s="6">
        <v>54139.79</v>
      </c>
      <c r="G74" s="6">
        <v>12000</v>
      </c>
      <c r="H74" s="6">
        <v>1229597.22</v>
      </c>
      <c r="I74" s="6">
        <v>3831780</v>
      </c>
      <c r="J74" s="6"/>
      <c r="K74" s="6"/>
      <c r="L74" s="6"/>
      <c r="M74" s="6"/>
      <c r="N74" s="1">
        <v>464</v>
      </c>
      <c r="O74" s="3">
        <f t="shared" si="3"/>
        <v>69744</v>
      </c>
      <c r="P74" s="11">
        <v>2</v>
      </c>
      <c r="Q74" s="30">
        <v>28</v>
      </c>
      <c r="R74" s="1">
        <v>3</v>
      </c>
      <c r="S74" s="1">
        <v>27</v>
      </c>
      <c r="T74" s="1">
        <v>463</v>
      </c>
      <c r="U74" s="1">
        <v>193</v>
      </c>
      <c r="V74" s="1"/>
      <c r="W74" s="5"/>
      <c r="X74" s="5"/>
      <c r="Y74" s="1">
        <v>10.75</v>
      </c>
      <c r="Z74" s="1">
        <v>694.02</v>
      </c>
    </row>
    <row r="75" spans="1:26">
      <c r="A75" s="17">
        <v>43020</v>
      </c>
      <c r="B75" s="6">
        <v>14356087.52</v>
      </c>
      <c r="C75" s="9">
        <f t="shared" si="4"/>
        <v>4896963.5199999996</v>
      </c>
      <c r="D75" s="9">
        <v>25892.78</v>
      </c>
      <c r="E75" s="4">
        <f t="shared" si="5"/>
        <v>5.2875174369279359E-3</v>
      </c>
      <c r="F75" s="6">
        <v>15892.78</v>
      </c>
      <c r="G75" s="6">
        <v>10000</v>
      </c>
      <c r="H75" s="6">
        <v>744075.74</v>
      </c>
      <c r="I75" s="6">
        <v>4126995</v>
      </c>
      <c r="J75" s="6"/>
      <c r="K75" s="6"/>
      <c r="L75" s="6"/>
      <c r="M75" s="6"/>
      <c r="N75" s="1">
        <v>509</v>
      </c>
      <c r="O75" s="3">
        <f t="shared" si="3"/>
        <v>70253</v>
      </c>
      <c r="P75" s="11">
        <v>2</v>
      </c>
      <c r="Q75" s="30">
        <v>17</v>
      </c>
      <c r="R75" s="1">
        <v>2</v>
      </c>
      <c r="S75" s="1">
        <v>15</v>
      </c>
      <c r="T75" s="1">
        <v>535</v>
      </c>
      <c r="U75" s="1">
        <v>178</v>
      </c>
      <c r="V75" s="1"/>
      <c r="W75" s="5"/>
      <c r="X75" s="5"/>
      <c r="Y75" s="1">
        <v>11.38</v>
      </c>
      <c r="Z75" s="1">
        <v>709.4</v>
      </c>
    </row>
    <row r="76" spans="1:26">
      <c r="A76" s="17">
        <v>43021</v>
      </c>
      <c r="B76" s="6">
        <v>10279076.27</v>
      </c>
      <c r="C76" s="9">
        <f t="shared" si="4"/>
        <v>5196488.2699999996</v>
      </c>
      <c r="D76" s="9">
        <v>10031.17</v>
      </c>
      <c r="E76" s="4">
        <f t="shared" si="5"/>
        <v>1.9303747990563637E-3</v>
      </c>
      <c r="F76" s="6">
        <v>10031.17</v>
      </c>
      <c r="G76" s="6">
        <v>0</v>
      </c>
      <c r="H76" s="6">
        <v>730353.1</v>
      </c>
      <c r="I76" s="6">
        <v>4456104</v>
      </c>
      <c r="J76" s="6"/>
      <c r="K76" s="6"/>
      <c r="L76" s="6"/>
      <c r="M76" s="6"/>
      <c r="N76" s="1">
        <v>371</v>
      </c>
      <c r="O76" s="3">
        <f t="shared" si="3"/>
        <v>70624</v>
      </c>
      <c r="P76" s="11">
        <v>0</v>
      </c>
      <c r="Q76" s="30">
        <v>16</v>
      </c>
      <c r="R76" s="1">
        <v>0</v>
      </c>
      <c r="S76" s="1">
        <v>16</v>
      </c>
      <c r="T76" s="1">
        <v>461</v>
      </c>
      <c r="U76" s="1">
        <v>152</v>
      </c>
      <c r="V76" s="1"/>
      <c r="W76" s="5"/>
      <c r="X76" s="5"/>
      <c r="Y76" s="1">
        <v>10.99</v>
      </c>
      <c r="Z76" s="1">
        <v>763.29</v>
      </c>
    </row>
    <row r="77" spans="1:26">
      <c r="A77" s="17">
        <v>43022</v>
      </c>
      <c r="B77" s="6">
        <v>5701513.3499999996</v>
      </c>
      <c r="C77" s="9">
        <f t="shared" si="4"/>
        <v>2259146.35</v>
      </c>
      <c r="D77" s="9">
        <v>15942.82</v>
      </c>
      <c r="E77" s="4">
        <f t="shared" si="5"/>
        <v>7.0570107155740478E-3</v>
      </c>
      <c r="F77" s="6">
        <v>15942.82</v>
      </c>
      <c r="G77" s="6">
        <v>0</v>
      </c>
      <c r="H77" s="6">
        <v>265167.53000000003</v>
      </c>
      <c r="I77" s="6">
        <v>1978036</v>
      </c>
      <c r="J77" s="6"/>
      <c r="K77" s="6"/>
      <c r="L77" s="6"/>
      <c r="M77" s="6"/>
      <c r="N77" s="1">
        <v>219</v>
      </c>
      <c r="O77" s="3">
        <f t="shared" si="3"/>
        <v>70843</v>
      </c>
      <c r="P77" s="11">
        <v>1</v>
      </c>
      <c r="Q77" s="30">
        <v>19</v>
      </c>
      <c r="R77" s="1">
        <v>0</v>
      </c>
      <c r="S77" s="1">
        <v>19</v>
      </c>
      <c r="T77" s="1">
        <v>257</v>
      </c>
      <c r="U77" s="1">
        <v>101</v>
      </c>
      <c r="V77" s="1"/>
      <c r="W77" s="5"/>
      <c r="X77" s="5"/>
      <c r="Y77" s="1">
        <v>9.9499999999999993</v>
      </c>
      <c r="Z77" s="1">
        <v>291.7</v>
      </c>
    </row>
    <row r="78" spans="1:26">
      <c r="A78" s="17">
        <v>43023</v>
      </c>
      <c r="B78" s="6">
        <v>6607536.6500000004</v>
      </c>
      <c r="C78" s="9">
        <f t="shared" si="4"/>
        <v>1858504.65</v>
      </c>
      <c r="D78" s="9">
        <v>9433.31</v>
      </c>
      <c r="E78" s="4">
        <f t="shared" si="5"/>
        <v>5.0757527025826919E-3</v>
      </c>
      <c r="F78" s="6">
        <v>9433.31</v>
      </c>
      <c r="G78" s="6">
        <v>0</v>
      </c>
      <c r="H78" s="6">
        <v>313330.34000000003</v>
      </c>
      <c r="I78" s="6">
        <v>1535741</v>
      </c>
      <c r="J78" s="6"/>
      <c r="K78" s="6"/>
      <c r="L78" s="6"/>
      <c r="M78" s="6"/>
      <c r="N78" s="1">
        <v>321</v>
      </c>
      <c r="O78" s="3">
        <f t="shared" si="3"/>
        <v>71164</v>
      </c>
      <c r="P78" s="11">
        <v>2</v>
      </c>
      <c r="Q78" s="30">
        <v>13</v>
      </c>
      <c r="R78" s="1">
        <v>0</v>
      </c>
      <c r="S78" s="1">
        <v>13</v>
      </c>
      <c r="T78" s="1">
        <v>226</v>
      </c>
      <c r="U78" s="1">
        <v>126</v>
      </c>
      <c r="V78" s="1"/>
      <c r="W78" s="5"/>
      <c r="X78" s="5"/>
      <c r="Y78" s="1">
        <v>10.9</v>
      </c>
      <c r="Z78" s="1">
        <v>448.18</v>
      </c>
    </row>
    <row r="79" spans="1:26">
      <c r="A79" s="17">
        <v>43024</v>
      </c>
      <c r="B79" s="6">
        <v>14450424.66</v>
      </c>
      <c r="C79" s="9">
        <f t="shared" si="4"/>
        <v>5248644.66</v>
      </c>
      <c r="D79" s="9">
        <v>39209.07</v>
      </c>
      <c r="E79" s="4">
        <f t="shared" si="5"/>
        <v>7.4703228242545949E-3</v>
      </c>
      <c r="F79" s="6">
        <v>29209.07</v>
      </c>
      <c r="G79" s="6">
        <v>10000</v>
      </c>
      <c r="H79" s="6">
        <v>857989.59</v>
      </c>
      <c r="I79" s="6">
        <v>4351446</v>
      </c>
      <c r="J79" s="6"/>
      <c r="K79" s="6"/>
      <c r="L79" s="6"/>
      <c r="M79" s="6"/>
      <c r="N79" s="1">
        <v>435</v>
      </c>
      <c r="O79" s="3">
        <f t="shared" si="3"/>
        <v>71599</v>
      </c>
      <c r="P79" s="11">
        <v>1</v>
      </c>
      <c r="Q79" s="30">
        <v>25</v>
      </c>
      <c r="R79" s="1">
        <v>1</v>
      </c>
      <c r="S79" s="1">
        <v>24</v>
      </c>
      <c r="T79" s="1">
        <v>572</v>
      </c>
      <c r="U79" s="1">
        <v>189</v>
      </c>
      <c r="V79" s="1"/>
      <c r="W79" s="5"/>
      <c r="X79" s="5"/>
      <c r="Y79" s="1">
        <v>10.84</v>
      </c>
      <c r="Z79" s="1">
        <v>566.45000000000005</v>
      </c>
    </row>
    <row r="80" spans="1:26">
      <c r="A80" s="17">
        <v>43025</v>
      </c>
      <c r="B80" s="6">
        <v>12509081.01</v>
      </c>
      <c r="C80" s="9">
        <f t="shared" si="4"/>
        <v>5350356.1899999995</v>
      </c>
      <c r="D80" s="9">
        <v>41921.360000000001</v>
      </c>
      <c r="E80" s="4">
        <f t="shared" si="5"/>
        <v>7.8352465726211785E-3</v>
      </c>
      <c r="F80" s="6">
        <v>41921.360000000001</v>
      </c>
      <c r="G80" s="6">
        <v>0</v>
      </c>
      <c r="H80" s="6">
        <v>603284.82999999996</v>
      </c>
      <c r="I80" s="6">
        <v>4705150</v>
      </c>
      <c r="J80" s="6"/>
      <c r="K80" s="6"/>
      <c r="L80" s="6"/>
      <c r="M80" s="6"/>
      <c r="N80" s="1">
        <v>382</v>
      </c>
      <c r="O80" s="3">
        <f t="shared" si="3"/>
        <v>71981</v>
      </c>
      <c r="P80" s="11">
        <v>3</v>
      </c>
      <c r="Q80" s="30">
        <v>30</v>
      </c>
      <c r="R80" s="1">
        <v>0</v>
      </c>
      <c r="S80" s="1">
        <v>30</v>
      </c>
      <c r="T80" s="1">
        <v>487</v>
      </c>
      <c r="U80" s="1">
        <v>170</v>
      </c>
      <c r="V80" s="1"/>
      <c r="W80" s="5"/>
      <c r="X80" s="5"/>
      <c r="Y80" s="1">
        <v>9.82</v>
      </c>
      <c r="Z80" s="1">
        <v>249.71</v>
      </c>
    </row>
    <row r="81" spans="1:26">
      <c r="A81" s="17">
        <v>43026</v>
      </c>
      <c r="B81" s="6">
        <v>13917227.52</v>
      </c>
      <c r="C81" s="9">
        <f t="shared" si="4"/>
        <v>6552846.3399999999</v>
      </c>
      <c r="D81" s="9">
        <v>14992.79</v>
      </c>
      <c r="E81" s="4">
        <f t="shared" si="5"/>
        <v>2.287981317138592E-3</v>
      </c>
      <c r="F81" s="6">
        <v>1992.79</v>
      </c>
      <c r="G81" s="6">
        <v>13000</v>
      </c>
      <c r="H81" s="6">
        <v>2081633.55</v>
      </c>
      <c r="I81" s="6">
        <v>4456220</v>
      </c>
      <c r="J81" s="6"/>
      <c r="K81" s="6"/>
      <c r="L81" s="6"/>
      <c r="M81" s="6"/>
      <c r="N81" s="1">
        <v>396</v>
      </c>
      <c r="O81" s="3">
        <f t="shared" si="3"/>
        <v>72377</v>
      </c>
      <c r="P81" s="11">
        <v>2</v>
      </c>
      <c r="Q81" s="30">
        <v>8</v>
      </c>
      <c r="R81" s="1">
        <v>2</v>
      </c>
      <c r="S81" s="1">
        <v>6</v>
      </c>
      <c r="T81" s="1">
        <v>534</v>
      </c>
      <c r="U81" s="1">
        <v>165</v>
      </c>
      <c r="V81" s="1"/>
      <c r="W81" s="5"/>
      <c r="X81" s="5"/>
      <c r="Y81" s="1">
        <v>11.07</v>
      </c>
      <c r="Z81" s="1">
        <v>542.73</v>
      </c>
    </row>
    <row r="82" spans="1:26">
      <c r="A82" s="17">
        <v>43027</v>
      </c>
      <c r="B82" s="6">
        <v>14193998.189999999</v>
      </c>
      <c r="C82" s="9">
        <f t="shared" si="4"/>
        <v>5544063.1899999995</v>
      </c>
      <c r="D82" s="9">
        <v>22617.06</v>
      </c>
      <c r="E82" s="4">
        <f t="shared" si="5"/>
        <v>4.0795097791805658E-3</v>
      </c>
      <c r="F82" s="6">
        <v>20617.060000000001</v>
      </c>
      <c r="G82" s="6">
        <v>2000</v>
      </c>
      <c r="H82" s="6">
        <v>1918658.13</v>
      </c>
      <c r="I82" s="6">
        <v>3602788</v>
      </c>
      <c r="J82" s="6"/>
      <c r="K82" s="6"/>
      <c r="L82" s="6"/>
      <c r="M82" s="6"/>
      <c r="N82" s="1">
        <v>356</v>
      </c>
      <c r="O82" s="3">
        <f t="shared" si="3"/>
        <v>72733</v>
      </c>
      <c r="P82" s="11">
        <v>0</v>
      </c>
      <c r="Q82" s="30">
        <v>12</v>
      </c>
      <c r="R82" s="1">
        <v>1</v>
      </c>
      <c r="S82" s="1">
        <v>11</v>
      </c>
      <c r="T82" s="1">
        <v>516</v>
      </c>
      <c r="U82" s="1">
        <v>159</v>
      </c>
      <c r="V82" s="1"/>
      <c r="W82" s="5"/>
      <c r="X82" s="5"/>
      <c r="Y82" s="1">
        <v>10.41</v>
      </c>
      <c r="Z82" s="1">
        <v>387.19</v>
      </c>
    </row>
    <row r="83" spans="1:26">
      <c r="A83" s="17">
        <v>43028</v>
      </c>
      <c r="B83" s="6">
        <v>9396959.4299999997</v>
      </c>
      <c r="C83" s="9">
        <f t="shared" si="4"/>
        <v>4072406.4299999997</v>
      </c>
      <c r="D83" s="9">
        <v>23295.7</v>
      </c>
      <c r="E83" s="4">
        <f t="shared" si="5"/>
        <v>5.7203769811354516E-3</v>
      </c>
      <c r="F83" s="6">
        <v>23295.7</v>
      </c>
      <c r="G83" s="6">
        <v>0</v>
      </c>
      <c r="H83" s="6">
        <v>903309.73</v>
      </c>
      <c r="I83" s="6">
        <v>3145801</v>
      </c>
      <c r="J83" s="6"/>
      <c r="K83" s="6"/>
      <c r="L83" s="6"/>
      <c r="M83" s="6"/>
      <c r="N83" s="1">
        <v>355</v>
      </c>
      <c r="O83" s="3">
        <f t="shared" si="3"/>
        <v>73088</v>
      </c>
      <c r="P83" s="11">
        <v>1</v>
      </c>
      <c r="Q83" s="30">
        <v>9</v>
      </c>
      <c r="R83" s="1">
        <v>0</v>
      </c>
      <c r="S83" s="1">
        <v>9</v>
      </c>
      <c r="T83" s="1">
        <v>411</v>
      </c>
      <c r="U83" s="1">
        <v>76</v>
      </c>
      <c r="V83" s="1"/>
      <c r="W83" s="5"/>
      <c r="X83" s="5"/>
      <c r="Y83" s="1">
        <v>10.49</v>
      </c>
      <c r="Z83" s="1">
        <v>335.53</v>
      </c>
    </row>
    <row r="84" spans="1:26">
      <c r="A84" s="17">
        <v>43029</v>
      </c>
      <c r="B84" s="6">
        <v>4460168.58</v>
      </c>
      <c r="C84" s="9">
        <f t="shared" si="4"/>
        <v>1711024.58</v>
      </c>
      <c r="D84" s="9">
        <v>18269.48</v>
      </c>
      <c r="E84" s="4">
        <f t="shared" si="5"/>
        <v>1.0677508794175242E-2</v>
      </c>
      <c r="F84" s="6">
        <v>18269.48</v>
      </c>
      <c r="G84" s="6">
        <v>0</v>
      </c>
      <c r="H84" s="6">
        <v>473874.1</v>
      </c>
      <c r="I84" s="6">
        <v>1218881</v>
      </c>
      <c r="J84" s="6"/>
      <c r="K84" s="6"/>
      <c r="L84" s="6"/>
      <c r="M84" s="6"/>
      <c r="N84" s="1">
        <v>144</v>
      </c>
      <c r="O84" s="3">
        <f t="shared" si="3"/>
        <v>73232</v>
      </c>
      <c r="P84" s="11">
        <v>1</v>
      </c>
      <c r="Q84" s="30">
        <v>10</v>
      </c>
      <c r="R84" s="1">
        <v>0</v>
      </c>
      <c r="S84" s="1">
        <v>10</v>
      </c>
      <c r="T84" s="1">
        <v>186</v>
      </c>
      <c r="U84" s="1">
        <v>45</v>
      </c>
      <c r="V84" s="1"/>
      <c r="W84" s="5"/>
      <c r="X84" s="5"/>
      <c r="Y84" s="1">
        <v>10.45</v>
      </c>
      <c r="Z84" s="1">
        <v>319.33</v>
      </c>
    </row>
    <row r="85" spans="1:26">
      <c r="A85" s="17">
        <v>43030</v>
      </c>
      <c r="B85" s="6">
        <v>6697248.4100000001</v>
      </c>
      <c r="C85" s="9">
        <f t="shared" si="4"/>
        <v>2850246.41</v>
      </c>
      <c r="D85" s="9">
        <v>15010.83</v>
      </c>
      <c r="E85" s="4">
        <f t="shared" si="5"/>
        <v>5.266502554773852E-3</v>
      </c>
      <c r="F85" s="6">
        <v>13510.83</v>
      </c>
      <c r="G85" s="6">
        <v>1500</v>
      </c>
      <c r="H85" s="6">
        <v>1005892.58</v>
      </c>
      <c r="I85" s="6">
        <v>1829343</v>
      </c>
      <c r="J85" s="6"/>
      <c r="K85" s="6"/>
      <c r="L85" s="6"/>
      <c r="M85" s="6"/>
      <c r="N85" s="1">
        <v>149</v>
      </c>
      <c r="O85" s="3">
        <f t="shared" si="3"/>
        <v>73381</v>
      </c>
      <c r="P85" s="11">
        <v>2</v>
      </c>
      <c r="Q85" s="30">
        <v>12</v>
      </c>
      <c r="R85" s="1">
        <v>2</v>
      </c>
      <c r="S85" s="1">
        <v>10</v>
      </c>
      <c r="T85" s="1">
        <v>245</v>
      </c>
      <c r="U85" s="1">
        <v>81</v>
      </c>
      <c r="V85" s="1"/>
      <c r="W85" s="5"/>
      <c r="X85" s="5"/>
      <c r="Y85" s="1">
        <v>10.82</v>
      </c>
      <c r="Z85" s="1">
        <v>497.47</v>
      </c>
    </row>
    <row r="86" spans="1:26">
      <c r="A86" s="17">
        <v>43031</v>
      </c>
      <c r="B86" s="6">
        <v>13972123.720000001</v>
      </c>
      <c r="C86" s="9">
        <f t="shared" si="4"/>
        <v>6166668.7199999997</v>
      </c>
      <c r="D86" s="9">
        <v>36362.32</v>
      </c>
      <c r="E86" s="4">
        <f t="shared" si="5"/>
        <v>5.896590469027174E-3</v>
      </c>
      <c r="F86" s="6">
        <v>35362.32</v>
      </c>
      <c r="G86" s="6">
        <v>1000</v>
      </c>
      <c r="H86" s="6">
        <v>1774772.4</v>
      </c>
      <c r="I86" s="6">
        <v>4355534</v>
      </c>
      <c r="J86" s="6"/>
      <c r="K86" s="6"/>
      <c r="L86" s="6"/>
      <c r="M86" s="6"/>
      <c r="N86" s="1">
        <v>489</v>
      </c>
      <c r="O86" s="3">
        <f t="shared" si="3"/>
        <v>73870</v>
      </c>
      <c r="P86" s="11">
        <v>2</v>
      </c>
      <c r="Q86" s="30">
        <v>18</v>
      </c>
      <c r="R86" s="1">
        <v>1</v>
      </c>
      <c r="S86" s="1">
        <v>18</v>
      </c>
      <c r="T86" s="1">
        <v>595</v>
      </c>
      <c r="U86" s="1">
        <v>161</v>
      </c>
      <c r="V86" s="1"/>
      <c r="W86" s="5"/>
      <c r="X86" s="5"/>
      <c r="Y86" s="1">
        <v>10.06</v>
      </c>
      <c r="Z86" s="1">
        <v>388.53</v>
      </c>
    </row>
    <row r="87" spans="1:26">
      <c r="A87" s="17">
        <v>43032</v>
      </c>
      <c r="B87" s="6">
        <v>10573165.970000001</v>
      </c>
      <c r="C87" s="9">
        <f t="shared" si="4"/>
        <v>3915264.9699999997</v>
      </c>
      <c r="D87" s="9">
        <v>13610.32</v>
      </c>
      <c r="E87" s="4">
        <f t="shared" si="5"/>
        <v>3.4762193885437085E-3</v>
      </c>
      <c r="F87" s="6">
        <v>4546.32</v>
      </c>
      <c r="G87" s="6">
        <v>9064</v>
      </c>
      <c r="H87" s="6">
        <v>858261.65</v>
      </c>
      <c r="I87" s="6">
        <v>3043393</v>
      </c>
      <c r="J87" s="6"/>
      <c r="K87" s="6"/>
      <c r="L87" s="6"/>
      <c r="M87" s="6"/>
      <c r="N87" s="1">
        <v>490</v>
      </c>
      <c r="O87" s="3">
        <f t="shared" si="3"/>
        <v>74360</v>
      </c>
      <c r="P87" s="11">
        <v>2</v>
      </c>
      <c r="Q87" s="30">
        <v>13</v>
      </c>
      <c r="R87" s="1">
        <v>2</v>
      </c>
      <c r="S87" s="1">
        <v>11</v>
      </c>
      <c r="T87" s="1">
        <v>405</v>
      </c>
      <c r="U87" s="1">
        <v>116</v>
      </c>
      <c r="V87" s="1"/>
      <c r="W87" s="5"/>
      <c r="X87" s="5"/>
      <c r="Y87" s="1">
        <v>10.23</v>
      </c>
      <c r="Z87" s="1">
        <v>385.77</v>
      </c>
    </row>
    <row r="88" spans="1:26">
      <c r="A88" s="17">
        <v>43033</v>
      </c>
      <c r="B88" s="6">
        <v>13085895.779999999</v>
      </c>
      <c r="C88" s="9">
        <f t="shared" si="4"/>
        <v>5121880.78</v>
      </c>
      <c r="D88" s="9">
        <v>116567.84</v>
      </c>
      <c r="E88" s="4">
        <f t="shared" si="5"/>
        <v>2.2758796037419673E-2</v>
      </c>
      <c r="F88" s="6">
        <v>110567.84</v>
      </c>
      <c r="G88" s="6">
        <v>6000</v>
      </c>
      <c r="H88" s="6">
        <v>858987.94</v>
      </c>
      <c r="I88" s="6">
        <v>4146325</v>
      </c>
      <c r="J88" s="6"/>
      <c r="K88" s="6"/>
      <c r="L88" s="6"/>
      <c r="M88" s="6"/>
      <c r="N88" s="1">
        <v>285</v>
      </c>
      <c r="O88" s="3">
        <f t="shared" si="3"/>
        <v>74645</v>
      </c>
      <c r="P88" s="11">
        <v>1</v>
      </c>
      <c r="Q88" s="30">
        <v>21</v>
      </c>
      <c r="R88" s="1">
        <v>1</v>
      </c>
      <c r="S88" s="1">
        <v>21</v>
      </c>
      <c r="T88" s="1">
        <v>621</v>
      </c>
      <c r="U88" s="1">
        <v>104</v>
      </c>
      <c r="V88" s="1"/>
      <c r="W88" s="5"/>
      <c r="X88" s="5"/>
      <c r="Y88" s="1">
        <v>11.16</v>
      </c>
      <c r="Z88" s="1">
        <v>742.25</v>
      </c>
    </row>
    <row r="89" spans="1:26">
      <c r="A89" s="17">
        <v>43034</v>
      </c>
      <c r="B89" s="6">
        <v>20202672.32</v>
      </c>
      <c r="C89" s="9">
        <f t="shared" si="4"/>
        <v>8025065.3200000003</v>
      </c>
      <c r="D89" s="9">
        <f>SUM(F89+G89)</f>
        <v>148211.16999999998</v>
      </c>
      <c r="E89" s="4">
        <f t="shared" si="5"/>
        <v>1.8468531294147768E-2</v>
      </c>
      <c r="F89" s="6">
        <v>98211.17</v>
      </c>
      <c r="G89" s="6">
        <v>50000</v>
      </c>
      <c r="H89" s="6">
        <v>2173232.15</v>
      </c>
      <c r="I89" s="6">
        <v>5703622</v>
      </c>
      <c r="J89" s="6"/>
      <c r="K89" s="6"/>
      <c r="L89" s="6"/>
      <c r="M89" s="6"/>
      <c r="N89" s="1">
        <v>894</v>
      </c>
      <c r="O89" s="3">
        <f t="shared" si="3"/>
        <v>75539</v>
      </c>
      <c r="P89" s="11">
        <v>0</v>
      </c>
      <c r="Q89" s="30">
        <v>29</v>
      </c>
      <c r="R89" s="1">
        <v>4</v>
      </c>
      <c r="S89" s="1">
        <v>25</v>
      </c>
      <c r="T89" s="1">
        <v>755</v>
      </c>
      <c r="U89" s="1">
        <v>164</v>
      </c>
      <c r="V89" s="1"/>
      <c r="W89" s="5"/>
      <c r="X89" s="5"/>
      <c r="Y89" s="1">
        <v>10.72</v>
      </c>
      <c r="Z89" s="1">
        <v>293.49</v>
      </c>
    </row>
  </sheetData>
  <mergeCells count="6">
    <mergeCell ref="D1:I1"/>
    <mergeCell ref="N1:V1"/>
    <mergeCell ref="W1:Z1"/>
    <mergeCell ref="Q3:S5"/>
    <mergeCell ref="E3:G5"/>
    <mergeCell ref="J1:M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数据说明</vt:lpstr>
      <vt:lpstr>自动投标（按月）</vt:lpstr>
      <vt:lpstr>自动投标（8-10月）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海军 李</cp:lastModifiedBy>
  <dcterms:created xsi:type="dcterms:W3CDTF">2017-10-24T07:20:32Z</dcterms:created>
  <dcterms:modified xsi:type="dcterms:W3CDTF">2017-10-30T06:43:48Z</dcterms:modified>
</cp:coreProperties>
</file>