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<sst xmlns="http://schemas.openxmlformats.org/spreadsheetml/2006/main" count="46236" uniqueCount="795">
  <si>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</si>
  <si>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</si>
  <si>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</si>
  <si>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</si>
  <si>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</si>
  <si>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</si>
  <si>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</si>
  <si>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</si>
  <si>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</si>
  <si>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</si>
  <si>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</si>
  <si>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</si>
  <si>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</si>
  <si>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</si>
  <si>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</si>
  <si>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</si>
  <si>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</si>
  <si>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</si>
  <si>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</si>
  <si>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</si>
  <si>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</si>
  <si>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</si>
  <si>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</si>
  <si>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</si>
  <si>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</si>
  <si>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</si>
  <si>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</si>
  <si>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</si>
  <si>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</si>
  <si>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</si>
  <si>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</si>
  <si>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</si>
  <si>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</si>
  <si>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</si>
  <si>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</si>
  <si>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</si>
  <si>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</si>
  <si>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</si>
  <si>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</si>
  <si>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</si>
  <si>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</si>
  <si>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</si>
  <si>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</si>
  <si>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</si>
  <si>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</si>
  <si>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</si>
  <si>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</si>
  <si>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</si>
  <si>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</si>
  <si>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</si>
  <si>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</si>
  <si>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</si>
  <si>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</si>
  <si>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</si>
  <si>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</si>
  <si>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</si>
  <si>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</si>
  <si>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</si>
  <si>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</si>
  <si>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</si>
  <si>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</si>
  <si>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</si>
  <si>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</si>
  <si>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</si>
  <si>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</si>
  <si>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</si>
  <si>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</si>
  <si>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</si>
  <si>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</si>
  <si>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</si>
  <si>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</si>
  <si>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</si>
  <si>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</si>
  <si>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</si>
  <si>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</si>
  <si>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</si>
  <si>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</si>
  <si>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</si>
  <si>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</si>
  <si>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</si>
  <si>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</si>
  <si>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</si>
  <si>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</si>
  <si>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</si>
  <si>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</si>
  <si>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</si>
  <si>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</si>
  <si>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</si>
  <si>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</si>
  <si>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</si>
  <si>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</si>
  <si>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</si>
  <si>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</si>
  <si>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</si>
  <si>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</si>
  <si>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</si>
  <si>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</si>
  <si>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</si>
  <si>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</si>
  <si>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</si>
  <si>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</si>
  <si>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</si>
  <si>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</si>
  <si>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</si>
  <si>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</si>
  <si>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</si>
  <si>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</si>
  <si>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</si>
  <si>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</si>
  <si>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</si>
  <si>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</si>
  <si>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</si>
  <si>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</si>
  <si>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</si>
  <si>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</si>
  <si>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</si>
  <si>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</si>
  <si>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</si>
  <si>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</si>
  <si>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</si>
  <si>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</si>
  <si>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</si>
  <si>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</si>
  <si>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</si>
  <si>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</si>
  <si>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</si>
  <si>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</si>
  <si>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</si>
  <si>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</si>
  <si>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</si>
  <si>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</si>
  <si>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</si>
  <si>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</si>
  <si>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</si>
  <si>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</si>
  <si>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</si>
  <si>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</si>
  <si>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</si>
  <si>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</si>
  <si>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</si>
  <si>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</si>
  <si>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</si>
  <si>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</si>
  <si>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</si>
  <si>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</si>
  <si>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</si>
  <si>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</si>
  <si>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</si>
  <si>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</si>
  <si>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</si>
  <si>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</si>
  <si>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</si>
  <si>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</si>
  <si>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</si>
  <si>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</si>
  <si>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</si>
  <si>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</si>
  <si>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</si>
  <si>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</si>
  <si>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</si>
  <si>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</si>
  <si>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</si>
  <si>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</si>
  <si>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</si>
  <si>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</si>
  <si>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</si>
  <si>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</si>
  <si>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</si>
  <si>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</si>
  <si>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</si>
  <si>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</si>
  <si>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</si>
  <si>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</si>
  <si>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</si>
  <si>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</si>
  <si>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</si>
  <si>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</si>
  <si>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</si>
  <si>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</si>
  <si>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</si>
  <si>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</si>
  <si>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</si>
  <si>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</si>
  <si>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</si>
  <si>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</si>
  <si>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</si>
  <si>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</si>
  <si>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</si>
  <si>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</si>
  <si>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</si>
  <si>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</si>
  <si>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</si>
  <si>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</si>
  <si>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</si>
  <si>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</si>
  <si>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</si>
  <si>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</si>
  <si>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</si>
  <si>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</si>
  <si>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</si>
  <si>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</si>
  <si>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</si>
  <si>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</si>
  <si>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</si>
  <si>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</si>
  <si>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</si>
  <si>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</si>
  <si>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</si>
  <si>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</si>
  <si>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</si>
  <si>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</si>
  <si>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</si>
  <si>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</si>
  <si>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</si>
  <si>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</si>
  <si>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</si>
  <si>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</si>
  <si>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</si>
  <si>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</si>
  <si>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</si>
  <si>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</si>
  <si>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</si>
  <si>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</si>
  <si>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</si>
  <si>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</si>
  <si>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</si>
  <si>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</si>
  <si>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</si>
  <si>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</si>
  <si>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</si>
  <si>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</si>
  <si>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</si>
  <si>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</si>
  <si>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</si>
  <si>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</si>
  <si>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</si>
  <si>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</si>
  <si>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</si>
  <si>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</si>
  <si>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</si>
  <si>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</si>
  <si>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</si>
  <si>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</si>
  <si>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</si>
  <si>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</si>
  <si>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</si>
  <si>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</si>
  <si>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</si>
  <si>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</si>
  <si>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</si>
  <si>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</si>
  <si>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</si>
  <si>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</si>
  <si>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</si>
  <si>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</si>
  <si>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</si>
  <si>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</si>
  <si>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</si>
  <si>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</si>
  <si>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</si>
  <si>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</si>
  <si>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</si>
  <si>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</si>
  <si>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</si>
  <si>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</si>
  <si>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</si>
  <si>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</si>
  <si>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</si>
  <si>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</si>
  <si>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</si>
  <si>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</si>
  <si>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</si>
  <si>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</si>
  <si>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</si>
  <si>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</si>
  <si>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</si>
  <si>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</si>
  <si>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</si>
  <si>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</si>
  <si>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</si>
  <si>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</si>
  <si>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</si>
  <si>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</si>
  <si>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</si>
  <si>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</si>
  <si>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</si>
  <si>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</si>
  <si>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</si>
  <si>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</si>
  <si>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</si>
  <si>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</si>
  <si>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</si>
  <si>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</si>
  <si>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</si>
  <si>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</si>
  <si>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</si>
  <si>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</si>
  <si>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</si>
  <si>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</si>
  <si>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</si>
  <si>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</si>
  <si>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</si>
  <si>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</si>
  <si>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</si>
  <si>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</si>
  <si>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</si>
  <si>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</si>
  <si>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</si>
  <si>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</si>
  <si>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</si>
  <si>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</si>
  <si>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</si>
  <si>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</si>
  <si>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</si>
  <si>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</si>
  <si>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</si>
  <si>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</si>
  <si>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</si>
  <si>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</si>
  <si>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</si>
  <si>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</si>
  <si>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</si>
  <si>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</si>
  <si>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</si>
  <si>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</si>
  <si>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</si>
  <si>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</si>
  <si>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</si>
  <si>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</si>
  <si>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</si>
  <si>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</si>
  <si>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</si>
  <si>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</si>
  <si>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</si>
  <si>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</si>
  <si>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</si>
  <si>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</si>
  <si>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</si>
  <si>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</si>
  <si>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</si>
  <si>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</si>
  <si>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</si>
  <si>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</si>
  <si>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</si>
  <si>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</si>
  <si>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</si>
  <si>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</si>
  <si>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</si>
  <si>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</si>
  <si>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</si>
  <si>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</si>
  <si>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</si>
  <si>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</si>
  <si>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</si>
  <si>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</si>
  <si>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</si>
  <si>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</si>
  <si>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</si>
  <si>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</si>
  <si>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</si>
  <si>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</si>
  <si>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</si>
  <si>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</si>
  <si>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</si>
  <si>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</si>
  <si>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</si>
  <si>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</si>
  <si>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</si>
  <si>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</si>
  <si>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</si>
  <si>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</si>
  <si>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</si>
  <si>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</si>
  <si>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</si>
  <si>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</si>
  <si>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</si>
  <si>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</si>
  <si>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</si>
  <si>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</si>
  <si>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</si>
  <si>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</si>
  <si>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</si>
  <si>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</si>
  <si>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</si>
  <si>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</si>
  <si>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</si>
  <si>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</si>
  <si>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</si>
  <si>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</si>
  <si>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</si>
  <si>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</si>
  <si>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</si>
  <si>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</si>
  <si>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</si>
  <si>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</si>
  <si>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</si>
  <si>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</si>
  <si>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</si>
  <si>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</si>
  <si>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</si>
  <si>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</si>
  <si>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</si>
  <si>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</si>
  <si>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</si>
  <si>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</si>
  <si>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</si>
  <si>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</si>
  <si>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</si>
  <si>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</si>
  <si>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</si>
  <si>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</si>
  <si>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</si>
  <si>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</si>
  <si>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</si>
  <si>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</si>
  <si>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</si>
  <si>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</si>
  <si>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</si>
  <si>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</si>
  <si>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</si>
  <si>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</si>
  <si>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</si>
  <si>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</si>
  <si>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</si>
  <si>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</si>
  <si>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</si>
  <si>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</si>
  <si>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</si>
  <si>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</si>
  <si>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</si>
  <si>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</si>
  <si>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</si>
  <si>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</si>
  <si>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</si>
  <si>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</si>
  <si>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</si>
  <si>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</si>
  <si>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</si>
  <si>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</si>
  <si>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</si>
  <si>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</si>
  <si>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</si>
  <si>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</si>
  <si>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</si>
  <si>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</si>
  <si>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</si>
  <si>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</si>
  <si>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</si>
  <si>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</si>
  <si>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</si>
  <si>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</si>
  <si>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</si>
  <si>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</si>
  <si>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</si>
  <si>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</si>
  <si>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</si>
  <si>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</si>
  <si>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</si>
  <si>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</si>
  <si>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</si>
  <si>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</si>
  <si>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</si>
  <si>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</si>
  <si>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</si>
  <si>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</si>
  <si>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</si>
  <si>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</si>
  <si>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</si>
  <si>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</si>
  <si>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</si>
  <si>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</si>
  <si>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</si>
  <si>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</si>
  <si>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</si>
  <si>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</si>
  <si>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</si>
  <si>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</si>
  <si>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</si>
  <si>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</si>
  <si>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</si>
  <si>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</si>
  <si>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</si>
  <si>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</si>
  <si>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</si>
  <si>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</si>
  <si>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</si>
  <si>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</si>
  <si>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</si>
  <si>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</si>
  <si>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</si>
  <si>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</si>
  <si>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</si>
  <si>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</si>
  <si>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</si>
  <si>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</si>
  <si>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</si>
  <si>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</si>
  <si>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</si>
  <si>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</si>
  <si>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</si>
  <si>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</si>
  <si>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</si>
  <si>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</si>
  <si>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</si>
  <si>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</si>
  <si>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</si>
  <si>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</si>
  <si>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</si>
  <si>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</si>
  <si>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</si>
  <si>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</si>
  <si>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</si>
  <si>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</si>
  <si>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</si>
  <si>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</si>
  <si>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</si>
  <si>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</si>
  <si>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</si>
  <si>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</si>
  <si>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</si>
  <si>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</si>
  <si>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</si>
  <si>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</si>
  <si>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</si>
  <si>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</si>
  <si>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</si>
  <si>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</si>
  <si>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</si>
  <si>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</si>
  <si>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</si>
  <si>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</si>
  <si>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</si>
  <si>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</si>
  <si>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</si>
  <si>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</si>
  <si>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</si>
  <si>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</si>
  <si>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</si>
  <si>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</si>
  <si>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</si>
  <si>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</si>
  <si>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</si>
  <si>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</si>
  <si>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</si>
  <si>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</si>
  <si>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</si>
  <si>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</si>
  <si>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</si>
  <si>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</si>
  <si>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</si>
  <si>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</si>
  <si>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</si>
  <si>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</si>
  <si>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</si>
  <si>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</si>
  <si>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</si>
  <si>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</si>
  <si>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</si>
  <si>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</si>
  <si>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</si>
  <si>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</si>
  <si>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</si>
  <si>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</si>
  <si>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</si>
  <si>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</si>
  <si>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</si>
  <si>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</si>
  <si>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</si>
  <si>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</si>
  <si>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</si>
  <si>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</si>
  <si>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</si>
  <si>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</si>
  <si>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</si>
  <si>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</si>
  <si>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</si>
  <si>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</si>
  <si>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</si>
  <si>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</si>
  <si>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</si>
  <si>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</si>
  <si>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</si>
  <si>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</si>
  <si>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</si>
  <si>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</si>
  <si>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</si>
  <si>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</si>
  <si>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</si>
  <si>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</si>
  <si>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</si>
  <si>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</si>
  <si>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</si>
  <si>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</si>
  <si>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</si>
  <si>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</si>
  <si>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</si>
  <si>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</si>
  <si>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</si>
  <si>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</si>
  <si>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</si>
  <si>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</si>
  <si>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</si>
  <si>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</si>
  <si>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</si>
  <si>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</si>
  <si>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</si>
  <si>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</si>
  <si>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</si>
  <si>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</si>
  <si>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</si>
  <si>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</si>
  <si>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</si>
  <si>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</si>
  <si>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</si>
  <si>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</si>
  <si>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</si>
  <si>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</si>
  <si>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</si>
  <si>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</si>
  <si>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</si>
  <si>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</si>
  <si>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</si>
  <si>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</si>
  <si>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</si>
  <si>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</si>
  <si>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</si>
  <si>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</si>
  <si>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</si>
  <si>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</si>
  <si>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</si>
  <si>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</si>
  <si>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</si>
  <si>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</si>
  <si>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</si>
  <si>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</si>
  <si>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NOT RUN YET</t>
  </si>
  <si>
    <t xml:space="preserve">{value}&lt;3</t>
  </si>
  <si>
    <t xml:space="preserve">938300</t>
  </si>
  <si>
    <t xml:space="preserve">{value}&gt;=3&amp;&amp;{value}&lt;=8</t>
  </si>
  <si>
    <t xml:space="preserve">1826000</t>
  </si>
  <si>
    <t xml:space="preserve">{value}&gt;=9&amp;&amp;{value}&lt;=15</t>
  </si>
  <si>
    <t xml:space="preserve">3020600</t>
  </si>
  <si>
    <t xml:space="preserve">{value}&gt;15</t>
  </si>
  <si>
    <t xml:space="preserve">3520000</t>
  </si>
  <si>
    <t xml:space="preserve">576840</t>
  </si>
  <si>
    <t xml:space="preserve">PASSED</t>
  </si>
  <si>
    <t xml:space="preserve">1231560</t>
  </si>
  <si>
    <t xml:space="preserve">FAILED</t>
  </si>
  <si>
    <t xml:space="preserve">1125960</t>
  </si>
  <si>
    <t xml:space="preserve">2191200</t>
  </si>
  <si>
    <t xml:space="preserve">480700</t>
  </si>
  <si>
    <t xml:space="preserve">{value}&lt;6</t>
  </si>
  <si>
    <t xml:space="preserve">{value}&gt;=6&amp;&amp;{value}&lt;=8</t>
  </si>
  <si>
    <t xml:space="preserve">873400</t>
  </si>
  <si>
    <t xml:space="preserve">{value}&gt;=9&amp;&amp;{value}&lt;=11</t>
  </si>
  <si>
    <t xml:space="preserve">{value}&gt;=12&amp;&amp;{value}&lt;=24</t>
  </si>
  <si>
    <t xml:space="preserve">1397000</t>
  </si>
  <si>
    <t xml:space="preserve">{value}&gt;24</t>
  </si>
  <si>
    <t xml:space="preserve">2007500</t>
  </si>
  <si>
    <t xml:space="preserve">3359400</t>
  </si>
  <si>
    <t xml:space="preserve">{value}&gt;25</t>
  </si>
  <si>
    <t xml:space="preserve">4843000</t>
  </si>
  <si>
    <t xml:space="preserve">1413720</t>
  </si>
  <si>
    <t xml:space="preserve">2343110</t>
  </si>
  <si>
    <t xml:space="preserve">831600</t>
  </si>
  <si>
    <t xml:space="preserve">1378300</t>
  </si>
  <si>
    <t xml:space="preserve">1544400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</si>
  <si>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</si>
  <si>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</si>
  <si>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</si>
  <si>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</si>
  <si>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</si>
  <si>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</si>
  <si>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</si>
  <si>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</si>
  <si>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4303000</t>
  </si>
  <si>
    <t xml:space="preserve">4333000</t>
  </si>
  <si>
    <t xml:space="preserve">4543000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</si>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</sst>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7851562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355" colorId="64" zoomScale="100" zoomScaleNormal="100" zoomScalePageLayoutView="100" workbookViewId="0">
      <selection pane="topLeft" activeCell="B403" activeCellId="0" sqref="B403"/>
    </sheetView>
  </sheetViews>
  <sheetFormatPr defaultColWidth="11.78515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859375" defaultRowHeight="13.8" zeroHeight="false" outlineLevelRow="0" outlineLevelCol="0"/>
  <cols>
    <col collapsed="false" customWidth="true" hidden="false" outlineLevel="0" max="1" min="1" style="0" width="12.04"/>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78515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8.82421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M2" activeCellId="0" sqref="M2"/>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4" min="14" style="53" width="9.18"/>
    <col collapsed="false" customWidth="true" hidden="false" outlineLevel="0" max="16" min="15" style="53" width="11.52"/>
    <col collapsed="false" customWidth="false" hidden="false" outlineLevel="0" max="1024" min="17"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n">
        <f aca="false">IF(J3&lt;=30,K3/12,J3*K3/365)</f>
        <v>0</v>
      </c>
      <c r="M3" s="23" t="s">
        <v>635</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635</v>
      </c>
    </row>
    <row r="5" customFormat="false" ht="13.8" hidden="false" customHeight="false" outlineLevel="0" collapsed="false">
      <c r="A5" s="61" t="s">
        <v>511</v>
      </c>
      <c r="B5" s="62" t="s">
        <v>546</v>
      </c>
      <c r="C5" s="63" t="s">
        <v>634</v>
      </c>
      <c r="D5" s="64" t="s">
        <v>634</v>
      </c>
      <c r="E5" s="68" t="s">
        <v>638</v>
      </c>
      <c r="F5" s="65" t="n">
        <v>10</v>
      </c>
      <c r="G5" s="65" t="n">
        <v>3</v>
      </c>
      <c r="H5" s="22" t="n">
        <v>43831</v>
      </c>
      <c r="I5" s="22" t="n">
        <v>44196</v>
      </c>
      <c r="J5" s="66" t="n">
        <f aca="false">_xlfn.DAYS(I5,H5)</f>
        <v>365</v>
      </c>
      <c r="K5" s="69" t="n">
        <v>1826000</v>
      </c>
      <c r="L5" s="69" t="s">
        <v>639</v>
      </c>
      <c r="M5" s="23" t="s">
        <v>635</v>
      </c>
    </row>
    <row r="6" customFormat="false" ht="13.8" hidden="false" customHeight="false" outlineLevel="0" collapsed="false">
      <c r="A6" s="61" t="s">
        <v>511</v>
      </c>
      <c r="B6" s="62" t="s">
        <v>546</v>
      </c>
      <c r="C6" s="63" t="s">
        <v>634</v>
      </c>
      <c r="D6" s="64" t="s">
        <v>634</v>
      </c>
      <c r="E6" s="68" t="s">
        <v>640</v>
      </c>
      <c r="F6" s="65" t="n">
        <v>10</v>
      </c>
      <c r="G6" s="65" t="n">
        <v>9</v>
      </c>
      <c r="H6" s="22" t="n">
        <v>43831</v>
      </c>
      <c r="I6" s="22" t="n">
        <v>44196</v>
      </c>
      <c r="J6" s="66" t="n">
        <f aca="false">_xlfn.DAYS(I6,H6)</f>
        <v>365</v>
      </c>
      <c r="K6" s="69" t="n">
        <v>3020600</v>
      </c>
      <c r="L6" s="69" t="s">
        <v>641</v>
      </c>
      <c r="M6" s="23" t="s">
        <v>635</v>
      </c>
    </row>
    <row r="7" customFormat="false" ht="13.8" hidden="false" customHeight="false" outlineLevel="0" collapsed="false">
      <c r="A7" s="61" t="s">
        <v>511</v>
      </c>
      <c r="B7" s="62" t="s">
        <v>546</v>
      </c>
      <c r="C7" s="63" t="s">
        <v>634</v>
      </c>
      <c r="D7" s="64" t="s">
        <v>634</v>
      </c>
      <c r="E7" s="68" t="s">
        <v>642</v>
      </c>
      <c r="F7" s="65" t="n">
        <v>10</v>
      </c>
      <c r="G7" s="65" t="n">
        <v>16</v>
      </c>
      <c r="H7" s="22" t="n">
        <v>43831</v>
      </c>
      <c r="I7" s="22" t="n">
        <v>44196</v>
      </c>
      <c r="J7" s="66" t="n">
        <f aca="false">_xlfn.DAYS(I7,H7)</f>
        <v>365</v>
      </c>
      <c r="K7" s="69" t="n">
        <v>3520000</v>
      </c>
      <c r="L7" s="69" t="s">
        <v>643</v>
      </c>
      <c r="M7" s="23" t="s">
        <v>635</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644</v>
      </c>
      <c r="M8" s="23" t="s">
        <v>645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647</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648</v>
      </c>
      <c r="M10" s="23" t="s">
        <v>635</v>
      </c>
    </row>
    <row r="11" customFormat="false" ht="13.8" hidden="false" customHeight="false" outlineLevel="0" collapsed="false">
      <c r="A11" s="61" t="s">
        <v>511</v>
      </c>
      <c r="B11" s="62" t="s">
        <v>543</v>
      </c>
      <c r="C11" s="63" t="s">
        <v>634</v>
      </c>
      <c r="D11" s="64" t="s">
        <v>634</v>
      </c>
      <c r="E11" s="68" t="s">
        <v>638</v>
      </c>
      <c r="F11" s="65" t="n">
        <v>10</v>
      </c>
      <c r="G11" s="65" t="n">
        <v>8</v>
      </c>
      <c r="H11" s="22" t="n">
        <v>43831</v>
      </c>
      <c r="I11" s="22" t="n">
        <v>44196</v>
      </c>
      <c r="J11" s="66" t="n">
        <f aca="false">_xlfn.DAYS(I11,H11)</f>
        <v>365</v>
      </c>
      <c r="K11" s="69" t="n">
        <v>2191200</v>
      </c>
      <c r="L11" s="69" t="s">
        <v>649</v>
      </c>
      <c r="M11" s="23" t="s">
        <v>635</v>
      </c>
    </row>
    <row r="12" customFormat="false" ht="13.8" hidden="false" customHeight="false" outlineLevel="0" collapsed="false">
      <c r="A12" s="61" t="s">
        <v>511</v>
      </c>
      <c r="B12" s="62" t="s">
        <v>543</v>
      </c>
      <c r="C12" s="63" t="s">
        <v>634</v>
      </c>
      <c r="D12" s="64" t="s">
        <v>634</v>
      </c>
      <c r="E12" s="68" t="s">
        <v>640</v>
      </c>
      <c r="F12" s="65" t="n">
        <v>10</v>
      </c>
      <c r="G12" s="65" t="n">
        <v>15</v>
      </c>
      <c r="H12" s="22" t="n">
        <v>43831</v>
      </c>
      <c r="I12" s="22" t="n">
        <v>44196</v>
      </c>
      <c r="J12" s="66" t="n">
        <f aca="false">_xlfn.DAYS(I12,H12)</f>
        <v>365</v>
      </c>
      <c r="K12" s="69" t="n">
        <v>3624720</v>
      </c>
      <c r="L12" s="69" t="n">
        <f aca="false">IF(J12&lt;=30,K12/12,J12*K12/365)</f>
        <v>3624720</v>
      </c>
      <c r="M12" s="23" t="s">
        <v>635</v>
      </c>
    </row>
    <row r="13" customFormat="false" ht="13.8" hidden="false" customHeight="false" outlineLevel="0" collapsed="false">
      <c r="A13" s="61" t="s">
        <v>511</v>
      </c>
      <c r="B13" s="62" t="s">
        <v>543</v>
      </c>
      <c r="C13" s="63" t="s">
        <v>634</v>
      </c>
      <c r="D13" s="64" t="s">
        <v>634</v>
      </c>
      <c r="E13" s="68" t="s">
        <v>642</v>
      </c>
      <c r="F13" s="65" t="n">
        <v>10</v>
      </c>
      <c r="G13" s="65" t="n">
        <v>16</v>
      </c>
      <c r="H13" s="22" t="n">
        <v>43831</v>
      </c>
      <c r="I13" s="22" t="n">
        <v>44196</v>
      </c>
      <c r="J13" s="66" t="n">
        <f aca="false">_xlfn.DAYS(I13,H13)</f>
        <v>365</v>
      </c>
      <c r="K13" s="69" t="n">
        <v>4224000</v>
      </c>
      <c r="L13" s="69" t="n">
        <f aca="false">IF(J13&lt;=30,K13/12,J13*K13/365)</f>
        <v>4224000</v>
      </c>
      <c r="M13" s="23" t="s">
        <v>635</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n">
        <f aca="false">IF(J14&lt;=30,K14/12,J14*K14/365)</f>
        <v>938300</v>
      </c>
      <c r="M14" s="23" t="s">
        <v>635</v>
      </c>
    </row>
    <row r="15" customFormat="false" ht="13.8" hidden="false" customHeight="false" outlineLevel="0" collapsed="false">
      <c r="A15" s="61" t="s">
        <v>511</v>
      </c>
      <c r="B15" s="62" t="s">
        <v>545</v>
      </c>
      <c r="C15" s="63" t="s">
        <v>634</v>
      </c>
      <c r="D15" s="64" t="s">
        <v>634</v>
      </c>
      <c r="E15" s="68" t="s">
        <v>638</v>
      </c>
      <c r="F15" s="65" t="n">
        <v>10</v>
      </c>
      <c r="G15" s="65" t="n">
        <v>6</v>
      </c>
      <c r="H15" s="22" t="n">
        <v>43831</v>
      </c>
      <c r="I15" s="22" t="n">
        <v>44196</v>
      </c>
      <c r="J15" s="66" t="n">
        <f aca="false">_xlfn.DAYS(I15,H15)</f>
        <v>365</v>
      </c>
      <c r="K15" s="69" t="n">
        <v>1826000</v>
      </c>
      <c r="L15" s="69" t="n">
        <f aca="false">IF(J15&lt;=30,K15/12,J15*K15/365)</f>
        <v>1826000</v>
      </c>
      <c r="M15" s="23" t="s">
        <v>635</v>
      </c>
    </row>
    <row r="16" customFormat="false" ht="13.8" hidden="false" customHeight="false" outlineLevel="0" collapsed="false">
      <c r="A16" s="61" t="s">
        <v>511</v>
      </c>
      <c r="B16" s="62" t="s">
        <v>545</v>
      </c>
      <c r="C16" s="63" t="s">
        <v>634</v>
      </c>
      <c r="D16" s="64" t="s">
        <v>634</v>
      </c>
      <c r="E16" s="68" t="s">
        <v>640</v>
      </c>
      <c r="F16" s="65" t="n">
        <v>10</v>
      </c>
      <c r="G16" s="65" t="n">
        <v>12</v>
      </c>
      <c r="H16" s="22" t="n">
        <v>43831</v>
      </c>
      <c r="I16" s="22" t="n">
        <v>44196</v>
      </c>
      <c r="J16" s="66" t="n">
        <f aca="false">_xlfn.DAYS(I16,H16)</f>
        <v>365</v>
      </c>
      <c r="K16" s="69" t="n">
        <v>3020600</v>
      </c>
      <c r="L16" s="69" t="n">
        <f aca="false">IF(J16&lt;=30,K16/12,J16*K16/365)</f>
        <v>3020600</v>
      </c>
      <c r="M16" s="23" t="s">
        <v>635</v>
      </c>
    </row>
    <row r="17" customFormat="false" ht="13.8" hidden="false" customHeight="false" outlineLevel="0" collapsed="false">
      <c r="A17" s="61" t="s">
        <v>511</v>
      </c>
      <c r="B17" s="62" t="s">
        <v>545</v>
      </c>
      <c r="C17" s="63" t="s">
        <v>634</v>
      </c>
      <c r="D17" s="64" t="s">
        <v>634</v>
      </c>
      <c r="E17" s="68" t="s">
        <v>642</v>
      </c>
      <c r="F17" s="65" t="n">
        <v>10</v>
      </c>
      <c r="G17" s="65" t="n">
        <v>16</v>
      </c>
      <c r="H17" s="22" t="n">
        <v>43831</v>
      </c>
      <c r="I17" s="22" t="n">
        <v>44196</v>
      </c>
      <c r="J17" s="66" t="n">
        <f aca="false">_xlfn.DAYS(I17,H17)</f>
        <v>365</v>
      </c>
      <c r="K17" s="69" t="n">
        <v>3520000</v>
      </c>
      <c r="L17" s="69" t="n">
        <f aca="false">IF(J17&lt;=30,K17/12,J17*K17/365)</f>
        <v>3520000</v>
      </c>
      <c r="M17" s="23" t="s">
        <v>635</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n">
        <f aca="false">IF(J18&lt;=30,K18/12,J18*K18/365)</f>
        <v>5280000</v>
      </c>
      <c r="M18" s="23" t="s">
        <v>635</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647</v>
      </c>
      <c r="N19" s="53" t="s">
        <v>644</v>
      </c>
      <c r="O19" s="53" t="s">
        <v>507</v>
      </c>
      <c r="P19" s="53" t="s">
        <v>195</v>
      </c>
    </row>
    <row r="20" customFormat="false" ht="13.8" hidden="false" customHeight="false" outlineLevel="0" collapsed="false">
      <c r="A20" s="61" t="s">
        <v>511</v>
      </c>
      <c r="B20" s="62" t="s">
        <v>521</v>
      </c>
      <c r="C20" s="63" t="s">
        <v>634</v>
      </c>
      <c r="D20" s="64" t="s">
        <v>634</v>
      </c>
      <c r="E20" s="68" t="s">
        <v>638</v>
      </c>
      <c r="F20" s="65" t="n">
        <v>10</v>
      </c>
      <c r="G20" s="65" t="n">
        <v>6</v>
      </c>
      <c r="H20" s="22" t="n">
        <v>43831</v>
      </c>
      <c r="I20" s="22" t="n">
        <v>44196</v>
      </c>
      <c r="J20" s="66" t="n">
        <f aca="false">_xlfn.DAYS(I20,H20)</f>
        <v>365</v>
      </c>
      <c r="K20" s="69" t="n">
        <v>1826000</v>
      </c>
      <c r="L20" s="69" t="s">
        <v>639</v>
      </c>
      <c r="M20" s="23" t="s">
        <v>647</v>
      </c>
      <c r="N20" s="53" t="s">
        <v>520</v>
      </c>
      <c r="O20" s="53" t="s">
        <v>507</v>
      </c>
      <c r="P20" s="53" t="s">
        <v>195</v>
      </c>
    </row>
    <row r="21" customFormat="false" ht="13.8" hidden="false" customHeight="false" outlineLevel="0" collapsed="false">
      <c r="A21" s="61" t="s">
        <v>511</v>
      </c>
      <c r="B21" s="62" t="s">
        <v>521</v>
      </c>
      <c r="C21" s="63" t="s">
        <v>634</v>
      </c>
      <c r="D21" s="64" t="s">
        <v>634</v>
      </c>
      <c r="E21" s="68" t="s">
        <v>640</v>
      </c>
      <c r="F21" s="65" t="n">
        <v>10</v>
      </c>
      <c r="G21" s="65" t="n">
        <v>12</v>
      </c>
      <c r="H21" s="22" t="n">
        <v>43831</v>
      </c>
      <c r="I21" s="22" t="n">
        <v>44196</v>
      </c>
      <c r="J21" s="66" t="n">
        <f aca="false">_xlfn.DAYS(I21,H21)</f>
        <v>365</v>
      </c>
      <c r="K21" s="69" t="n">
        <v>3020600</v>
      </c>
      <c r="L21" s="69" t="s">
        <v>641</v>
      </c>
      <c r="M21" s="23" t="s">
        <v>647</v>
      </c>
      <c r="N21" s="53" t="s">
        <v>520</v>
      </c>
      <c r="O21" s="53" t="s">
        <v>507</v>
      </c>
      <c r="P21" s="53" t="s">
        <v>195</v>
      </c>
    </row>
    <row r="22" customFormat="false" ht="13.8" hidden="false" customHeight="false" outlineLevel="0" collapsed="false">
      <c r="A22" s="61" t="s">
        <v>511</v>
      </c>
      <c r="B22" s="62" t="s">
        <v>521</v>
      </c>
      <c r="C22" s="63" t="s">
        <v>634</v>
      </c>
      <c r="D22" s="64" t="s">
        <v>634</v>
      </c>
      <c r="E22" s="68" t="s">
        <v>642</v>
      </c>
      <c r="F22" s="65" t="n">
        <v>10</v>
      </c>
      <c r="G22" s="65" t="n">
        <v>16</v>
      </c>
      <c r="H22" s="22" t="n">
        <v>43831</v>
      </c>
      <c r="I22" s="22" t="n">
        <v>44196</v>
      </c>
      <c r="J22" s="66" t="n">
        <f aca="false">_xlfn.DAYS(I22,H22)</f>
        <v>365</v>
      </c>
      <c r="K22" s="69" t="n">
        <v>3520000</v>
      </c>
      <c r="L22" s="69" t="s">
        <v>643</v>
      </c>
      <c r="M22" s="23" t="s">
        <v>647</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650</v>
      </c>
      <c r="M23" s="23" t="s">
        <v>647</v>
      </c>
      <c r="N23" s="53" t="s">
        <v>520</v>
      </c>
      <c r="O23" s="53" t="s">
        <v>507</v>
      </c>
      <c r="P23" s="53" t="s">
        <v>195</v>
      </c>
    </row>
    <row r="24" customFormat="false" ht="13.8" hidden="false" customHeight="false" outlineLevel="0" collapsed="false">
      <c r="A24" s="61" t="s">
        <v>511</v>
      </c>
      <c r="B24" s="70" t="s">
        <v>526</v>
      </c>
      <c r="C24" s="64" t="s">
        <v>634</v>
      </c>
      <c r="D24" s="64" t="s">
        <v>634</v>
      </c>
      <c r="E24" s="68" t="s">
        <v>638</v>
      </c>
      <c r="F24" s="65" t="n">
        <v>6</v>
      </c>
      <c r="G24" s="65" t="n">
        <v>0</v>
      </c>
      <c r="H24" s="22" t="n">
        <v>43831</v>
      </c>
      <c r="I24" s="22" t="n">
        <v>44196</v>
      </c>
      <c r="J24" s="66" t="n">
        <f aca="false">_xlfn.DAYS(I24,H24)</f>
        <v>365</v>
      </c>
      <c r="K24" s="69" t="n">
        <v>873400</v>
      </c>
      <c r="L24" s="69" t="n">
        <f aca="false">IF(J24&lt;=30,K24/12,J24*K24/365)</f>
        <v>873400</v>
      </c>
      <c r="M24" s="23" t="s">
        <v>635</v>
      </c>
    </row>
    <row r="25" customFormat="false" ht="13.8" hidden="false" customHeight="false" outlineLevel="0" collapsed="false">
      <c r="A25" s="61" t="s">
        <v>511</v>
      </c>
      <c r="B25" s="70" t="s">
        <v>526</v>
      </c>
      <c r="C25" s="64" t="s">
        <v>634</v>
      </c>
      <c r="D25" s="64" t="s">
        <v>634</v>
      </c>
      <c r="E25" s="68" t="s">
        <v>640</v>
      </c>
      <c r="F25" s="65" t="n">
        <v>12</v>
      </c>
      <c r="G25" s="65" t="n">
        <v>0</v>
      </c>
      <c r="H25" s="22" t="n">
        <v>43831</v>
      </c>
      <c r="I25" s="22" t="n">
        <v>44196</v>
      </c>
      <c r="J25" s="66" t="n">
        <f aca="false">_xlfn.DAYS(I25,H25)</f>
        <v>365</v>
      </c>
      <c r="K25" s="69" t="n">
        <v>1397000</v>
      </c>
      <c r="L25" s="69" t="n">
        <f aca="false">IF(J25&lt;=30,K25/12,J25*K25/365)</f>
        <v>1397000</v>
      </c>
      <c r="M25" s="23" t="s">
        <v>635</v>
      </c>
    </row>
    <row r="26" customFormat="false" ht="13.8" hidden="false" customHeight="false" outlineLevel="0" collapsed="false">
      <c r="A26" s="61" t="s">
        <v>511</v>
      </c>
      <c r="B26" s="70" t="s">
        <v>526</v>
      </c>
      <c r="C26" s="64" t="s">
        <v>634</v>
      </c>
      <c r="D26" s="64" t="s">
        <v>634</v>
      </c>
      <c r="E26" s="68" t="s">
        <v>642</v>
      </c>
      <c r="F26" s="65" t="n">
        <v>25</v>
      </c>
      <c r="G26" s="65" t="n">
        <v>0</v>
      </c>
      <c r="H26" s="22" t="n">
        <v>43831</v>
      </c>
      <c r="I26" s="22" t="n">
        <v>44196</v>
      </c>
      <c r="J26" s="66" t="n">
        <f aca="false">_xlfn.DAYS(I26,H26)</f>
        <v>365</v>
      </c>
      <c r="K26" s="69" t="n">
        <v>2007500</v>
      </c>
      <c r="L26" s="69" t="n">
        <f aca="false">IF(J26&lt;=30,K26/12,J26*K26/365)</f>
        <v>2007500</v>
      </c>
      <c r="M26" s="23" t="s">
        <v>635</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647</v>
      </c>
      <c r="N27" s="53" t="s">
        <v>520</v>
      </c>
      <c r="O27" s="53" t="s">
        <v>509</v>
      </c>
      <c r="P27" s="53" t="s">
        <v>195</v>
      </c>
    </row>
    <row r="28" customFormat="false" ht="13.8" hidden="false" customHeight="false" outlineLevel="0" collapsed="false">
      <c r="A28" s="61" t="s">
        <v>511</v>
      </c>
      <c r="B28" s="70" t="s">
        <v>527</v>
      </c>
      <c r="C28" s="64" t="s">
        <v>634</v>
      </c>
      <c r="D28" s="64" t="s">
        <v>634</v>
      </c>
      <c r="E28" s="68" t="s">
        <v>638</v>
      </c>
      <c r="F28" s="71" t="n">
        <v>10</v>
      </c>
      <c r="G28" s="65" t="n">
        <v>9</v>
      </c>
      <c r="H28" s="22" t="n">
        <v>43831</v>
      </c>
      <c r="I28" s="22" t="n">
        <v>44196</v>
      </c>
      <c r="J28" s="66" t="n">
        <f aca="false">_xlfn.DAYS(I28,H28)</f>
        <v>365</v>
      </c>
      <c r="K28" s="69" t="n">
        <v>1826000</v>
      </c>
      <c r="L28" s="69" t="n">
        <f aca="false">IF(J28&lt;=30,K28/12,J28*K28/365)</f>
        <v>1826000</v>
      </c>
      <c r="M28" s="23" t="s">
        <v>635</v>
      </c>
    </row>
    <row r="29" customFormat="false" ht="13.8" hidden="false" customHeight="false" outlineLevel="0" collapsed="false">
      <c r="A29" s="61" t="s">
        <v>511</v>
      </c>
      <c r="B29" s="70" t="s">
        <v>527</v>
      </c>
      <c r="C29" s="64" t="s">
        <v>634</v>
      </c>
      <c r="D29" s="64" t="s">
        <v>634</v>
      </c>
      <c r="E29" s="68" t="s">
        <v>640</v>
      </c>
      <c r="F29" s="71" t="n">
        <v>10</v>
      </c>
      <c r="G29" s="65" t="n">
        <v>15</v>
      </c>
      <c r="H29" s="22" t="n">
        <v>43831</v>
      </c>
      <c r="I29" s="22" t="n">
        <v>44196</v>
      </c>
      <c r="J29" s="66" t="n">
        <f aca="false">_xlfn.DAYS(I29,H29)</f>
        <v>365</v>
      </c>
      <c r="K29" s="69" t="n">
        <v>3020600</v>
      </c>
      <c r="L29" s="69" t="s">
        <v>641</v>
      </c>
      <c r="M29" s="23" t="s">
        <v>647</v>
      </c>
      <c r="N29" s="53" t="s">
        <v>520</v>
      </c>
      <c r="O29" s="53" t="s">
        <v>509</v>
      </c>
      <c r="P29" s="53" t="s">
        <v>195</v>
      </c>
    </row>
    <row r="30" customFormat="false" ht="13.8" hidden="false" customHeight="false" outlineLevel="0" collapsed="false">
      <c r="A30" s="61" t="s">
        <v>511</v>
      </c>
      <c r="B30" s="70" t="s">
        <v>527</v>
      </c>
      <c r="C30" s="64" t="s">
        <v>634</v>
      </c>
      <c r="D30" s="64" t="s">
        <v>634</v>
      </c>
      <c r="E30" s="68" t="s">
        <v>642</v>
      </c>
      <c r="F30" s="1" t="n">
        <v>10</v>
      </c>
      <c r="G30" s="1" t="n">
        <v>16</v>
      </c>
      <c r="H30" s="22" t="n">
        <v>43831</v>
      </c>
      <c r="I30" s="22" t="n">
        <v>44196</v>
      </c>
      <c r="J30" s="66" t="n">
        <f aca="false">_xlfn.DAYS(I30,H30)</f>
        <v>365</v>
      </c>
      <c r="K30" s="69" t="n">
        <v>3520000</v>
      </c>
      <c r="L30" s="69" t="s">
        <v>643</v>
      </c>
      <c r="M30" s="23" t="s">
        <v>647</v>
      </c>
      <c r="N30" s="53" t="s">
        <v>520</v>
      </c>
      <c r="O30" s="53" t="s">
        <v>509</v>
      </c>
      <c r="P30" s="53" t="s">
        <v>195</v>
      </c>
    </row>
    <row r="31" customFormat="false" ht="13.8" hidden="false" customHeight="false" outlineLevel="0" collapsed="false">
      <c r="A31" s="72" t="s">
        <v>508</v>
      </c>
      <c r="B31" s="73" t="s">
        <v>528</v>
      </c>
      <c r="C31" s="74" t="s">
        <v>509</v>
      </c>
      <c r="D31" s="75" t="s">
        <v>651</v>
      </c>
      <c r="E31" s="64" t="n">
        <v>0</v>
      </c>
      <c r="F31" s="76" t="n">
        <v>5</v>
      </c>
      <c r="G31" s="76" t="n">
        <v>0</v>
      </c>
      <c r="H31" s="22" t="n">
        <v>43831</v>
      </c>
      <c r="I31" s="22" t="n">
        <v>44196</v>
      </c>
      <c r="J31" s="66" t="n">
        <f aca="false">_xlfn.DAYS(I31,H31)</f>
        <v>365</v>
      </c>
      <c r="K31" s="77" t="n">
        <v>480700</v>
      </c>
      <c r="L31" s="69" t="s">
        <v>650</v>
      </c>
      <c r="M31" s="23" t="s">
        <v>647</v>
      </c>
      <c r="N31" s="53" t="s">
        <v>520</v>
      </c>
      <c r="O31" s="53" t="s">
        <v>509</v>
      </c>
      <c r="P31" s="53" t="s">
        <v>28</v>
      </c>
    </row>
    <row r="32" customFormat="false" ht="13.8" hidden="false" customHeight="false" outlineLevel="0" collapsed="false">
      <c r="A32" s="72" t="s">
        <v>508</v>
      </c>
      <c r="B32" s="73" t="s">
        <v>528</v>
      </c>
      <c r="C32" s="74" t="s">
        <v>509</v>
      </c>
      <c r="D32" s="75" t="s">
        <v>652</v>
      </c>
      <c r="E32" s="64" t="n">
        <v>0</v>
      </c>
      <c r="F32" s="76" t="n">
        <v>8</v>
      </c>
      <c r="G32" s="76" t="n">
        <v>0</v>
      </c>
      <c r="H32" s="22" t="n">
        <v>43831</v>
      </c>
      <c r="I32" s="22" t="n">
        <v>44196</v>
      </c>
      <c r="J32" s="66" t="n">
        <f aca="false">_xlfn.DAYS(I32,H32)</f>
        <v>365</v>
      </c>
      <c r="K32" s="77" t="n">
        <v>873400</v>
      </c>
      <c r="L32" s="69" t="s">
        <v>653</v>
      </c>
      <c r="M32" s="23" t="s">
        <v>645</v>
      </c>
      <c r="N32" s="53" t="s">
        <v>509</v>
      </c>
      <c r="O32" s="53" t="s">
        <v>28</v>
      </c>
    </row>
    <row r="33" customFormat="false" ht="13.8" hidden="false" customHeight="false" outlineLevel="0" collapsed="false">
      <c r="A33" s="72" t="s">
        <v>508</v>
      </c>
      <c r="B33" s="73" t="s">
        <v>522</v>
      </c>
      <c r="C33" s="74" t="s">
        <v>509</v>
      </c>
      <c r="D33" s="75" t="s">
        <v>654</v>
      </c>
      <c r="E33" s="64" t="n">
        <v>0</v>
      </c>
      <c r="F33" s="76" t="n">
        <v>11</v>
      </c>
      <c r="G33" s="76" t="n">
        <v>0</v>
      </c>
      <c r="H33" s="22" t="n">
        <v>43831</v>
      </c>
      <c r="I33" s="22" t="n">
        <v>44196</v>
      </c>
      <c r="J33" s="66" t="n">
        <f aca="false">_xlfn.DAYS(I33,H33)</f>
        <v>365</v>
      </c>
      <c r="K33" s="77" t="n">
        <v>873400</v>
      </c>
      <c r="L33" s="69" t="s">
        <v>653</v>
      </c>
      <c r="M33" s="23" t="s">
        <v>645</v>
      </c>
      <c r="N33" s="53" t="s">
        <v>509</v>
      </c>
      <c r="O33" s="53" t="s">
        <v>148</v>
      </c>
    </row>
    <row r="34" customFormat="false" ht="13.8" hidden="false" customHeight="false" outlineLevel="0" collapsed="false">
      <c r="A34" s="72" t="s">
        <v>508</v>
      </c>
      <c r="B34" s="73" t="s">
        <v>522</v>
      </c>
      <c r="C34" s="74" t="s">
        <v>509</v>
      </c>
      <c r="D34" s="75" t="s">
        <v>655</v>
      </c>
      <c r="E34" s="64" t="n">
        <v>0</v>
      </c>
      <c r="F34" s="76" t="n">
        <v>24</v>
      </c>
      <c r="G34" s="76" t="n">
        <v>0</v>
      </c>
      <c r="H34" s="22" t="n">
        <v>43831</v>
      </c>
      <c r="I34" s="22" t="n">
        <v>44196</v>
      </c>
      <c r="J34" s="66" t="n">
        <f aca="false">_xlfn.DAYS(I34,H34)</f>
        <v>365</v>
      </c>
      <c r="K34" s="77" t="n">
        <v>1397000</v>
      </c>
      <c r="L34" s="69" t="s">
        <v>656</v>
      </c>
      <c r="M34" s="23" t="s">
        <v>645</v>
      </c>
      <c r="N34" s="53" t="s">
        <v>509</v>
      </c>
      <c r="O34" s="53" t="s">
        <v>148</v>
      </c>
    </row>
    <row r="35" customFormat="false" ht="13.8" hidden="false" customHeight="false" outlineLevel="0" collapsed="false">
      <c r="A35" s="72" t="s">
        <v>508</v>
      </c>
      <c r="B35" s="73" t="s">
        <v>522</v>
      </c>
      <c r="C35" s="74" t="s">
        <v>509</v>
      </c>
      <c r="D35" s="75" t="s">
        <v>657</v>
      </c>
      <c r="E35" s="64" t="n">
        <v>0</v>
      </c>
      <c r="F35" s="76" t="n">
        <v>25</v>
      </c>
      <c r="G35" s="76" t="n">
        <v>0</v>
      </c>
      <c r="H35" s="22" t="n">
        <v>43831</v>
      </c>
      <c r="I35" s="22" t="n">
        <v>44196</v>
      </c>
      <c r="J35" s="66" t="n">
        <f aca="false">_xlfn.DAYS(I35,H35)</f>
        <v>365</v>
      </c>
      <c r="K35" s="77" t="n">
        <v>2007500</v>
      </c>
      <c r="L35" s="69" t="s">
        <v>658</v>
      </c>
      <c r="M35" s="23" t="s">
        <v>645</v>
      </c>
      <c r="N35" s="53" t="s">
        <v>509</v>
      </c>
      <c r="O35" s="53" t="s">
        <v>148</v>
      </c>
    </row>
    <row r="36" customFormat="false" ht="13.8" hidden="false" customHeight="false" outlineLevel="0" collapsed="false">
      <c r="A36" s="72" t="s">
        <v>508</v>
      </c>
      <c r="B36" s="73" t="s">
        <v>532</v>
      </c>
      <c r="C36" s="74" t="s">
        <v>634</v>
      </c>
      <c r="D36" s="75" t="s">
        <v>655</v>
      </c>
      <c r="E36" s="64" t="n">
        <v>0</v>
      </c>
      <c r="F36" s="76" t="n">
        <v>12</v>
      </c>
      <c r="G36" s="76" t="n">
        <v>0</v>
      </c>
      <c r="H36" s="22" t="n">
        <v>43831</v>
      </c>
      <c r="I36" s="22" t="n">
        <v>44196</v>
      </c>
      <c r="J36" s="66" t="n">
        <f aca="false">_xlfn.DAYS(I36,H36)</f>
        <v>365</v>
      </c>
      <c r="K36" s="77" t="n">
        <v>1397000</v>
      </c>
      <c r="L36" s="69" t="s">
        <v>656</v>
      </c>
      <c r="M36" s="23" t="s">
        <v>647</v>
      </c>
      <c r="N36" s="53" t="s">
        <v>520</v>
      </c>
      <c r="O36" s="53" t="s">
        <v>507</v>
      </c>
      <c r="P36" s="53" t="s">
        <v>148</v>
      </c>
    </row>
    <row r="37" customFormat="false" ht="13.8" hidden="false" customHeight="false" outlineLevel="0" collapsed="false">
      <c r="A37" s="72" t="s">
        <v>508</v>
      </c>
      <c r="B37" s="73" t="s">
        <v>532</v>
      </c>
      <c r="C37" s="74" t="s">
        <v>634</v>
      </c>
      <c r="D37" s="75" t="s">
        <v>657</v>
      </c>
      <c r="E37" s="64" t="n">
        <v>0</v>
      </c>
      <c r="F37" s="76" t="n">
        <v>25</v>
      </c>
      <c r="G37" s="76" t="n">
        <v>0</v>
      </c>
      <c r="H37" s="22" t="n">
        <v>43831</v>
      </c>
      <c r="I37" s="22" t="n">
        <v>44196</v>
      </c>
      <c r="J37" s="66" t="n">
        <f aca="false">_xlfn.DAYS(I37,H37)</f>
        <v>365</v>
      </c>
      <c r="K37" s="77" t="n">
        <v>2007500</v>
      </c>
      <c r="L37" s="69" t="s">
        <v>658</v>
      </c>
      <c r="M37" s="23" t="s">
        <v>647</v>
      </c>
      <c r="N37" s="53" t="s">
        <v>656</v>
      </c>
      <c r="O37" s="53" t="s">
        <v>507</v>
      </c>
      <c r="P37" s="53" t="s">
        <v>148</v>
      </c>
    </row>
    <row r="38" customFormat="false" ht="13.8" hidden="false" customHeight="false" outlineLevel="0" collapsed="false">
      <c r="A38" s="72" t="s">
        <v>508</v>
      </c>
      <c r="B38" s="73" t="s">
        <v>535</v>
      </c>
      <c r="C38" s="74" t="s">
        <v>507</v>
      </c>
      <c r="D38" s="64" t="n">
        <v>16</v>
      </c>
      <c r="E38" s="64" t="n">
        <v>0</v>
      </c>
      <c r="F38" s="76" t="n">
        <v>16</v>
      </c>
      <c r="G38" s="76" t="n">
        <v>0</v>
      </c>
      <c r="H38" s="22" t="n">
        <v>43831</v>
      </c>
      <c r="I38" s="22" t="n">
        <v>44196</v>
      </c>
      <c r="J38" s="66" t="n">
        <f aca="false">_xlfn.DAYS(I38,H38)</f>
        <v>365</v>
      </c>
      <c r="K38" s="77" t="n">
        <v>3359400</v>
      </c>
      <c r="L38" s="69" t="s">
        <v>659</v>
      </c>
      <c r="M38" s="23" t="s">
        <v>645</v>
      </c>
      <c r="N38" s="53" t="s">
        <v>507</v>
      </c>
      <c r="O38" s="53" t="s">
        <v>148</v>
      </c>
    </row>
    <row r="39" customFormat="false" ht="13.8" hidden="false" customHeight="false" outlineLevel="0" collapsed="false">
      <c r="A39" s="72" t="s">
        <v>508</v>
      </c>
      <c r="B39" s="73" t="s">
        <v>535</v>
      </c>
      <c r="C39" s="74" t="s">
        <v>507</v>
      </c>
      <c r="D39" s="64" t="n">
        <v>17</v>
      </c>
      <c r="E39" s="64" t="n">
        <v>0</v>
      </c>
      <c r="F39" s="76" t="n">
        <v>17</v>
      </c>
      <c r="G39" s="76" t="n">
        <v>0</v>
      </c>
      <c r="H39" s="22" t="n">
        <v>43831</v>
      </c>
      <c r="I39" s="22" t="n">
        <v>44196</v>
      </c>
      <c r="J39" s="66" t="n">
        <f aca="false">_xlfn.DAYS(I39,H39)</f>
        <v>365</v>
      </c>
      <c r="K39" s="77" t="n">
        <v>2989800</v>
      </c>
      <c r="L39" s="69" t="n">
        <f aca="false">IF(J39&lt;=30,K39/12,J39*K39/365)</f>
        <v>2989800</v>
      </c>
      <c r="M39" s="23" t="s">
        <v>635</v>
      </c>
    </row>
    <row r="40" customFormat="false" ht="13.8" hidden="false" customHeight="false" outlineLevel="0" collapsed="false">
      <c r="A40" s="72" t="s">
        <v>508</v>
      </c>
      <c r="B40" s="73" t="s">
        <v>535</v>
      </c>
      <c r="C40" s="74" t="s">
        <v>507</v>
      </c>
      <c r="D40" s="64" t="n">
        <v>18</v>
      </c>
      <c r="E40" s="64" t="n">
        <v>0</v>
      </c>
      <c r="F40" s="76" t="n">
        <v>18</v>
      </c>
      <c r="G40" s="76" t="n">
        <v>0</v>
      </c>
      <c r="H40" s="22" t="n">
        <v>43831</v>
      </c>
      <c r="I40" s="22" t="n">
        <v>44196</v>
      </c>
      <c r="J40" s="66" t="n">
        <f aca="false">_xlfn.DAYS(I40,H40)</f>
        <v>365</v>
      </c>
      <c r="K40" s="77" t="n">
        <v>3155900</v>
      </c>
      <c r="L40" s="69" t="n">
        <f aca="false">IF(J40&lt;=30,K40/12,J40*K40/365)</f>
        <v>3155900</v>
      </c>
      <c r="M40" s="23" t="s">
        <v>635</v>
      </c>
    </row>
    <row r="41" customFormat="false" ht="13.8" hidden="false" customHeight="false" outlineLevel="0" collapsed="false">
      <c r="A41" s="72" t="s">
        <v>508</v>
      </c>
      <c r="B41" s="73" t="s">
        <v>535</v>
      </c>
      <c r="C41" s="74" t="s">
        <v>507</v>
      </c>
      <c r="D41" s="64" t="n">
        <v>19</v>
      </c>
      <c r="E41" s="64" t="n">
        <v>0</v>
      </c>
      <c r="F41" s="76" t="n">
        <v>19</v>
      </c>
      <c r="G41" s="76" t="n">
        <v>0</v>
      </c>
      <c r="H41" s="22" t="n">
        <v>43831</v>
      </c>
      <c r="I41" s="22" t="n">
        <v>44196</v>
      </c>
      <c r="J41" s="66" t="n">
        <f aca="false">_xlfn.DAYS(I41,H41)</f>
        <v>365</v>
      </c>
      <c r="K41" s="77" t="n">
        <v>3345100</v>
      </c>
      <c r="L41" s="69" t="n">
        <f aca="false">IF(J41&lt;=30,K41/12,J41*K41/365)</f>
        <v>3345100</v>
      </c>
      <c r="M41" s="23" t="s">
        <v>635</v>
      </c>
    </row>
    <row r="42" customFormat="false" ht="13.8" hidden="false" customHeight="false" outlineLevel="0" collapsed="false">
      <c r="A42" s="72" t="s">
        <v>508</v>
      </c>
      <c r="B42" s="73" t="s">
        <v>535</v>
      </c>
      <c r="C42" s="74" t="s">
        <v>507</v>
      </c>
      <c r="D42" s="64" t="n">
        <v>20</v>
      </c>
      <c r="E42" s="64" t="n">
        <v>0</v>
      </c>
      <c r="F42" s="76" t="n">
        <v>20</v>
      </c>
      <c r="G42" s="76" t="n">
        <v>0</v>
      </c>
      <c r="H42" s="22" t="n">
        <v>43831</v>
      </c>
      <c r="I42" s="22" t="n">
        <v>44196</v>
      </c>
      <c r="J42" s="66" t="n">
        <f aca="false">_xlfn.DAYS(I42,H42)</f>
        <v>365</v>
      </c>
      <c r="K42" s="77" t="n">
        <v>3510100</v>
      </c>
      <c r="L42" s="69" t="n">
        <f aca="false">IF(J42&lt;=30,K42/12,J42*K42/365)</f>
        <v>3510100</v>
      </c>
      <c r="M42" s="23" t="s">
        <v>635</v>
      </c>
    </row>
    <row r="43" customFormat="false" ht="13.8" hidden="false" customHeight="false" outlineLevel="0" collapsed="false">
      <c r="A43" s="72" t="s">
        <v>508</v>
      </c>
      <c r="B43" s="73" t="s">
        <v>535</v>
      </c>
      <c r="C43" s="74" t="s">
        <v>507</v>
      </c>
      <c r="D43" s="64" t="n">
        <v>21</v>
      </c>
      <c r="E43" s="64" t="n">
        <v>0</v>
      </c>
      <c r="F43" s="76" t="n">
        <v>21</v>
      </c>
      <c r="G43" s="76" t="n">
        <v>0</v>
      </c>
      <c r="H43" s="22" t="n">
        <v>43831</v>
      </c>
      <c r="I43" s="22" t="n">
        <v>44196</v>
      </c>
      <c r="J43" s="66" t="n">
        <f aca="false">_xlfn.DAYS(I43,H43)</f>
        <v>365</v>
      </c>
      <c r="K43" s="77" t="n">
        <v>3700400</v>
      </c>
      <c r="L43" s="69" t="n">
        <f aca="false">IF(J43&lt;=30,K43/12,J43*K43/365)</f>
        <v>3700400</v>
      </c>
      <c r="M43" s="23" t="s">
        <v>635</v>
      </c>
    </row>
    <row r="44" customFormat="false" ht="13.8" hidden="false" customHeight="false" outlineLevel="0" collapsed="false">
      <c r="A44" s="72" t="s">
        <v>508</v>
      </c>
      <c r="B44" s="73" t="s">
        <v>535</v>
      </c>
      <c r="C44" s="74" t="s">
        <v>507</v>
      </c>
      <c r="D44" s="64" t="n">
        <v>22</v>
      </c>
      <c r="E44" s="64" t="n">
        <v>0</v>
      </c>
      <c r="F44" s="76" t="n">
        <v>22</v>
      </c>
      <c r="G44" s="76" t="n">
        <v>0</v>
      </c>
      <c r="H44" s="22" t="n">
        <v>43831</v>
      </c>
      <c r="I44" s="22" t="n">
        <v>44196</v>
      </c>
      <c r="J44" s="66" t="n">
        <f aca="false">_xlfn.DAYS(I44,H44)</f>
        <v>365</v>
      </c>
      <c r="K44" s="77" t="n">
        <v>3866500</v>
      </c>
      <c r="L44" s="69" t="n">
        <f aca="false">IF(J44&lt;=30,K44/12,J44*K44/365)</f>
        <v>3866500</v>
      </c>
      <c r="M44" s="23" t="s">
        <v>635</v>
      </c>
    </row>
    <row r="45" customFormat="false" ht="13.8" hidden="false" customHeight="false" outlineLevel="0" collapsed="false">
      <c r="A45" s="72" t="s">
        <v>508</v>
      </c>
      <c r="B45" s="73" t="s">
        <v>535</v>
      </c>
      <c r="C45" s="74" t="s">
        <v>507</v>
      </c>
      <c r="D45" s="64" t="n">
        <v>23</v>
      </c>
      <c r="E45" s="64" t="n">
        <v>0</v>
      </c>
      <c r="F45" s="76" t="n">
        <v>23</v>
      </c>
      <c r="G45" s="76" t="n">
        <v>0</v>
      </c>
      <c r="H45" s="22" t="n">
        <v>43831</v>
      </c>
      <c r="I45" s="22" t="n">
        <v>44196</v>
      </c>
      <c r="J45" s="66" t="n">
        <f aca="false">_xlfn.DAYS(I45,H45)</f>
        <v>365</v>
      </c>
      <c r="K45" s="77" t="n">
        <v>4056800</v>
      </c>
      <c r="L45" s="69" t="n">
        <f aca="false">IF(J45&lt;=30,K45/12,J45*K45/365)</f>
        <v>4056800</v>
      </c>
      <c r="M45" s="23" t="s">
        <v>635</v>
      </c>
    </row>
    <row r="46" customFormat="false" ht="13.8" hidden="false" customHeight="false" outlineLevel="0" collapsed="false">
      <c r="A46" s="72" t="s">
        <v>508</v>
      </c>
      <c r="B46" s="73" t="s">
        <v>535</v>
      </c>
      <c r="C46" s="74" t="s">
        <v>507</v>
      </c>
      <c r="D46" s="64" t="n">
        <v>24</v>
      </c>
      <c r="E46" s="64" t="n">
        <v>0</v>
      </c>
      <c r="F46" s="76" t="n">
        <v>24</v>
      </c>
      <c r="G46" s="76" t="n">
        <v>0</v>
      </c>
      <c r="H46" s="22" t="n">
        <v>43831</v>
      </c>
      <c r="I46" s="22" t="n">
        <v>44196</v>
      </c>
      <c r="J46" s="66" t="n">
        <f aca="false">_xlfn.DAYS(I46,H46)</f>
        <v>365</v>
      </c>
      <c r="K46" s="77" t="n">
        <v>5095200</v>
      </c>
      <c r="L46" s="69" t="n">
        <f aca="false">IF(J46&lt;=30,K46/12,J46*K46/365)</f>
        <v>5095200</v>
      </c>
      <c r="M46" s="23" t="s">
        <v>635</v>
      </c>
    </row>
    <row r="47" customFormat="false" ht="13.8" hidden="false" customHeight="false" outlineLevel="0" collapsed="false">
      <c r="A47" s="72" t="s">
        <v>508</v>
      </c>
      <c r="B47" s="73" t="s">
        <v>535</v>
      </c>
      <c r="C47" s="74" t="s">
        <v>507</v>
      </c>
      <c r="D47" s="64" t="n">
        <v>25</v>
      </c>
      <c r="E47" s="64" t="n">
        <v>0</v>
      </c>
      <c r="F47" s="76" t="n">
        <v>25</v>
      </c>
      <c r="G47" s="76" t="n">
        <v>0</v>
      </c>
      <c r="H47" s="22" t="n">
        <v>43831</v>
      </c>
      <c r="I47" s="22" t="n">
        <v>44196</v>
      </c>
      <c r="J47" s="66" t="n">
        <f aca="false">_xlfn.DAYS(I47,H47)</f>
        <v>365</v>
      </c>
      <c r="K47" s="77" t="n">
        <v>5294300</v>
      </c>
      <c r="L47" s="69" t="n">
        <f aca="false">IF(J47&lt;=30,K47/12,J47*K47/365)</f>
        <v>5294300</v>
      </c>
      <c r="M47" s="23" t="s">
        <v>635</v>
      </c>
    </row>
    <row r="48" customFormat="false" ht="13.8" hidden="false" customHeight="false" outlineLevel="0" collapsed="false">
      <c r="A48" s="72" t="s">
        <v>508</v>
      </c>
      <c r="B48" s="73" t="s">
        <v>535</v>
      </c>
      <c r="C48" s="74" t="s">
        <v>507</v>
      </c>
      <c r="D48" s="75" t="s">
        <v>660</v>
      </c>
      <c r="E48" s="64" t="n">
        <v>0</v>
      </c>
      <c r="F48" s="76" t="n">
        <v>26</v>
      </c>
      <c r="G48" s="76" t="n">
        <v>0</v>
      </c>
      <c r="H48" s="22" t="n">
        <v>43831</v>
      </c>
      <c r="I48" s="22" t="n">
        <v>44196</v>
      </c>
      <c r="J48" s="66" t="n">
        <f aca="false">_xlfn.DAYS(I48,H48)</f>
        <v>365</v>
      </c>
      <c r="K48" s="78" t="n">
        <f aca="false">4813000 + 30000 * (F48 - 25)</f>
        <v>4843000</v>
      </c>
      <c r="L48" s="69" t="s">
        <v>661</v>
      </c>
      <c r="M48" s="23" t="s">
        <v>647</v>
      </c>
      <c r="N48" s="53" t="s">
        <v>659</v>
      </c>
      <c r="O48" s="53" t="s">
        <v>507</v>
      </c>
      <c r="P48" s="53" t="s">
        <v>148</v>
      </c>
    </row>
    <row r="49" customFormat="false" ht="13.8" hidden="false" customHeight="false" outlineLevel="0" collapsed="false">
      <c r="A49" s="72" t="s">
        <v>508</v>
      </c>
      <c r="B49" s="73" t="s">
        <v>525</v>
      </c>
      <c r="C49" s="74" t="s">
        <v>507</v>
      </c>
      <c r="D49" s="75" t="s">
        <v>651</v>
      </c>
      <c r="E49" s="64" t="n">
        <v>0</v>
      </c>
      <c r="F49" s="76" t="n">
        <v>5</v>
      </c>
      <c r="G49" s="76" t="n">
        <v>0</v>
      </c>
      <c r="H49" s="22" t="n">
        <v>43831</v>
      </c>
      <c r="I49" s="22" t="n">
        <v>44196</v>
      </c>
      <c r="J49" s="66" t="n">
        <f aca="false">_xlfn.DAYS(I49,H49)</f>
        <v>365</v>
      </c>
      <c r="K49" s="77" t="n">
        <v>1413720</v>
      </c>
      <c r="L49" s="69" t="s">
        <v>662</v>
      </c>
      <c r="M49" s="23" t="s">
        <v>647</v>
      </c>
      <c r="N49" s="53" t="s">
        <v>663</v>
      </c>
      <c r="O49" s="53" t="s">
        <v>507</v>
      </c>
      <c r="P49" s="53" t="s">
        <v>28</v>
      </c>
    </row>
    <row r="50" customFormat="false" ht="13.8" hidden="false" customHeight="false" outlineLevel="0" collapsed="false">
      <c r="A50" s="72" t="s">
        <v>508</v>
      </c>
      <c r="B50" s="73" t="s">
        <v>525</v>
      </c>
      <c r="C50" s="74" t="s">
        <v>507</v>
      </c>
      <c r="D50" s="64" t="n">
        <v>6</v>
      </c>
      <c r="E50" s="64" t="n">
        <v>0</v>
      </c>
      <c r="F50" s="76" t="n">
        <v>6</v>
      </c>
      <c r="G50" s="76" t="n">
        <v>0</v>
      </c>
      <c r="H50" s="22" t="n">
        <v>43831</v>
      </c>
      <c r="I50" s="22" t="n">
        <v>44196</v>
      </c>
      <c r="J50" s="66" t="n">
        <f aca="false">_xlfn.DAYS(I50,H50)</f>
        <v>365</v>
      </c>
      <c r="K50" s="77" t="n">
        <v>1737230</v>
      </c>
      <c r="L50" s="69" t="n">
        <f aca="false">IF(J50&lt;=30,K50/12,J50*K50/365)</f>
        <v>1737230</v>
      </c>
      <c r="M50" s="23" t="s">
        <v>635</v>
      </c>
    </row>
    <row r="51" customFormat="false" ht="13.8" hidden="false" customHeight="false" outlineLevel="0" collapsed="false">
      <c r="A51" s="72" t="s">
        <v>508</v>
      </c>
      <c r="B51" s="73" t="s">
        <v>525</v>
      </c>
      <c r="C51" s="74" t="s">
        <v>507</v>
      </c>
      <c r="D51" s="64" t="n">
        <v>7</v>
      </c>
      <c r="E51" s="64" t="n">
        <v>0</v>
      </c>
      <c r="F51" s="76" t="n">
        <v>7</v>
      </c>
      <c r="G51" s="76" t="n">
        <v>0</v>
      </c>
      <c r="H51" s="22" t="n">
        <v>43831</v>
      </c>
      <c r="I51" s="22" t="n">
        <v>44196</v>
      </c>
      <c r="J51" s="66" t="n">
        <f aca="false">_xlfn.DAYS(I51,H51)</f>
        <v>365</v>
      </c>
      <c r="K51" s="77" t="n">
        <v>2019600</v>
      </c>
      <c r="L51" s="69" t="n">
        <f aca="false">IF(J51&lt;=30,K51/12,J51*K51/365)</f>
        <v>2019600</v>
      </c>
      <c r="M51" s="23" t="s">
        <v>635</v>
      </c>
    </row>
    <row r="52" customFormat="false" ht="13.8" hidden="false" customHeight="false" outlineLevel="0" collapsed="false">
      <c r="A52" s="72" t="s">
        <v>508</v>
      </c>
      <c r="B52" s="73" t="s">
        <v>525</v>
      </c>
      <c r="C52" s="74" t="s">
        <v>507</v>
      </c>
      <c r="D52" s="64" t="n">
        <v>8</v>
      </c>
      <c r="E52" s="64" t="n">
        <v>0</v>
      </c>
      <c r="F52" s="76" t="n">
        <v>8</v>
      </c>
      <c r="G52" s="76" t="n">
        <v>0</v>
      </c>
      <c r="H52" s="22" t="n">
        <v>43831</v>
      </c>
      <c r="I52" s="22" t="n">
        <v>44196</v>
      </c>
      <c r="J52" s="66" t="n">
        <f aca="false">_xlfn.DAYS(I52,H52)</f>
        <v>365</v>
      </c>
      <c r="K52" s="77" t="n">
        <v>2343110</v>
      </c>
      <c r="L52" s="69" t="s">
        <v>663</v>
      </c>
      <c r="M52" s="23" t="s">
        <v>645</v>
      </c>
      <c r="N52" s="53" t="s">
        <v>507</v>
      </c>
      <c r="O52" s="53" t="s">
        <v>28</v>
      </c>
    </row>
    <row r="53" customFormat="false" ht="13.8" hidden="false" customHeight="false" outlineLevel="0" collapsed="false">
      <c r="A53" s="72" t="s">
        <v>508</v>
      </c>
      <c r="B53" s="73" t="s">
        <v>524</v>
      </c>
      <c r="C53" s="74" t="s">
        <v>507</v>
      </c>
      <c r="D53" s="75" t="s">
        <v>651</v>
      </c>
      <c r="E53" s="64" t="n">
        <v>0</v>
      </c>
      <c r="F53" s="76" t="n">
        <v>5</v>
      </c>
      <c r="G53" s="76" t="n">
        <v>0</v>
      </c>
      <c r="H53" s="22" t="n">
        <v>43831</v>
      </c>
      <c r="I53" s="22" t="n">
        <v>44196</v>
      </c>
      <c r="J53" s="66" t="n">
        <f aca="false">_xlfn.DAYS(I53,H53)</f>
        <v>365</v>
      </c>
      <c r="K53" s="77" t="n">
        <v>831600</v>
      </c>
      <c r="L53" s="69" t="s">
        <v>664</v>
      </c>
      <c r="M53" s="23" t="s">
        <v>647</v>
      </c>
      <c r="N53" s="53" t="s">
        <v>665</v>
      </c>
      <c r="O53" s="53" t="s">
        <v>507</v>
      </c>
      <c r="P53" s="53" t="s">
        <v>28</v>
      </c>
    </row>
    <row r="54" customFormat="false" ht="13.8" hidden="false" customHeight="false" outlineLevel="0" collapsed="false">
      <c r="A54" s="72" t="s">
        <v>508</v>
      </c>
      <c r="B54" s="73" t="s">
        <v>524</v>
      </c>
      <c r="C54" s="74" t="s">
        <v>507</v>
      </c>
      <c r="D54" s="64" t="n">
        <v>6</v>
      </c>
      <c r="E54" s="64" t="n">
        <v>0</v>
      </c>
      <c r="F54" s="76" t="n">
        <v>6</v>
      </c>
      <c r="G54" s="76" t="n">
        <v>0</v>
      </c>
      <c r="H54" s="22" t="n">
        <v>43831</v>
      </c>
      <c r="I54" s="22" t="n">
        <v>44196</v>
      </c>
      <c r="J54" s="66" t="n">
        <f aca="false">_xlfn.DAYS(I54,H54)</f>
        <v>365</v>
      </c>
      <c r="K54" s="77" t="n">
        <v>1021900</v>
      </c>
      <c r="L54" s="69" t="n">
        <f aca="false">IF(J54&lt;=30,K54/12,J54*K54/365)</f>
        <v>1021900</v>
      </c>
      <c r="M54" s="23" t="s">
        <v>635</v>
      </c>
    </row>
    <row r="55" customFormat="false" ht="13.8" hidden="false" customHeight="false" outlineLevel="0" collapsed="false">
      <c r="A55" s="72" t="s">
        <v>508</v>
      </c>
      <c r="B55" s="73" t="s">
        <v>524</v>
      </c>
      <c r="C55" s="74" t="s">
        <v>507</v>
      </c>
      <c r="D55" s="64" t="n">
        <v>7</v>
      </c>
      <c r="E55" s="64" t="n">
        <v>0</v>
      </c>
      <c r="F55" s="76" t="n">
        <v>7</v>
      </c>
      <c r="G55" s="76" t="n">
        <v>0</v>
      </c>
      <c r="H55" s="22" t="n">
        <v>43831</v>
      </c>
      <c r="I55" s="22" t="n">
        <v>44196</v>
      </c>
      <c r="J55" s="66" t="n">
        <f aca="false">_xlfn.DAYS(I55,H55)</f>
        <v>365</v>
      </c>
      <c r="K55" s="77" t="n">
        <v>1188000</v>
      </c>
      <c r="L55" s="69" t="n">
        <f aca="false">IF(J55&lt;=30,K55/12,J55*K55/365)</f>
        <v>1188000</v>
      </c>
      <c r="M55" s="23" t="s">
        <v>635</v>
      </c>
    </row>
    <row r="56" customFormat="false" ht="13.8" hidden="false" customHeight="false" outlineLevel="0" collapsed="false">
      <c r="A56" s="72" t="s">
        <v>508</v>
      </c>
      <c r="B56" s="73" t="s">
        <v>524</v>
      </c>
      <c r="C56" s="74" t="s">
        <v>507</v>
      </c>
      <c r="D56" s="64" t="n">
        <v>8</v>
      </c>
      <c r="E56" s="64" t="n">
        <v>0</v>
      </c>
      <c r="F56" s="76" t="n">
        <v>8</v>
      </c>
      <c r="G56" s="76" t="n">
        <v>0</v>
      </c>
      <c r="H56" s="22" t="n">
        <v>43831</v>
      </c>
      <c r="I56" s="22" t="n">
        <v>44196</v>
      </c>
      <c r="J56" s="66" t="n">
        <f aca="false">_xlfn.DAYS(I56,H56)</f>
        <v>365</v>
      </c>
      <c r="K56" s="77" t="n">
        <v>1378300</v>
      </c>
      <c r="L56" s="69" t="s">
        <v>665</v>
      </c>
      <c r="M56" s="23" t="s">
        <v>645</v>
      </c>
      <c r="N56" s="53" t="s">
        <v>507</v>
      </c>
      <c r="O56" s="53" t="s">
        <v>28</v>
      </c>
    </row>
    <row r="57" customFormat="false" ht="13.8" hidden="false" customHeight="false" outlineLevel="0" collapsed="false">
      <c r="A57" s="72" t="s">
        <v>508</v>
      </c>
      <c r="B57" s="73" t="s">
        <v>518</v>
      </c>
      <c r="C57" s="74" t="s">
        <v>507</v>
      </c>
      <c r="D57" s="75" t="s">
        <v>651</v>
      </c>
      <c r="E57" s="64" t="n">
        <v>0</v>
      </c>
      <c r="F57" s="76" t="n">
        <v>5</v>
      </c>
      <c r="G57" s="76" t="n">
        <v>0</v>
      </c>
      <c r="H57" s="22" t="n">
        <v>43831</v>
      </c>
      <c r="I57" s="22" t="n">
        <v>44196</v>
      </c>
      <c r="J57" s="66" t="n">
        <f aca="false">_xlfn.DAYS(I57,H57)</f>
        <v>365</v>
      </c>
      <c r="K57" s="77" t="n">
        <v>831600</v>
      </c>
      <c r="L57" s="69" t="s">
        <v>664</v>
      </c>
      <c r="M57" s="23" t="s">
        <v>645</v>
      </c>
      <c r="N57" s="53" t="s">
        <v>507</v>
      </c>
      <c r="O57" s="53" t="s">
        <v>28</v>
      </c>
    </row>
    <row r="58" customFormat="false" ht="13.8" hidden="false" customHeight="false" outlineLevel="0" collapsed="false">
      <c r="A58" s="72" t="s">
        <v>508</v>
      </c>
      <c r="B58" s="73" t="s">
        <v>518</v>
      </c>
      <c r="C58" s="74" t="s">
        <v>507</v>
      </c>
      <c r="D58" s="64" t="n">
        <v>6</v>
      </c>
      <c r="E58" s="64" t="n">
        <v>0</v>
      </c>
      <c r="F58" s="76" t="n">
        <v>6</v>
      </c>
      <c r="G58" s="76" t="n">
        <v>0</v>
      </c>
      <c r="H58" s="22" t="n">
        <v>43831</v>
      </c>
      <c r="I58" s="22" t="n">
        <v>44196</v>
      </c>
      <c r="J58" s="66" t="n">
        <f aca="false">_xlfn.DAYS(I58,H58)</f>
        <v>365</v>
      </c>
      <c r="K58" s="77" t="n">
        <v>1021900</v>
      </c>
      <c r="L58" s="69" t="n">
        <f aca="false">IF(J58&lt;=30,K58/12,J58*K58/365)</f>
        <v>1021900</v>
      </c>
      <c r="M58" s="23" t="s">
        <v>635</v>
      </c>
    </row>
    <row r="59" customFormat="false" ht="13.8" hidden="false" customHeight="false" outlineLevel="0" collapsed="false">
      <c r="A59" s="72" t="s">
        <v>508</v>
      </c>
      <c r="B59" s="73" t="s">
        <v>518</v>
      </c>
      <c r="C59" s="74" t="s">
        <v>507</v>
      </c>
      <c r="D59" s="64" t="n">
        <v>7</v>
      </c>
      <c r="E59" s="64" t="n">
        <v>0</v>
      </c>
      <c r="F59" s="76" t="n">
        <v>7</v>
      </c>
      <c r="G59" s="76" t="n">
        <v>0</v>
      </c>
      <c r="H59" s="22" t="n">
        <v>43831</v>
      </c>
      <c r="I59" s="22" t="n">
        <v>44196</v>
      </c>
      <c r="J59" s="66" t="n">
        <f aca="false">_xlfn.DAYS(I59,H59)</f>
        <v>365</v>
      </c>
      <c r="K59" s="77" t="n">
        <v>1188000</v>
      </c>
      <c r="L59" s="69" t="n">
        <f aca="false">IF(J59&lt;=30,K59/12,J59*K59/365)</f>
        <v>1188000</v>
      </c>
      <c r="M59" s="23" t="s">
        <v>635</v>
      </c>
    </row>
    <row r="60" customFormat="false" ht="13.8" hidden="false" customHeight="false" outlineLevel="0" collapsed="false">
      <c r="A60" s="72" t="s">
        <v>508</v>
      </c>
      <c r="B60" s="73" t="s">
        <v>518</v>
      </c>
      <c r="C60" s="74" t="s">
        <v>507</v>
      </c>
      <c r="D60" s="64" t="n">
        <v>8</v>
      </c>
      <c r="E60" s="64" t="n">
        <v>0</v>
      </c>
      <c r="F60" s="76" t="n">
        <v>8</v>
      </c>
      <c r="G60" s="76" t="n">
        <v>0</v>
      </c>
      <c r="H60" s="22" t="n">
        <v>43831</v>
      </c>
      <c r="I60" s="22" t="n">
        <v>44196</v>
      </c>
      <c r="J60" s="66" t="n">
        <f aca="false">_xlfn.DAYS(I60,H60)</f>
        <v>365</v>
      </c>
      <c r="K60" s="77" t="n">
        <v>1378300</v>
      </c>
      <c r="L60" s="69" t="s">
        <v>665</v>
      </c>
      <c r="M60" s="23" t="s">
        <v>647</v>
      </c>
      <c r="N60" s="53" t="s">
        <v>664</v>
      </c>
      <c r="O60" s="53" t="s">
        <v>507</v>
      </c>
      <c r="P60" s="53" t="s">
        <v>28</v>
      </c>
    </row>
    <row r="61" customFormat="false" ht="13.8" hidden="false" customHeight="false" outlineLevel="0" collapsed="false">
      <c r="A61" s="72" t="s">
        <v>508</v>
      </c>
      <c r="B61" s="73" t="s">
        <v>523</v>
      </c>
      <c r="C61" s="74" t="s">
        <v>507</v>
      </c>
      <c r="D61" s="75" t="s">
        <v>651</v>
      </c>
      <c r="E61" s="64" t="n">
        <v>0</v>
      </c>
      <c r="F61" s="76" t="n">
        <v>5</v>
      </c>
      <c r="G61" s="76" t="n">
        <v>0</v>
      </c>
      <c r="H61" s="22" t="n">
        <v>43831</v>
      </c>
      <c r="I61" s="22" t="n">
        <v>44196</v>
      </c>
      <c r="J61" s="66" t="n">
        <f aca="false">_xlfn.DAYS(I61,H61)</f>
        <v>365</v>
      </c>
      <c r="K61" s="79" t="n">
        <v>831600</v>
      </c>
      <c r="L61" s="69" t="s">
        <v>664</v>
      </c>
      <c r="M61" s="23" t="s">
        <v>647</v>
      </c>
      <c r="N61" s="53" t="s">
        <v>520</v>
      </c>
      <c r="O61" s="53" t="s">
        <v>507</v>
      </c>
      <c r="P61" s="53" t="s">
        <v>28</v>
      </c>
    </row>
    <row r="62" customFormat="false" ht="13.8" hidden="false" customHeight="false" outlineLevel="0" collapsed="false">
      <c r="A62" s="72" t="s">
        <v>508</v>
      </c>
      <c r="B62" s="73" t="s">
        <v>523</v>
      </c>
      <c r="C62" s="74" t="s">
        <v>507</v>
      </c>
      <c r="D62" s="64" t="n">
        <v>6</v>
      </c>
      <c r="E62" s="64" t="n">
        <v>0</v>
      </c>
      <c r="F62" s="76" t="n">
        <v>6</v>
      </c>
      <c r="G62" s="76" t="n">
        <v>0</v>
      </c>
      <c r="H62" s="22" t="n">
        <v>43831</v>
      </c>
      <c r="I62" s="22" t="n">
        <v>44196</v>
      </c>
      <c r="J62" s="66" t="n">
        <f aca="false">_xlfn.DAYS(I62,H62)</f>
        <v>365</v>
      </c>
      <c r="K62" s="79" t="n">
        <v>1021900</v>
      </c>
      <c r="L62" s="69" t="n">
        <f aca="false">IF(J62&lt;=30,K62/12,J62*K62/365)</f>
        <v>1021900</v>
      </c>
      <c r="M62" s="23" t="s">
        <v>635</v>
      </c>
    </row>
    <row r="63" customFormat="false" ht="13.8" hidden="false" customHeight="false" outlineLevel="0" collapsed="false">
      <c r="A63" s="72" t="s">
        <v>508</v>
      </c>
      <c r="B63" s="73" t="s">
        <v>523</v>
      </c>
      <c r="C63" s="74" t="s">
        <v>507</v>
      </c>
      <c r="D63" s="64" t="n">
        <v>7</v>
      </c>
      <c r="E63" s="64" t="n">
        <v>0</v>
      </c>
      <c r="F63" s="76" t="n">
        <v>7</v>
      </c>
      <c r="G63" s="76" t="n">
        <v>0</v>
      </c>
      <c r="H63" s="22" t="n">
        <v>43831</v>
      </c>
      <c r="I63" s="22" t="n">
        <v>44196</v>
      </c>
      <c r="J63" s="66" t="n">
        <f aca="false">_xlfn.DAYS(I63,H63)</f>
        <v>365</v>
      </c>
      <c r="K63" s="79" t="n">
        <v>1188000</v>
      </c>
      <c r="L63" s="69" t="n">
        <f aca="false">IF(J63&lt;=30,K63/12,J63*K63/365)</f>
        <v>1188000</v>
      </c>
      <c r="M63" s="23" t="s">
        <v>635</v>
      </c>
    </row>
    <row r="64" customFormat="false" ht="13.8" hidden="false" customHeight="false" outlineLevel="0" collapsed="false">
      <c r="A64" s="72" t="s">
        <v>508</v>
      </c>
      <c r="B64" s="73" t="s">
        <v>523</v>
      </c>
      <c r="C64" s="74" t="s">
        <v>507</v>
      </c>
      <c r="D64" s="64" t="n">
        <v>8</v>
      </c>
      <c r="E64" s="64" t="n">
        <v>0</v>
      </c>
      <c r="F64" s="76" t="n">
        <v>8</v>
      </c>
      <c r="G64" s="76" t="n">
        <v>0</v>
      </c>
      <c r="H64" s="22" t="n">
        <v>43831</v>
      </c>
      <c r="I64" s="22" t="n">
        <v>44196</v>
      </c>
      <c r="J64" s="66" t="n">
        <f aca="false">_xlfn.DAYS(I64,H64)</f>
        <v>365</v>
      </c>
      <c r="K64" s="79" t="n">
        <v>1378300</v>
      </c>
      <c r="L64" s="69" t="s">
        <v>665</v>
      </c>
      <c r="M64" s="23" t="s">
        <v>645</v>
      </c>
      <c r="N64" s="53" t="s">
        <v>507</v>
      </c>
      <c r="O64" s="53" t="s">
        <v>28</v>
      </c>
    </row>
    <row r="65" customFormat="false" ht="13.8" hidden="false" customHeight="false" outlineLevel="0" collapsed="false">
      <c r="A65" s="72" t="s">
        <v>508</v>
      </c>
      <c r="B65" s="73" t="s">
        <v>534</v>
      </c>
      <c r="C65" s="74" t="s">
        <v>507</v>
      </c>
      <c r="D65" s="64" t="n">
        <v>9</v>
      </c>
      <c r="E65" s="64" t="n">
        <v>0</v>
      </c>
      <c r="F65" s="76" t="n">
        <v>9</v>
      </c>
      <c r="G65" s="76" t="n">
        <v>0</v>
      </c>
      <c r="H65" s="22" t="n">
        <v>43831</v>
      </c>
      <c r="I65" s="22" t="n">
        <v>44196</v>
      </c>
      <c r="J65" s="66" t="n">
        <f aca="false">_xlfn.DAYS(I65,H65)</f>
        <v>365</v>
      </c>
      <c r="K65" s="77" t="n">
        <v>1544400</v>
      </c>
      <c r="L65" s="69" t="s">
        <v>666</v>
      </c>
      <c r="M65" s="23" t="s">
        <v>645</v>
      </c>
      <c r="N65" s="53" t="s">
        <v>507</v>
      </c>
      <c r="O65" s="53" t="s">
        <v>193</v>
      </c>
    </row>
    <row r="66" customFormat="false" ht="13.8" hidden="false" customHeight="false" outlineLevel="0" collapsed="false">
      <c r="A66" s="72" t="s">
        <v>508</v>
      </c>
      <c r="B66" s="73" t="s">
        <v>534</v>
      </c>
      <c r="C66" s="74" t="s">
        <v>507</v>
      </c>
      <c r="D66" s="64" t="n">
        <v>10</v>
      </c>
      <c r="E66" s="64" t="n">
        <v>0</v>
      </c>
      <c r="F66" s="76" t="n">
        <v>10</v>
      </c>
      <c r="G66" s="76" t="n">
        <v>0</v>
      </c>
      <c r="H66" s="22" t="n">
        <v>43831</v>
      </c>
      <c r="I66" s="22" t="n">
        <v>44196</v>
      </c>
      <c r="J66" s="66" t="n">
        <f aca="false">_xlfn.DAYS(I66,H66)</f>
        <v>365</v>
      </c>
      <c r="K66" s="77" t="n">
        <v>1663200</v>
      </c>
      <c r="L66" s="69" t="n">
        <f aca="false">IF(J66&lt;=30,K66/12,J66*K66/365)</f>
        <v>1663200</v>
      </c>
      <c r="M66" s="23" t="s">
        <v>635</v>
      </c>
    </row>
    <row r="67" customFormat="false" ht="13.8" hidden="false" customHeight="false" outlineLevel="0" collapsed="false">
      <c r="A67" s="72" t="s">
        <v>508</v>
      </c>
      <c r="B67" s="73" t="s">
        <v>534</v>
      </c>
      <c r="C67" s="74" t="s">
        <v>507</v>
      </c>
      <c r="D67" s="64" t="n">
        <v>11</v>
      </c>
      <c r="E67" s="64" t="n">
        <v>0</v>
      </c>
      <c r="F67" s="76" t="n">
        <v>11</v>
      </c>
      <c r="G67" s="76" t="n">
        <v>0</v>
      </c>
      <c r="H67" s="22" t="n">
        <v>43831</v>
      </c>
      <c r="I67" s="22" t="n">
        <v>44196</v>
      </c>
      <c r="J67" s="66" t="n">
        <f aca="false">_xlfn.DAYS(I67,H67)</f>
        <v>365</v>
      </c>
      <c r="K67" s="77" t="n">
        <v>1821600</v>
      </c>
      <c r="L67" s="69" t="n">
        <f aca="false">IF(J67&lt;=30,K67/12,J67*K67/365)</f>
        <v>1821600</v>
      </c>
      <c r="M67" s="23" t="s">
        <v>635</v>
      </c>
    </row>
    <row r="68" customFormat="false" ht="13.8" hidden="false" customHeight="false" outlineLevel="0" collapsed="false">
      <c r="A68" s="72" t="s">
        <v>508</v>
      </c>
      <c r="B68" s="73" t="s">
        <v>534</v>
      </c>
      <c r="C68" s="74" t="s">
        <v>507</v>
      </c>
      <c r="D68" s="64" t="n">
        <v>12</v>
      </c>
      <c r="E68" s="64" t="n">
        <v>0</v>
      </c>
      <c r="F68" s="76" t="n">
        <v>12</v>
      </c>
      <c r="G68" s="76" t="n">
        <v>0</v>
      </c>
      <c r="H68" s="22" t="n">
        <v>43831</v>
      </c>
      <c r="I68" s="22" t="n">
        <v>44196</v>
      </c>
      <c r="J68" s="66" t="n">
        <f aca="false">_xlfn.DAYS(I68,H68)</f>
        <v>365</v>
      </c>
      <c r="K68" s="77" t="n">
        <v>2004200</v>
      </c>
      <c r="L68" s="69" t="n">
        <f aca="false">IF(J68&lt;=30,K68/12,J68*K68/365)</f>
        <v>2004200</v>
      </c>
      <c r="M68" s="23" t="s">
        <v>635</v>
      </c>
    </row>
    <row r="69" customFormat="false" ht="13.8" hidden="false" customHeight="false" outlineLevel="0" collapsed="false">
      <c r="A69" s="72" t="s">
        <v>508</v>
      </c>
      <c r="B69" s="73" t="s">
        <v>534</v>
      </c>
      <c r="C69" s="74" t="s">
        <v>507</v>
      </c>
      <c r="D69" s="64" t="n">
        <v>13</v>
      </c>
      <c r="E69" s="64" t="n">
        <v>0</v>
      </c>
      <c r="F69" s="76" t="n">
        <v>13</v>
      </c>
      <c r="G69" s="76" t="n">
        <v>0</v>
      </c>
      <c r="H69" s="22" t="n">
        <v>43831</v>
      </c>
      <c r="I69" s="22" t="n">
        <v>44196</v>
      </c>
      <c r="J69" s="66" t="n">
        <f aca="false">_xlfn.DAYS(I69,H69)</f>
        <v>365</v>
      </c>
      <c r="K69" s="77" t="n">
        <v>2253900</v>
      </c>
      <c r="L69" s="69" t="n">
        <f aca="false">IF(J69&lt;=30,K69/12,J69*K69/365)</f>
        <v>2253900</v>
      </c>
      <c r="M69" s="23" t="s">
        <v>635</v>
      </c>
    </row>
    <row r="70" customFormat="false" ht="13.8" hidden="false" customHeight="false" outlineLevel="0" collapsed="false">
      <c r="A70" s="72" t="s">
        <v>508</v>
      </c>
      <c r="B70" s="73" t="s">
        <v>534</v>
      </c>
      <c r="C70" s="74" t="s">
        <v>507</v>
      </c>
      <c r="D70" s="64" t="n">
        <v>14</v>
      </c>
      <c r="E70" s="64" t="n">
        <v>0</v>
      </c>
      <c r="F70" s="76" t="n">
        <v>14</v>
      </c>
      <c r="G70" s="76" t="n">
        <v>0</v>
      </c>
      <c r="H70" s="22" t="n">
        <v>43831</v>
      </c>
      <c r="I70" s="22" t="n">
        <v>44196</v>
      </c>
      <c r="J70" s="66" t="n">
        <f aca="false">_xlfn.DAYS(I70,H70)</f>
        <v>365</v>
      </c>
      <c r="K70" s="77" t="n">
        <v>2443100</v>
      </c>
      <c r="L70" s="69" t="n">
        <f aca="false">IF(J70&lt;=30,K70/12,J70*K70/365)</f>
        <v>2443100</v>
      </c>
      <c r="M70" s="23" t="s">
        <v>635</v>
      </c>
    </row>
    <row r="71" customFormat="false" ht="13.8" hidden="false" customHeight="false" outlineLevel="0" collapsed="false">
      <c r="A71" s="72" t="s">
        <v>508</v>
      </c>
      <c r="B71" s="73" t="s">
        <v>534</v>
      </c>
      <c r="C71" s="74" t="s">
        <v>507</v>
      </c>
      <c r="D71" s="64" t="n">
        <v>15</v>
      </c>
      <c r="E71" s="64" t="n">
        <v>0</v>
      </c>
      <c r="F71" s="76" t="n">
        <v>15</v>
      </c>
      <c r="G71" s="76" t="n">
        <v>0</v>
      </c>
      <c r="H71" s="22" t="n">
        <v>43831</v>
      </c>
      <c r="I71" s="22" t="n">
        <v>44196</v>
      </c>
      <c r="J71" s="66" t="n">
        <f aca="false">_xlfn.DAYS(I71,H71)</f>
        <v>365</v>
      </c>
      <c r="K71" s="77" t="n">
        <v>2633400</v>
      </c>
      <c r="L71" s="69" t="n">
        <f aca="false">IF(J71&lt;=30,K71/12,J71*K71/365)</f>
        <v>2633400</v>
      </c>
      <c r="M71" s="23" t="s">
        <v>635</v>
      </c>
    </row>
    <row r="72" customFormat="false" ht="13.8" hidden="false" customHeight="false" outlineLevel="0" collapsed="false">
      <c r="A72" s="72" t="s">
        <v>508</v>
      </c>
      <c r="B72" s="73" t="s">
        <v>534</v>
      </c>
      <c r="C72" s="74" t="s">
        <v>507</v>
      </c>
      <c r="D72" s="64" t="n">
        <v>16</v>
      </c>
      <c r="E72" s="64" t="n">
        <v>0</v>
      </c>
      <c r="F72" s="76" t="n">
        <v>16</v>
      </c>
      <c r="G72" s="76" t="n">
        <v>0</v>
      </c>
      <c r="H72" s="22" t="n">
        <v>43831</v>
      </c>
      <c r="I72" s="22" t="n">
        <v>44196</v>
      </c>
      <c r="J72" s="66" t="n">
        <f aca="false">_xlfn.DAYS(I72,H72)</f>
        <v>365</v>
      </c>
      <c r="K72" s="77" t="n">
        <v>3359400</v>
      </c>
      <c r="L72" s="69" t="s">
        <v>659</v>
      </c>
      <c r="M72" s="23" t="s">
        <v>645</v>
      </c>
      <c r="N72" s="53" t="s">
        <v>507</v>
      </c>
      <c r="O72" s="53" t="s">
        <v>148</v>
      </c>
    </row>
    <row r="73" customFormat="false" ht="13.8" hidden="false" customHeight="false" outlineLevel="0" collapsed="false">
      <c r="A73" s="72" t="s">
        <v>508</v>
      </c>
      <c r="B73" s="73" t="s">
        <v>534</v>
      </c>
      <c r="C73" s="74" t="s">
        <v>507</v>
      </c>
      <c r="D73" s="64" t="n">
        <v>17</v>
      </c>
      <c r="E73" s="64" t="n">
        <v>0</v>
      </c>
      <c r="F73" s="76" t="n">
        <v>17</v>
      </c>
      <c r="G73" s="76" t="n">
        <v>0</v>
      </c>
      <c r="H73" s="22" t="n">
        <v>43831</v>
      </c>
      <c r="I73" s="22" t="n">
        <v>44196</v>
      </c>
      <c r="J73" s="66" t="n">
        <f aca="false">_xlfn.DAYS(I73,H73)</f>
        <v>365</v>
      </c>
      <c r="K73" s="77" t="n">
        <v>2989800</v>
      </c>
      <c r="L73" s="69" t="n">
        <f aca="false">IF(J73&lt;=30,K73/12,J73*K73/365)</f>
        <v>2989800</v>
      </c>
      <c r="M73" s="23" t="s">
        <v>635</v>
      </c>
    </row>
    <row r="74" customFormat="false" ht="13.8" hidden="false" customHeight="false" outlineLevel="0" collapsed="false">
      <c r="A74" s="72" t="s">
        <v>508</v>
      </c>
      <c r="B74" s="73" t="s">
        <v>534</v>
      </c>
      <c r="C74" s="74" t="s">
        <v>507</v>
      </c>
      <c r="D74" s="64" t="n">
        <v>18</v>
      </c>
      <c r="E74" s="64" t="n">
        <v>0</v>
      </c>
      <c r="F74" s="76" t="n">
        <v>18</v>
      </c>
      <c r="G74" s="76" t="n">
        <v>0</v>
      </c>
      <c r="H74" s="22" t="n">
        <v>43831</v>
      </c>
      <c r="I74" s="22" t="n">
        <v>44196</v>
      </c>
      <c r="J74" s="66" t="n">
        <f aca="false">_xlfn.DAYS(I74,H74)</f>
        <v>365</v>
      </c>
      <c r="K74" s="77" t="n">
        <v>3155900</v>
      </c>
      <c r="L74" s="69" t="n">
        <f aca="false">IF(J74&lt;=30,K74/12,J74*K74/365)</f>
        <v>3155900</v>
      </c>
      <c r="M74" s="23" t="s">
        <v>635</v>
      </c>
    </row>
    <row r="75" customFormat="false" ht="13.8" hidden="false" customHeight="false" outlineLevel="0" collapsed="false">
      <c r="A75" s="72" t="s">
        <v>508</v>
      </c>
      <c r="B75" s="73" t="s">
        <v>534</v>
      </c>
      <c r="C75" s="74" t="s">
        <v>507</v>
      </c>
      <c r="D75" s="64" t="n">
        <v>19</v>
      </c>
      <c r="E75" s="64" t="n">
        <v>0</v>
      </c>
      <c r="F75" s="76" t="n">
        <v>19</v>
      </c>
      <c r="G75" s="76" t="n">
        <v>0</v>
      </c>
      <c r="H75" s="22" t="n">
        <v>43831</v>
      </c>
      <c r="I75" s="22" t="n">
        <v>44196</v>
      </c>
      <c r="J75" s="66" t="n">
        <f aca="false">_xlfn.DAYS(I75,H75)</f>
        <v>365</v>
      </c>
      <c r="K75" s="77" t="n">
        <v>3345100</v>
      </c>
      <c r="L75" s="69" t="n">
        <f aca="false">IF(J75&lt;=30,K75/12,J75*K75/365)</f>
        <v>3345100</v>
      </c>
      <c r="M75" s="23" t="s">
        <v>635</v>
      </c>
    </row>
    <row r="76" customFormat="false" ht="13.8" hidden="false" customHeight="false" outlineLevel="0" collapsed="false">
      <c r="A76" s="72" t="s">
        <v>508</v>
      </c>
      <c r="B76" s="73" t="s">
        <v>534</v>
      </c>
      <c r="C76" s="74" t="s">
        <v>507</v>
      </c>
      <c r="D76" s="64" t="n">
        <v>20</v>
      </c>
      <c r="E76" s="64" t="n">
        <v>0</v>
      </c>
      <c r="F76" s="76" t="n">
        <v>20</v>
      </c>
      <c r="G76" s="76" t="n">
        <v>0</v>
      </c>
      <c r="H76" s="22" t="n">
        <v>43831</v>
      </c>
      <c r="I76" s="22" t="n">
        <v>44196</v>
      </c>
      <c r="J76" s="66" t="n">
        <f aca="false">_xlfn.DAYS(I76,H76)</f>
        <v>365</v>
      </c>
      <c r="K76" s="77" t="n">
        <v>3510100</v>
      </c>
      <c r="L76" s="69" t="n">
        <f aca="false">IF(J76&lt;=30,K76/12,J76*K76/365)</f>
        <v>3510100</v>
      </c>
      <c r="M76" s="23" t="s">
        <v>635</v>
      </c>
    </row>
    <row r="77" customFormat="false" ht="13.8" hidden="false" customHeight="false" outlineLevel="0" collapsed="false">
      <c r="A77" s="72" t="s">
        <v>508</v>
      </c>
      <c r="B77" s="73" t="s">
        <v>534</v>
      </c>
      <c r="C77" s="74" t="s">
        <v>507</v>
      </c>
      <c r="D77" s="64" t="n">
        <v>21</v>
      </c>
      <c r="E77" s="64" t="n">
        <v>0</v>
      </c>
      <c r="F77" s="76" t="n">
        <v>21</v>
      </c>
      <c r="G77" s="76" t="n">
        <v>0</v>
      </c>
      <c r="H77" s="22" t="n">
        <v>43831</v>
      </c>
      <c r="I77" s="22" t="n">
        <v>44196</v>
      </c>
      <c r="J77" s="66" t="n">
        <f aca="false">_xlfn.DAYS(I77,H77)</f>
        <v>365</v>
      </c>
      <c r="K77" s="77" t="n">
        <v>3700400</v>
      </c>
      <c r="L77" s="69" t="n">
        <f aca="false">IF(J77&lt;=30,K77/12,J77*K77/365)</f>
        <v>3700400</v>
      </c>
      <c r="M77" s="23" t="s">
        <v>635</v>
      </c>
    </row>
    <row r="78" customFormat="false" ht="13.8" hidden="false" customHeight="false" outlineLevel="0" collapsed="false">
      <c r="A78" s="72" t="s">
        <v>508</v>
      </c>
      <c r="B78" s="73" t="s">
        <v>534</v>
      </c>
      <c r="C78" s="74" t="s">
        <v>507</v>
      </c>
      <c r="D78" s="64" t="n">
        <v>22</v>
      </c>
      <c r="E78" s="64" t="n">
        <v>0</v>
      </c>
      <c r="F78" s="76" t="n">
        <v>22</v>
      </c>
      <c r="G78" s="76" t="n">
        <v>0</v>
      </c>
      <c r="H78" s="22" t="n">
        <v>43831</v>
      </c>
      <c r="I78" s="22" t="n">
        <v>44196</v>
      </c>
      <c r="J78" s="66" t="n">
        <f aca="false">_xlfn.DAYS(I78,H78)</f>
        <v>365</v>
      </c>
      <c r="K78" s="77" t="n">
        <v>3866500</v>
      </c>
      <c r="L78" s="69" t="n">
        <f aca="false">IF(J78&lt;=30,K78/12,J78*K78/365)</f>
        <v>3866500</v>
      </c>
      <c r="M78" s="23" t="s">
        <v>635</v>
      </c>
    </row>
    <row r="79" customFormat="false" ht="13.8" hidden="false" customHeight="false" outlineLevel="0" collapsed="false">
      <c r="A79" s="72" t="s">
        <v>508</v>
      </c>
      <c r="B79" s="73" t="s">
        <v>534</v>
      </c>
      <c r="C79" s="74" t="s">
        <v>507</v>
      </c>
      <c r="D79" s="64" t="n">
        <v>23</v>
      </c>
      <c r="E79" s="64" t="n">
        <v>0</v>
      </c>
      <c r="F79" s="76" t="n">
        <v>23</v>
      </c>
      <c r="G79" s="76" t="n">
        <v>0</v>
      </c>
      <c r="H79" s="22" t="n">
        <v>43831</v>
      </c>
      <c r="I79" s="22" t="n">
        <v>44196</v>
      </c>
      <c r="J79" s="66" t="n">
        <f aca="false">_xlfn.DAYS(I79,H79)</f>
        <v>365</v>
      </c>
      <c r="K79" s="77" t="n">
        <v>4056800</v>
      </c>
      <c r="L79" s="69" t="n">
        <f aca="false">IF(J79&lt;=30,K79/12,J79*K79/365)</f>
        <v>4056800</v>
      </c>
      <c r="M79" s="23" t="s">
        <v>635</v>
      </c>
    </row>
    <row r="80" customFormat="false" ht="13.8" hidden="false" customHeight="false" outlineLevel="0" collapsed="false">
      <c r="A80" s="72" t="s">
        <v>508</v>
      </c>
      <c r="B80" s="73" t="s">
        <v>534</v>
      </c>
      <c r="C80" s="74" t="s">
        <v>507</v>
      </c>
      <c r="D80" s="64" t="n">
        <v>24</v>
      </c>
      <c r="E80" s="64" t="n">
        <v>0</v>
      </c>
      <c r="F80" s="76" t="n">
        <v>24</v>
      </c>
      <c r="G80" s="76" t="n">
        <v>0</v>
      </c>
      <c r="H80" s="22" t="n">
        <v>43831</v>
      </c>
      <c r="I80" s="22" t="n">
        <v>44196</v>
      </c>
      <c r="J80" s="66" t="n">
        <f aca="false">_xlfn.DAYS(I80,H80)</f>
        <v>365</v>
      </c>
      <c r="K80" s="77" t="n">
        <v>5095200</v>
      </c>
      <c r="L80" s="69" t="n">
        <f aca="false">IF(J80&lt;=30,K80/12,J80*K80/365)</f>
        <v>5095200</v>
      </c>
      <c r="M80" s="23" t="s">
        <v>635</v>
      </c>
    </row>
    <row r="81" customFormat="false" ht="13.8" hidden="false" customHeight="false" outlineLevel="0" collapsed="false">
      <c r="A81" s="72" t="s">
        <v>508</v>
      </c>
      <c r="B81" s="73" t="s">
        <v>534</v>
      </c>
      <c r="C81" s="74" t="s">
        <v>507</v>
      </c>
      <c r="D81" s="64" t="n">
        <v>25</v>
      </c>
      <c r="E81" s="64" t="n">
        <v>0</v>
      </c>
      <c r="F81" s="76" t="n">
        <v>25</v>
      </c>
      <c r="G81" s="76" t="n">
        <v>0</v>
      </c>
      <c r="H81" s="22" t="n">
        <v>43831</v>
      </c>
      <c r="I81" s="22" t="n">
        <v>44196</v>
      </c>
      <c r="J81" s="66" t="n">
        <f aca="false">_xlfn.DAYS(I81,H81)</f>
        <v>365</v>
      </c>
      <c r="K81" s="77" t="n">
        <v>5294300</v>
      </c>
      <c r="L81" s="69" t="n">
        <f aca="false">IF(J81&lt;=30,K81/12,J81*K81/365)</f>
        <v>5294300</v>
      </c>
      <c r="M81" s="23" t="s">
        <v>635</v>
      </c>
    </row>
    <row r="82" customFormat="false" ht="13.8" hidden="false" customHeight="false" outlineLevel="0" collapsed="false">
      <c r="A82" s="72" t="s">
        <v>508</v>
      </c>
      <c r="B82" s="73" t="s">
        <v>534</v>
      </c>
      <c r="C82" s="74" t="s">
        <v>507</v>
      </c>
      <c r="D82" s="75" t="s">
        <v>660</v>
      </c>
      <c r="E82" s="64" t="n">
        <v>0</v>
      </c>
      <c r="F82" s="76" t="n">
        <v>26</v>
      </c>
      <c r="G82" s="76" t="n">
        <v>0</v>
      </c>
      <c r="H82" s="22" t="n">
        <v>43831</v>
      </c>
      <c r="I82" s="22" t="n">
        <v>44196</v>
      </c>
      <c r="J82" s="66" t="n">
        <f aca="false">_xlfn.DAYS(I82,H82)</f>
        <v>365</v>
      </c>
      <c r="K82" s="78" t="n">
        <f aca="false">4813000 + 30000 * (F82 - 25)</f>
        <v>4843000</v>
      </c>
      <c r="L82" s="69" t="s">
        <v>661</v>
      </c>
      <c r="M82" s="23" t="s">
        <v>647</v>
      </c>
      <c r="N82" s="53" t="s">
        <v>659</v>
      </c>
      <c r="O82" s="53" t="s">
        <v>507</v>
      </c>
      <c r="P82" s="53" t="s">
        <v>148</v>
      </c>
    </row>
    <row r="83" customFormat="false" ht="13.8" hidden="false" customHeight="false" outlineLevel="0" collapsed="false">
      <c r="A83" s="72" t="s">
        <v>508</v>
      </c>
      <c r="B83" s="73" t="s">
        <v>526</v>
      </c>
      <c r="C83" s="74" t="s">
        <v>634</v>
      </c>
      <c r="D83" s="75" t="s">
        <v>651</v>
      </c>
      <c r="E83" s="64" t="n">
        <v>0</v>
      </c>
      <c r="F83" s="76" t="n">
        <v>24</v>
      </c>
      <c r="G83" s="76" t="n">
        <v>0</v>
      </c>
      <c r="H83" s="22" t="n">
        <v>43831</v>
      </c>
      <c r="I83" s="22" t="n">
        <v>44196</v>
      </c>
      <c r="J83" s="66" t="n">
        <f aca="false">_xlfn.DAYS(I83,H83)</f>
        <v>365</v>
      </c>
      <c r="K83" s="77" t="n">
        <v>576840</v>
      </c>
      <c r="L83" s="69" t="n">
        <f aca="false">IF(J83&lt;=30,K83/12,J83*K83/365)</f>
        <v>576840</v>
      </c>
      <c r="M83" s="23" t="s">
        <v>635</v>
      </c>
    </row>
    <row r="84" customFormat="false" ht="13.8" hidden="false" customHeight="false" outlineLevel="0" collapsed="false">
      <c r="A84" s="72" t="s">
        <v>508</v>
      </c>
      <c r="B84" s="73" t="s">
        <v>526</v>
      </c>
      <c r="C84" s="74" t="s">
        <v>634</v>
      </c>
      <c r="D84" s="68" t="s">
        <v>667</v>
      </c>
      <c r="E84" s="64" t="n">
        <v>0</v>
      </c>
      <c r="F84" s="76" t="n">
        <v>6</v>
      </c>
      <c r="G84" s="76" t="n">
        <v>0</v>
      </c>
      <c r="H84" s="22" t="n">
        <v>43831</v>
      </c>
      <c r="I84" s="22" t="n">
        <v>44196</v>
      </c>
      <c r="J84" s="66" t="n">
        <f aca="false">_xlfn.DAYS(I84,H84)</f>
        <v>365</v>
      </c>
      <c r="K84" s="77" t="n">
        <v>1048080</v>
      </c>
      <c r="L84" s="69" t="s">
        <v>668</v>
      </c>
      <c r="M84" s="23" t="s">
        <v>647</v>
      </c>
      <c r="N84" s="53" t="s">
        <v>648</v>
      </c>
      <c r="O84" s="53" t="s">
        <v>507</v>
      </c>
      <c r="P84" s="53" t="s">
        <v>28</v>
      </c>
    </row>
    <row r="85" customFormat="false" ht="13.8" hidden="false" customHeight="false" outlineLevel="0" collapsed="false">
      <c r="A85" s="72" t="s">
        <v>508</v>
      </c>
      <c r="B85" s="73" t="s">
        <v>526</v>
      </c>
      <c r="C85" s="74" t="s">
        <v>634</v>
      </c>
      <c r="D85" s="68" t="s">
        <v>655</v>
      </c>
      <c r="E85" s="64" t="n">
        <v>0</v>
      </c>
      <c r="F85" s="76" t="n">
        <v>12</v>
      </c>
      <c r="G85" s="76" t="n">
        <v>0</v>
      </c>
      <c r="H85" s="22" t="n">
        <v>43831</v>
      </c>
      <c r="I85" s="22" t="n">
        <v>44196</v>
      </c>
      <c r="J85" s="66" t="n">
        <f aca="false">_xlfn.DAYS(I85,H85)</f>
        <v>365</v>
      </c>
      <c r="K85" s="77" t="n">
        <v>1676400</v>
      </c>
      <c r="L85" s="69" t="s">
        <v>669</v>
      </c>
      <c r="M85" s="23" t="s">
        <v>647</v>
      </c>
      <c r="N85" s="53" t="s">
        <v>648</v>
      </c>
      <c r="O85" s="53" t="s">
        <v>507</v>
      </c>
      <c r="P85" s="53" t="s">
        <v>28</v>
      </c>
    </row>
    <row r="86" customFormat="false" ht="13.8" hidden="false" customHeight="false" outlineLevel="0" collapsed="false">
      <c r="A86" s="72" t="s">
        <v>508</v>
      </c>
      <c r="B86" s="73" t="s">
        <v>526</v>
      </c>
      <c r="C86" s="74" t="s">
        <v>634</v>
      </c>
      <c r="D86" s="75" t="s">
        <v>657</v>
      </c>
      <c r="E86" s="64" t="n">
        <v>0</v>
      </c>
      <c r="F86" s="76" t="n">
        <v>25</v>
      </c>
      <c r="G86" s="76" t="n">
        <v>0</v>
      </c>
      <c r="H86" s="22" t="n">
        <v>43831</v>
      </c>
      <c r="I86" s="22" t="n">
        <v>44196</v>
      </c>
      <c r="J86" s="66" t="n">
        <f aca="false">_xlfn.DAYS(I86,H86)</f>
        <v>365</v>
      </c>
      <c r="K86" s="77" t="n">
        <v>2409000</v>
      </c>
      <c r="L86" s="69" t="s">
        <v>670</v>
      </c>
      <c r="M86" s="23" t="s">
        <v>647</v>
      </c>
      <c r="N86" s="53" t="s">
        <v>648</v>
      </c>
      <c r="O86" s="53" t="s">
        <v>507</v>
      </c>
      <c r="P86" s="53" t="s">
        <v>28</v>
      </c>
    </row>
    <row r="87" customFormat="false" ht="13.8" hidden="false" customHeight="false" outlineLevel="0" collapsed="false">
      <c r="A87" s="72" t="s">
        <v>508</v>
      </c>
      <c r="B87" s="73" t="s">
        <v>527</v>
      </c>
      <c r="C87" s="74" t="s">
        <v>509</v>
      </c>
      <c r="D87" s="75" t="s">
        <v>651</v>
      </c>
      <c r="E87" s="64" t="n">
        <v>0</v>
      </c>
      <c r="F87" s="76" t="n">
        <v>5</v>
      </c>
      <c r="G87" s="76" t="n">
        <v>0</v>
      </c>
      <c r="H87" s="22" t="n">
        <v>43831</v>
      </c>
      <c r="I87" s="22" t="n">
        <v>44196</v>
      </c>
      <c r="J87" s="66" t="n">
        <f aca="false">_xlfn.DAYS(I87,H87)</f>
        <v>365</v>
      </c>
      <c r="K87" s="77" t="n">
        <v>480700</v>
      </c>
      <c r="L87" s="69" t="s">
        <v>650</v>
      </c>
      <c r="M87" s="23" t="s">
        <v>647</v>
      </c>
      <c r="N87" s="53" t="s">
        <v>637</v>
      </c>
      <c r="O87" s="53" t="s">
        <v>509</v>
      </c>
      <c r="P87" s="53" t="s">
        <v>28</v>
      </c>
    </row>
    <row r="88" customFormat="false" ht="13.8" hidden="false" customHeight="false" outlineLevel="0" collapsed="false">
      <c r="A88" s="72" t="s">
        <v>508</v>
      </c>
      <c r="B88" s="73" t="s">
        <v>527</v>
      </c>
      <c r="C88" s="74" t="s">
        <v>509</v>
      </c>
      <c r="D88" s="68" t="s">
        <v>667</v>
      </c>
      <c r="E88" s="64" t="n">
        <v>0</v>
      </c>
      <c r="F88" s="76" t="n">
        <v>11</v>
      </c>
      <c r="G88" s="76" t="n">
        <v>0</v>
      </c>
      <c r="H88" s="22" t="n">
        <v>43831</v>
      </c>
      <c r="I88" s="22" t="n">
        <v>44196</v>
      </c>
      <c r="J88" s="66" t="n">
        <f aca="false">_xlfn.DAYS(I88,H88)</f>
        <v>365</v>
      </c>
      <c r="K88" s="77" t="n">
        <v>873400</v>
      </c>
      <c r="L88" s="69" t="s">
        <v>653</v>
      </c>
      <c r="M88" s="23" t="s">
        <v>647</v>
      </c>
      <c r="N88" s="53" t="s">
        <v>637</v>
      </c>
      <c r="O88" s="53" t="s">
        <v>509</v>
      </c>
      <c r="P88" s="53" t="s">
        <v>28</v>
      </c>
    </row>
    <row r="89" customFormat="false" ht="13.8" hidden="false" customHeight="false" outlineLevel="0" collapsed="false">
      <c r="A89" s="72" t="s">
        <v>508</v>
      </c>
      <c r="B89" s="73" t="s">
        <v>527</v>
      </c>
      <c r="C89" s="74" t="s">
        <v>509</v>
      </c>
      <c r="D89" s="68" t="s">
        <v>655</v>
      </c>
      <c r="E89" s="64" t="n">
        <v>0</v>
      </c>
      <c r="F89" s="76" t="n">
        <v>24</v>
      </c>
      <c r="G89" s="76" t="n">
        <v>0</v>
      </c>
      <c r="H89" s="22" t="n">
        <v>43831</v>
      </c>
      <c r="I89" s="22" t="n">
        <v>44196</v>
      </c>
      <c r="J89" s="66" t="n">
        <f aca="false">_xlfn.DAYS(I89,H89)</f>
        <v>365</v>
      </c>
      <c r="K89" s="77" t="n">
        <v>1397000</v>
      </c>
      <c r="L89" s="69" t="s">
        <v>656</v>
      </c>
      <c r="M89" s="23" t="s">
        <v>647</v>
      </c>
      <c r="N89" s="53" t="s">
        <v>637</v>
      </c>
      <c r="O89" s="53" t="s">
        <v>509</v>
      </c>
      <c r="P89" s="53" t="s">
        <v>28</v>
      </c>
    </row>
    <row r="90" customFormat="false" ht="13.8" hidden="false" customHeight="false" outlineLevel="0" collapsed="false">
      <c r="A90" s="72" t="s">
        <v>508</v>
      </c>
      <c r="B90" s="73" t="s">
        <v>527</v>
      </c>
      <c r="C90" s="74" t="s">
        <v>509</v>
      </c>
      <c r="D90" s="75" t="s">
        <v>657</v>
      </c>
      <c r="E90" s="64" t="n">
        <v>0</v>
      </c>
      <c r="F90" s="76" t="n">
        <v>25</v>
      </c>
      <c r="G90" s="76" t="n">
        <v>0</v>
      </c>
      <c r="H90" s="22" t="n">
        <v>43831</v>
      </c>
      <c r="I90" s="22" t="n">
        <v>44196</v>
      </c>
      <c r="J90" s="66" t="n">
        <f aca="false">_xlfn.DAYS(I90,H90)</f>
        <v>365</v>
      </c>
      <c r="K90" s="77" t="n">
        <v>2007500</v>
      </c>
      <c r="L90" s="69" t="s">
        <v>658</v>
      </c>
      <c r="M90" s="23" t="s">
        <v>647</v>
      </c>
      <c r="N90" s="53" t="s">
        <v>637</v>
      </c>
      <c r="O90" s="53" t="s">
        <v>509</v>
      </c>
      <c r="P90" s="53" t="s">
        <v>28</v>
      </c>
    </row>
    <row r="91" customFormat="false" ht="13.8" hidden="false" customHeight="false" outlineLevel="0" collapsed="false">
      <c r="A91" s="72" t="s">
        <v>508</v>
      </c>
      <c r="B91" s="73" t="s">
        <v>527</v>
      </c>
      <c r="C91" s="74" t="s">
        <v>507</v>
      </c>
      <c r="D91" s="75" t="s">
        <v>651</v>
      </c>
      <c r="E91" s="64" t="n">
        <v>0</v>
      </c>
      <c r="F91" s="76" t="n">
        <v>5</v>
      </c>
      <c r="G91" s="76" t="n">
        <v>0</v>
      </c>
      <c r="H91" s="22" t="n">
        <v>43831</v>
      </c>
      <c r="I91" s="22" t="n">
        <v>44196</v>
      </c>
      <c r="J91" s="66" t="n">
        <f aca="false">_xlfn.DAYS(I91,H91)</f>
        <v>365</v>
      </c>
      <c r="K91" s="77" t="n">
        <v>831600</v>
      </c>
      <c r="L91" s="69" t="n">
        <f aca="false">IF(J91&lt;=30,K91/12,J91*K91/365)</f>
        <v>831600</v>
      </c>
      <c r="M91" s="23" t="s">
        <v>635</v>
      </c>
    </row>
    <row r="92" customFormat="false" ht="13.8" hidden="false" customHeight="false" outlineLevel="0" collapsed="false">
      <c r="A92" s="72" t="s">
        <v>508</v>
      </c>
      <c r="B92" s="73" t="s">
        <v>527</v>
      </c>
      <c r="C92" s="74" t="s">
        <v>507</v>
      </c>
      <c r="D92" s="64" t="n">
        <v>6</v>
      </c>
      <c r="E92" s="64" t="n">
        <v>0</v>
      </c>
      <c r="F92" s="76" t="n">
        <v>6</v>
      </c>
      <c r="G92" s="76" t="n">
        <v>0</v>
      </c>
      <c r="H92" s="22" t="n">
        <v>43831</v>
      </c>
      <c r="I92" s="22" t="n">
        <v>44196</v>
      </c>
      <c r="J92" s="66" t="n">
        <f aca="false">_xlfn.DAYS(I92,H92)</f>
        <v>365</v>
      </c>
      <c r="K92" s="77" t="n">
        <v>1021900</v>
      </c>
      <c r="L92" s="69" t="n">
        <f aca="false">IF(J92&lt;=30,K92/12,J92*K92/365)</f>
        <v>1021900</v>
      </c>
      <c r="M92" s="23" t="s">
        <v>635</v>
      </c>
    </row>
    <row r="93" customFormat="false" ht="13.8" hidden="false" customHeight="false" outlineLevel="0" collapsed="false">
      <c r="A93" s="72" t="s">
        <v>508</v>
      </c>
      <c r="B93" s="73" t="s">
        <v>527</v>
      </c>
      <c r="C93" s="74" t="s">
        <v>507</v>
      </c>
      <c r="D93" s="64" t="n">
        <v>7</v>
      </c>
      <c r="E93" s="64" t="n">
        <v>0</v>
      </c>
      <c r="F93" s="76" t="n">
        <v>7</v>
      </c>
      <c r="G93" s="76" t="n">
        <v>0</v>
      </c>
      <c r="H93" s="22" t="n">
        <v>43831</v>
      </c>
      <c r="I93" s="22" t="n">
        <v>44196</v>
      </c>
      <c r="J93" s="66" t="n">
        <f aca="false">_xlfn.DAYS(I93,H93)</f>
        <v>365</v>
      </c>
      <c r="K93" s="77" t="n">
        <v>1188000</v>
      </c>
      <c r="L93" s="69" t="n">
        <f aca="false">IF(J93&lt;=30,K93/12,J93*K93/365)</f>
        <v>1188000</v>
      </c>
      <c r="M93" s="23" t="s">
        <v>635</v>
      </c>
    </row>
    <row r="94" customFormat="false" ht="13.8" hidden="false" customHeight="false" outlineLevel="0" collapsed="false">
      <c r="A94" s="80" t="s">
        <v>508</v>
      </c>
      <c r="B94" s="81" t="s">
        <v>527</v>
      </c>
      <c r="C94" s="82" t="s">
        <v>507</v>
      </c>
      <c r="D94" s="64" t="n">
        <v>8</v>
      </c>
      <c r="E94" s="64" t="n">
        <v>0</v>
      </c>
      <c r="F94" s="83" t="n">
        <v>8</v>
      </c>
      <c r="G94" s="83" t="n">
        <v>0</v>
      </c>
      <c r="H94" s="22" t="n">
        <v>43831</v>
      </c>
      <c r="I94" s="22" t="n">
        <v>44196</v>
      </c>
      <c r="J94" s="66" t="n">
        <f aca="false">_xlfn.DAYS(I94,H94)</f>
        <v>365</v>
      </c>
      <c r="K94" s="77" t="n">
        <v>1378300</v>
      </c>
      <c r="L94" s="69" t="n">
        <f aca="false">IF(J94&lt;=30,K94/12,J94*K94/365)</f>
        <v>1378300</v>
      </c>
      <c r="M94" s="23" t="s">
        <v>635</v>
      </c>
    </row>
    <row r="95" customFormat="false" ht="13.8" hidden="false" customHeight="false" outlineLevel="0" collapsed="false">
      <c r="A95" s="72" t="s">
        <v>508</v>
      </c>
      <c r="B95" s="73" t="s">
        <v>527</v>
      </c>
      <c r="C95" s="74" t="s">
        <v>507</v>
      </c>
      <c r="D95" s="64" t="n">
        <v>9</v>
      </c>
      <c r="E95" s="64" t="n">
        <v>0</v>
      </c>
      <c r="F95" s="76" t="n">
        <v>9</v>
      </c>
      <c r="G95" s="76" t="n">
        <v>0</v>
      </c>
      <c r="H95" s="22" t="n">
        <v>43831</v>
      </c>
      <c r="I95" s="22" t="n">
        <v>44196</v>
      </c>
      <c r="J95" s="66" t="n">
        <f aca="false">_xlfn.DAYS(I95,H95)</f>
        <v>365</v>
      </c>
      <c r="K95" s="77" t="n">
        <v>1544400</v>
      </c>
      <c r="L95" s="69" t="n">
        <f aca="false">IF(J95&lt;=30,K95/12,J95*K95/365)</f>
        <v>1544400</v>
      </c>
      <c r="M95" s="23" t="s">
        <v>635</v>
      </c>
    </row>
    <row r="96" customFormat="false" ht="13.8" hidden="false" customHeight="false" outlineLevel="0" collapsed="false">
      <c r="A96" s="72" t="s">
        <v>508</v>
      </c>
      <c r="B96" s="73" t="s">
        <v>527</v>
      </c>
      <c r="C96" s="74" t="s">
        <v>507</v>
      </c>
      <c r="D96" s="64" t="n">
        <v>10</v>
      </c>
      <c r="E96" s="64" t="n">
        <v>0</v>
      </c>
      <c r="F96" s="76" t="n">
        <v>10</v>
      </c>
      <c r="G96" s="76" t="n">
        <v>0</v>
      </c>
      <c r="H96" s="22" t="n">
        <v>43831</v>
      </c>
      <c r="I96" s="22" t="n">
        <v>44196</v>
      </c>
      <c r="J96" s="66" t="n">
        <f aca="false">_xlfn.DAYS(I96,H96)</f>
        <v>365</v>
      </c>
      <c r="K96" s="77" t="n">
        <v>1663200</v>
      </c>
      <c r="L96" s="69" t="n">
        <f aca="false">IF(J96&lt;=30,K96/12,J96*K96/365)</f>
        <v>1663200</v>
      </c>
      <c r="M96" s="23" t="s">
        <v>635</v>
      </c>
    </row>
    <row r="97" customFormat="false" ht="13.8" hidden="false" customHeight="false" outlineLevel="0" collapsed="false">
      <c r="A97" s="72" t="s">
        <v>508</v>
      </c>
      <c r="B97" s="73" t="s">
        <v>527</v>
      </c>
      <c r="C97" s="74" t="s">
        <v>507</v>
      </c>
      <c r="D97" s="64" t="n">
        <v>11</v>
      </c>
      <c r="E97" s="64" t="n">
        <v>0</v>
      </c>
      <c r="F97" s="76" t="n">
        <v>11</v>
      </c>
      <c r="G97" s="76" t="n">
        <v>0</v>
      </c>
      <c r="H97" s="22" t="n">
        <v>43831</v>
      </c>
      <c r="I97" s="22" t="n">
        <v>44196</v>
      </c>
      <c r="J97" s="66" t="n">
        <f aca="false">_xlfn.DAYS(I97,H97)</f>
        <v>365</v>
      </c>
      <c r="K97" s="77" t="n">
        <v>1821600</v>
      </c>
      <c r="L97" s="69" t="n">
        <f aca="false">IF(J97&lt;=30,K97/12,J97*K97/365)</f>
        <v>1821600</v>
      </c>
      <c r="M97" s="23" t="s">
        <v>635</v>
      </c>
    </row>
    <row r="98" customFormat="false" ht="13.8" hidden="false" customHeight="false" outlineLevel="0" collapsed="false">
      <c r="A98" s="72" t="s">
        <v>508</v>
      </c>
      <c r="B98" s="73" t="s">
        <v>527</v>
      </c>
      <c r="C98" s="74" t="s">
        <v>507</v>
      </c>
      <c r="D98" s="64" t="n">
        <v>12</v>
      </c>
      <c r="E98" s="64" t="n">
        <v>0</v>
      </c>
      <c r="F98" s="76" t="n">
        <v>12</v>
      </c>
      <c r="G98" s="76" t="n">
        <v>0</v>
      </c>
      <c r="H98" s="22" t="n">
        <v>43831</v>
      </c>
      <c r="I98" s="22" t="n">
        <v>44196</v>
      </c>
      <c r="J98" s="66" t="n">
        <f aca="false">_xlfn.DAYS(I98,H98)</f>
        <v>365</v>
      </c>
      <c r="K98" s="77" t="n">
        <v>2004200</v>
      </c>
      <c r="L98" s="69" t="n">
        <f aca="false">IF(J98&lt;=30,K98/12,J98*K98/365)</f>
        <v>2004200</v>
      </c>
      <c r="M98" s="23" t="s">
        <v>635</v>
      </c>
    </row>
    <row r="99" customFormat="false" ht="13.8" hidden="false" customHeight="false" outlineLevel="0" collapsed="false">
      <c r="A99" s="72" t="s">
        <v>508</v>
      </c>
      <c r="B99" s="73" t="s">
        <v>527</v>
      </c>
      <c r="C99" s="74" t="s">
        <v>507</v>
      </c>
      <c r="D99" s="64" t="n">
        <v>13</v>
      </c>
      <c r="E99" s="64" t="n">
        <v>0</v>
      </c>
      <c r="F99" s="76" t="n">
        <v>13</v>
      </c>
      <c r="G99" s="76" t="n">
        <v>0</v>
      </c>
      <c r="H99" s="22" t="n">
        <v>43831</v>
      </c>
      <c r="I99" s="22" t="n">
        <v>44196</v>
      </c>
      <c r="J99" s="66" t="n">
        <f aca="false">_xlfn.DAYS(I99,H99)</f>
        <v>365</v>
      </c>
      <c r="K99" s="77" t="n">
        <v>2253900</v>
      </c>
      <c r="L99" s="69" t="n">
        <f aca="false">IF(J99&lt;=30,K99/12,J99*K99/365)</f>
        <v>2253900</v>
      </c>
      <c r="M99" s="23" t="s">
        <v>635</v>
      </c>
    </row>
    <row r="100" customFormat="false" ht="13.8" hidden="false" customHeight="false" outlineLevel="0" collapsed="false">
      <c r="A100" s="72" t="s">
        <v>508</v>
      </c>
      <c r="B100" s="73" t="s">
        <v>527</v>
      </c>
      <c r="C100" s="74" t="s">
        <v>507</v>
      </c>
      <c r="D100" s="64" t="n">
        <v>14</v>
      </c>
      <c r="E100" s="64" t="n">
        <v>0</v>
      </c>
      <c r="F100" s="76" t="n">
        <v>14</v>
      </c>
      <c r="G100" s="76" t="n">
        <v>0</v>
      </c>
      <c r="H100" s="22" t="n">
        <v>43831</v>
      </c>
      <c r="I100" s="22" t="n">
        <v>44196</v>
      </c>
      <c r="J100" s="66" t="n">
        <f aca="false">_xlfn.DAYS(I100,H100)</f>
        <v>365</v>
      </c>
      <c r="K100" s="77" t="n">
        <v>2443100</v>
      </c>
      <c r="L100" s="69" t="n">
        <f aca="false">IF(J100&lt;=30,K100/12,J100*K100/365)</f>
        <v>2443100</v>
      </c>
      <c r="M100" s="23" t="s">
        <v>635</v>
      </c>
    </row>
    <row r="101" customFormat="false" ht="13.8" hidden="false" customHeight="false" outlineLevel="0" collapsed="false">
      <c r="A101" s="72" t="s">
        <v>508</v>
      </c>
      <c r="B101" s="73" t="s">
        <v>527</v>
      </c>
      <c r="C101" s="74" t="s">
        <v>507</v>
      </c>
      <c r="D101" s="64" t="n">
        <v>15</v>
      </c>
      <c r="E101" s="64" t="n">
        <v>0</v>
      </c>
      <c r="F101" s="76" t="n">
        <v>15</v>
      </c>
      <c r="G101" s="76" t="n">
        <v>0</v>
      </c>
      <c r="H101" s="22" t="n">
        <v>43831</v>
      </c>
      <c r="I101" s="22" t="n">
        <v>44196</v>
      </c>
      <c r="J101" s="66" t="n">
        <f aca="false">_xlfn.DAYS(I101,H101)</f>
        <v>365</v>
      </c>
      <c r="K101" s="77" t="n">
        <v>2633400</v>
      </c>
      <c r="L101" s="69" t="n">
        <f aca="false">IF(J101&lt;=30,K101/12,J101*K101/365)</f>
        <v>2633400</v>
      </c>
      <c r="M101" s="23" t="s">
        <v>635</v>
      </c>
    </row>
    <row r="102" customFormat="false" ht="13.8" hidden="false" customHeight="false" outlineLevel="0" collapsed="false">
      <c r="A102" s="72" t="s">
        <v>508</v>
      </c>
      <c r="B102" s="73" t="s">
        <v>527</v>
      </c>
      <c r="C102" s="74" t="s">
        <v>507</v>
      </c>
      <c r="D102" s="64" t="n">
        <v>16</v>
      </c>
      <c r="E102" s="64" t="n">
        <v>0</v>
      </c>
      <c r="F102" s="76" t="n">
        <v>16</v>
      </c>
      <c r="G102" s="76" t="n">
        <v>0</v>
      </c>
      <c r="H102" s="22" t="n">
        <v>43831</v>
      </c>
      <c r="I102" s="22" t="n">
        <v>44196</v>
      </c>
      <c r="J102" s="66" t="n">
        <f aca="false">_xlfn.DAYS(I102,H102)</f>
        <v>365</v>
      </c>
      <c r="K102" s="77" t="n">
        <v>3359400</v>
      </c>
      <c r="L102" s="69" t="n">
        <f aca="false">IF(J102&lt;=30,K102/12,J102*K102/365)</f>
        <v>3359400</v>
      </c>
      <c r="M102" s="23" t="s">
        <v>635</v>
      </c>
    </row>
    <row r="103" customFormat="false" ht="13.8" hidden="false" customHeight="false" outlineLevel="0" collapsed="false">
      <c r="A103" s="72" t="s">
        <v>508</v>
      </c>
      <c r="B103" s="73" t="s">
        <v>527</v>
      </c>
      <c r="C103" s="74" t="s">
        <v>507</v>
      </c>
      <c r="D103" s="64" t="n">
        <v>17</v>
      </c>
      <c r="E103" s="64" t="n">
        <v>0</v>
      </c>
      <c r="F103" s="76" t="n">
        <v>17</v>
      </c>
      <c r="G103" s="76" t="n">
        <v>0</v>
      </c>
      <c r="H103" s="22" t="n">
        <v>43831</v>
      </c>
      <c r="I103" s="22" t="n">
        <v>44196</v>
      </c>
      <c r="J103" s="66" t="n">
        <f aca="false">_xlfn.DAYS(I103,H103)</f>
        <v>365</v>
      </c>
      <c r="K103" s="77" t="n">
        <v>2989800</v>
      </c>
      <c r="L103" s="69" t="n">
        <f aca="false">IF(J103&lt;=30,K103/12,J103*K103/365)</f>
        <v>2989800</v>
      </c>
      <c r="M103" s="23" t="s">
        <v>635</v>
      </c>
    </row>
    <row r="104" customFormat="false" ht="13.8" hidden="false" customHeight="false" outlineLevel="0" collapsed="false">
      <c r="A104" s="72" t="s">
        <v>508</v>
      </c>
      <c r="B104" s="73" t="s">
        <v>527</v>
      </c>
      <c r="C104" s="74" t="s">
        <v>507</v>
      </c>
      <c r="D104" s="64" t="n">
        <v>18</v>
      </c>
      <c r="E104" s="64" t="n">
        <v>0</v>
      </c>
      <c r="F104" s="76" t="n">
        <v>18</v>
      </c>
      <c r="G104" s="76" t="n">
        <v>0</v>
      </c>
      <c r="H104" s="22" t="n">
        <v>43831</v>
      </c>
      <c r="I104" s="22" t="n">
        <v>44196</v>
      </c>
      <c r="J104" s="66" t="n">
        <f aca="false">_xlfn.DAYS(I104,H104)</f>
        <v>365</v>
      </c>
      <c r="K104" s="77" t="n">
        <v>3155900</v>
      </c>
      <c r="L104" s="69" t="n">
        <f aca="false">IF(J104&lt;=30,K104/12,J104*K104/365)</f>
        <v>3155900</v>
      </c>
      <c r="M104" s="23" t="s">
        <v>635</v>
      </c>
    </row>
    <row r="105" customFormat="false" ht="13.8" hidden="false" customHeight="false" outlineLevel="0" collapsed="false">
      <c r="A105" s="72" t="s">
        <v>508</v>
      </c>
      <c r="B105" s="73" t="s">
        <v>527</v>
      </c>
      <c r="C105" s="74" t="s">
        <v>507</v>
      </c>
      <c r="D105" s="64" t="n">
        <v>19</v>
      </c>
      <c r="E105" s="64" t="n">
        <v>0</v>
      </c>
      <c r="F105" s="76" t="n">
        <v>19</v>
      </c>
      <c r="G105" s="76" t="n">
        <v>0</v>
      </c>
      <c r="H105" s="22" t="n">
        <v>43831</v>
      </c>
      <c r="I105" s="22" t="n">
        <v>44196</v>
      </c>
      <c r="J105" s="66" t="n">
        <f aca="false">_xlfn.DAYS(I105,H105)</f>
        <v>365</v>
      </c>
      <c r="K105" s="84" t="n">
        <v>3345100</v>
      </c>
      <c r="L105" s="69" t="n">
        <f aca="false">IF(J105&lt;=30,K105/12,J105*K105/365)</f>
        <v>3345100</v>
      </c>
      <c r="M105" s="23" t="s">
        <v>635</v>
      </c>
    </row>
    <row r="106" customFormat="false" ht="13.8" hidden="false" customHeight="false" outlineLevel="0" collapsed="false">
      <c r="A106" s="72" t="s">
        <v>508</v>
      </c>
      <c r="B106" s="73" t="s">
        <v>527</v>
      </c>
      <c r="C106" s="74" t="s">
        <v>507</v>
      </c>
      <c r="D106" s="64" t="n">
        <v>20</v>
      </c>
      <c r="E106" s="64" t="n">
        <v>0</v>
      </c>
      <c r="F106" s="76" t="n">
        <v>20</v>
      </c>
      <c r="G106" s="76" t="n">
        <v>0</v>
      </c>
      <c r="H106" s="22" t="n">
        <v>43831</v>
      </c>
      <c r="I106" s="22" t="n">
        <v>44196</v>
      </c>
      <c r="J106" s="66" t="n">
        <f aca="false">_xlfn.DAYS(I106,H106)</f>
        <v>365</v>
      </c>
      <c r="K106" s="84" t="n">
        <v>3510100</v>
      </c>
      <c r="L106" s="69" t="n">
        <f aca="false">IF(J106&lt;=30,K106/12,J106*K106/365)</f>
        <v>3510100</v>
      </c>
      <c r="M106" s="23" t="s">
        <v>635</v>
      </c>
    </row>
    <row r="107" customFormat="false" ht="13.8" hidden="false" customHeight="false" outlineLevel="0" collapsed="false">
      <c r="A107" s="72" t="s">
        <v>508</v>
      </c>
      <c r="B107" s="73" t="s">
        <v>527</v>
      </c>
      <c r="C107" s="74" t="s">
        <v>507</v>
      </c>
      <c r="D107" s="64" t="n">
        <v>21</v>
      </c>
      <c r="E107" s="64" t="n">
        <v>0</v>
      </c>
      <c r="F107" s="76" t="n">
        <v>21</v>
      </c>
      <c r="G107" s="76" t="n">
        <v>0</v>
      </c>
      <c r="H107" s="22" t="n">
        <v>43831</v>
      </c>
      <c r="I107" s="22" t="n">
        <v>44196</v>
      </c>
      <c r="J107" s="66" t="n">
        <f aca="false">_xlfn.DAYS(I107,H107)</f>
        <v>365</v>
      </c>
      <c r="K107" s="84" t="n">
        <v>3700400</v>
      </c>
      <c r="L107" s="69" t="n">
        <f aca="false">IF(J107&lt;=30,K107/12,J107*K107/365)</f>
        <v>3700400</v>
      </c>
      <c r="M107" s="23" t="s">
        <v>635</v>
      </c>
    </row>
    <row r="108" customFormat="false" ht="13.8" hidden="false" customHeight="false" outlineLevel="0" collapsed="false">
      <c r="A108" s="72" t="s">
        <v>508</v>
      </c>
      <c r="B108" s="73" t="s">
        <v>527</v>
      </c>
      <c r="C108" s="74" t="s">
        <v>507</v>
      </c>
      <c r="D108" s="64" t="n">
        <v>22</v>
      </c>
      <c r="E108" s="64" t="n">
        <v>0</v>
      </c>
      <c r="F108" s="76" t="n">
        <v>22</v>
      </c>
      <c r="G108" s="76" t="n">
        <v>0</v>
      </c>
      <c r="H108" s="22" t="n">
        <v>43831</v>
      </c>
      <c r="I108" s="22" t="n">
        <v>44196</v>
      </c>
      <c r="J108" s="66" t="n">
        <f aca="false">_xlfn.DAYS(I108,H108)</f>
        <v>365</v>
      </c>
      <c r="K108" s="55" t="n">
        <v>3866500</v>
      </c>
      <c r="L108" s="69" t="n">
        <f aca="false">IF(J108&lt;=30,K108/12,J108*K108/365)</f>
        <v>3866500</v>
      </c>
      <c r="M108" s="23" t="s">
        <v>635</v>
      </c>
    </row>
    <row r="109" customFormat="false" ht="13.8" hidden="false" customHeight="false" outlineLevel="0" collapsed="false">
      <c r="A109" s="72" t="s">
        <v>508</v>
      </c>
      <c r="B109" s="73" t="s">
        <v>527</v>
      </c>
      <c r="C109" s="74" t="s">
        <v>507</v>
      </c>
      <c r="D109" s="64" t="n">
        <v>23</v>
      </c>
      <c r="E109" s="64" t="n">
        <v>0</v>
      </c>
      <c r="F109" s="76" t="n">
        <v>23</v>
      </c>
      <c r="G109" s="76" t="n">
        <v>0</v>
      </c>
      <c r="H109" s="22" t="n">
        <v>43831</v>
      </c>
      <c r="I109" s="22" t="n">
        <v>44196</v>
      </c>
      <c r="J109" s="66" t="n">
        <f aca="false">_xlfn.DAYS(I109,H109)</f>
        <v>365</v>
      </c>
      <c r="K109" s="55" t="n">
        <v>4056800</v>
      </c>
      <c r="L109" s="69" t="n">
        <f aca="false">IF(J109&lt;=30,K109/12,J109*K109/365)</f>
        <v>4056800</v>
      </c>
      <c r="M109" s="23" t="s">
        <v>635</v>
      </c>
    </row>
    <row r="110" customFormat="false" ht="13.8" hidden="false" customHeight="false" outlineLevel="0" collapsed="false">
      <c r="A110" s="72" t="s">
        <v>508</v>
      </c>
      <c r="B110" s="73" t="s">
        <v>527</v>
      </c>
      <c r="C110" s="74" t="s">
        <v>507</v>
      </c>
      <c r="D110" s="64" t="n">
        <v>24</v>
      </c>
      <c r="E110" s="64" t="n">
        <v>0</v>
      </c>
      <c r="F110" s="76" t="n">
        <v>24</v>
      </c>
      <c r="G110" s="76" t="n">
        <v>0</v>
      </c>
      <c r="H110" s="22" t="n">
        <v>43831</v>
      </c>
      <c r="I110" s="22" t="n">
        <v>44196</v>
      </c>
      <c r="J110" s="66" t="n">
        <f aca="false">_xlfn.DAYS(I110,H110)</f>
        <v>365</v>
      </c>
      <c r="K110" s="55" t="n">
        <v>5095200</v>
      </c>
      <c r="L110" s="69" t="n">
        <f aca="false">IF(J110&lt;=30,K110/12,J110*K110/365)</f>
        <v>5095200</v>
      </c>
      <c r="M110" s="23" t="s">
        <v>635</v>
      </c>
    </row>
    <row r="111" customFormat="false" ht="13.8" hidden="false" customHeight="false" outlineLevel="0" collapsed="false">
      <c r="A111" s="72" t="s">
        <v>508</v>
      </c>
      <c r="B111" s="73" t="s">
        <v>527</v>
      </c>
      <c r="C111" s="74" t="s">
        <v>507</v>
      </c>
      <c r="D111" s="64" t="n">
        <v>25</v>
      </c>
      <c r="E111" s="64" t="n">
        <v>0</v>
      </c>
      <c r="F111" s="76" t="n">
        <v>25</v>
      </c>
      <c r="G111" s="76" t="n">
        <v>0</v>
      </c>
      <c r="H111" s="22" t="n">
        <v>43831</v>
      </c>
      <c r="I111" s="22" t="n">
        <v>44196</v>
      </c>
      <c r="J111" s="66" t="n">
        <f aca="false">_xlfn.DAYS(I111,H111)</f>
        <v>365</v>
      </c>
      <c r="K111" s="55" t="n">
        <v>5294300</v>
      </c>
      <c r="L111" s="69" t="n">
        <f aca="false">IF(J111&lt;=30,K111/12,J111*K111/365)</f>
        <v>5294300</v>
      </c>
      <c r="M111" s="23" t="s">
        <v>635</v>
      </c>
    </row>
    <row r="112" customFormat="false" ht="13.8" hidden="false" customHeight="false" outlineLevel="0" collapsed="false">
      <c r="A112" s="72" t="s">
        <v>508</v>
      </c>
      <c r="B112" s="73" t="s">
        <v>527</v>
      </c>
      <c r="C112" s="74" t="s">
        <v>507</v>
      </c>
      <c r="D112" s="75" t="s">
        <v>660</v>
      </c>
      <c r="E112" s="64" t="n">
        <v>0</v>
      </c>
      <c r="F112" s="76" t="n">
        <v>26</v>
      </c>
      <c r="G112" s="76" t="n">
        <v>0</v>
      </c>
      <c r="H112" s="22" t="n">
        <v>43831</v>
      </c>
      <c r="I112" s="22" t="n">
        <v>44196</v>
      </c>
      <c r="J112" s="66" t="n">
        <f aca="false">_xlfn.DAYS(I112,H112)</f>
        <v>365</v>
      </c>
      <c r="K112" s="78" t="n">
        <f aca="false">4813000 + 30000 * (F112 - 25)</f>
        <v>4843000</v>
      </c>
      <c r="L112" s="69" t="n">
        <f aca="false">IF(J112&lt;=30,K112/12,J112*K112/365)</f>
        <v>4843000</v>
      </c>
      <c r="M112" s="23" t="s">
        <v>635</v>
      </c>
    </row>
    <row r="113" customFormat="false" ht="13.8" hidden="false" customHeight="false" outlineLevel="0" collapsed="false">
      <c r="A113" s="85" t="s">
        <v>508</v>
      </c>
      <c r="B113" s="86" t="s">
        <v>521</v>
      </c>
      <c r="C113" s="87" t="s">
        <v>509</v>
      </c>
      <c r="D113" s="75" t="s">
        <v>651</v>
      </c>
      <c r="E113" s="64" t="n">
        <v>0</v>
      </c>
      <c r="F113" s="76" t="n">
        <v>5</v>
      </c>
      <c r="G113" s="76" t="n">
        <v>0</v>
      </c>
      <c r="H113" s="22" t="n">
        <v>43831</v>
      </c>
      <c r="I113" s="22" t="n">
        <v>44196</v>
      </c>
      <c r="J113" s="66" t="n">
        <f aca="false">_xlfn.DAYS(I113,H113)</f>
        <v>365</v>
      </c>
      <c r="K113" s="78" t="n">
        <f aca="false">4813000 + 30000 * (F113 - 25)</f>
        <v>4213000</v>
      </c>
      <c r="L113" s="69" t="s">
        <v>671</v>
      </c>
      <c r="M113" s="23" t="s">
        <v>647</v>
      </c>
      <c r="N113" s="53" t="s">
        <v>520</v>
      </c>
      <c r="O113" s="53" t="s">
        <v>509</v>
      </c>
      <c r="P113" s="53" t="s">
        <v>28</v>
      </c>
    </row>
    <row r="114" customFormat="false" ht="13.8" hidden="false" customHeight="false" outlineLevel="0" collapsed="false">
      <c r="A114" s="85" t="s">
        <v>508</v>
      </c>
      <c r="B114" s="86" t="s">
        <v>521</v>
      </c>
      <c r="C114" s="87" t="s">
        <v>509</v>
      </c>
      <c r="D114" s="68" t="s">
        <v>667</v>
      </c>
      <c r="E114" s="64" t="n">
        <v>0</v>
      </c>
      <c r="F114" s="76" t="n">
        <v>6</v>
      </c>
      <c r="G114" s="76" t="n">
        <v>0</v>
      </c>
      <c r="H114" s="22" t="n">
        <v>43831</v>
      </c>
      <c r="I114" s="22" t="n">
        <v>44196</v>
      </c>
      <c r="J114" s="66" t="n">
        <f aca="false">_xlfn.DAYS(I114,H114)</f>
        <v>365</v>
      </c>
      <c r="K114" s="78" t="n">
        <f aca="false">4813000 + 30000 * (F114 - 25)</f>
        <v>4243000</v>
      </c>
      <c r="L114" s="69" t="s">
        <v>672</v>
      </c>
      <c r="M114" s="23" t="s">
        <v>647</v>
      </c>
      <c r="N114" s="53" t="s">
        <v>520</v>
      </c>
      <c r="O114" s="53" t="s">
        <v>509</v>
      </c>
      <c r="P114" s="53" t="s">
        <v>28</v>
      </c>
    </row>
    <row r="115" customFormat="false" ht="13.8" hidden="false" customHeight="false" outlineLevel="0" collapsed="false">
      <c r="A115" s="85" t="s">
        <v>508</v>
      </c>
      <c r="B115" s="86" t="s">
        <v>521</v>
      </c>
      <c r="C115" s="87" t="s">
        <v>509</v>
      </c>
      <c r="D115" s="68" t="s">
        <v>655</v>
      </c>
      <c r="E115" s="64" t="n">
        <v>0</v>
      </c>
      <c r="F115" s="76" t="n">
        <v>12</v>
      </c>
      <c r="G115" s="76" t="n">
        <v>0</v>
      </c>
      <c r="H115" s="22" t="n">
        <v>43831</v>
      </c>
      <c r="I115" s="22" t="n">
        <v>44196</v>
      </c>
      <c r="J115" s="66" t="n">
        <f aca="false">_xlfn.DAYS(I115,H115)</f>
        <v>365</v>
      </c>
      <c r="K115" s="78" t="n">
        <f aca="false">4813000 + 30000 * (F115 - 25)</f>
        <v>4423000</v>
      </c>
      <c r="L115" s="69" t="s">
        <v>673</v>
      </c>
      <c r="M115" s="23" t="s">
        <v>647</v>
      </c>
      <c r="N115" s="53" t="s">
        <v>520</v>
      </c>
      <c r="O115" s="53" t="s">
        <v>509</v>
      </c>
      <c r="P115" s="53" t="s">
        <v>28</v>
      </c>
    </row>
    <row r="116" customFormat="false" ht="13.8" hidden="false" customHeight="false" outlineLevel="0" collapsed="false">
      <c r="A116" s="85" t="s">
        <v>508</v>
      </c>
      <c r="B116" s="86" t="s">
        <v>521</v>
      </c>
      <c r="C116" s="87" t="s">
        <v>509</v>
      </c>
      <c r="D116" s="75" t="s">
        <v>657</v>
      </c>
      <c r="E116" s="64" t="n">
        <v>0</v>
      </c>
      <c r="F116" s="76" t="n">
        <v>30</v>
      </c>
      <c r="G116" s="76" t="n">
        <v>0</v>
      </c>
      <c r="H116" s="22" t="n">
        <v>43831</v>
      </c>
      <c r="I116" s="22" t="n">
        <v>44196</v>
      </c>
      <c r="J116" s="66" t="n">
        <f aca="false">_xlfn.DAYS(I116,H116)</f>
        <v>365</v>
      </c>
      <c r="K116" s="78" t="n">
        <f aca="false">4813000 + 30000 * (F116 - 25)</f>
        <v>4963000</v>
      </c>
      <c r="L116" s="69" t="s">
        <v>674</v>
      </c>
      <c r="M116" s="23" t="s">
        <v>647</v>
      </c>
      <c r="N116" s="53" t="s">
        <v>520</v>
      </c>
      <c r="O116" s="53" t="s">
        <v>509</v>
      </c>
      <c r="P116" s="53" t="s">
        <v>28</v>
      </c>
    </row>
    <row r="117" customFormat="false" ht="13.8" hidden="false" customHeight="false" outlineLevel="0" collapsed="false">
      <c r="A117" s="85" t="s">
        <v>508</v>
      </c>
      <c r="B117" s="86" t="s">
        <v>521</v>
      </c>
      <c r="C117" s="87" t="s">
        <v>507</v>
      </c>
      <c r="D117" s="75" t="s">
        <v>651</v>
      </c>
      <c r="E117" s="64" t="n">
        <v>0</v>
      </c>
      <c r="F117" s="76" t="n">
        <v>5</v>
      </c>
      <c r="G117" s="76" t="n">
        <v>0</v>
      </c>
      <c r="H117" s="22" t="n">
        <v>43831</v>
      </c>
      <c r="I117" s="22" t="n">
        <v>44196</v>
      </c>
      <c r="J117" s="66" t="n">
        <f aca="false">_xlfn.DAYS(I117,H117)</f>
        <v>365</v>
      </c>
      <c r="K117" s="78" t="n">
        <f aca="false">4813000 + 30000 * (F117 - 25)</f>
        <v>4213000</v>
      </c>
      <c r="L117" s="69" t="s">
        <v>671</v>
      </c>
      <c r="M117" s="23" t="s">
        <v>647</v>
      </c>
      <c r="N117" s="53" t="s">
        <v>520</v>
      </c>
      <c r="O117" s="53" t="s">
        <v>507</v>
      </c>
      <c r="P117" s="53" t="s">
        <v>28</v>
      </c>
    </row>
    <row r="118" customFormat="false" ht="13.8" hidden="false" customHeight="false" outlineLevel="0" collapsed="false">
      <c r="A118" s="85" t="s">
        <v>508</v>
      </c>
      <c r="B118" s="86" t="s">
        <v>521</v>
      </c>
      <c r="C118" s="87" t="s">
        <v>507</v>
      </c>
      <c r="D118" s="64" t="n">
        <v>6</v>
      </c>
      <c r="E118" s="64" t="n">
        <v>0</v>
      </c>
      <c r="F118" s="64" t="n">
        <v>6</v>
      </c>
      <c r="G118" s="76" t="n">
        <v>0</v>
      </c>
      <c r="H118" s="22" t="n">
        <v>43831</v>
      </c>
      <c r="I118" s="22" t="n">
        <v>44196</v>
      </c>
      <c r="J118" s="66" t="n">
        <f aca="false">_xlfn.DAYS(I118,H118)</f>
        <v>365</v>
      </c>
      <c r="K118" s="78" t="n">
        <f aca="false">4813000 + 30000 * (F118 - 25)</f>
        <v>4243000</v>
      </c>
      <c r="L118" s="69" t="n">
        <f aca="false">IF(J118&lt;=30,K118/12,J118*K118/365)</f>
        <v>4243000</v>
      </c>
      <c r="M118" s="23" t="s">
        <v>635</v>
      </c>
    </row>
    <row r="119" customFormat="false" ht="13.8" hidden="false" customHeight="false" outlineLevel="0" collapsed="false">
      <c r="A119" s="85" t="s">
        <v>508</v>
      </c>
      <c r="B119" s="86" t="s">
        <v>521</v>
      </c>
      <c r="C119" s="87" t="s">
        <v>507</v>
      </c>
      <c r="D119" s="64" t="n">
        <v>7</v>
      </c>
      <c r="E119" s="64" t="n">
        <v>0</v>
      </c>
      <c r="F119" s="64" t="n">
        <v>7</v>
      </c>
      <c r="G119" s="76" t="n">
        <v>0</v>
      </c>
      <c r="H119" s="22" t="n">
        <v>43831</v>
      </c>
      <c r="I119" s="22" t="n">
        <v>44196</v>
      </c>
      <c r="J119" s="66" t="n">
        <f aca="false">_xlfn.DAYS(I119,H119)</f>
        <v>365</v>
      </c>
      <c r="K119" s="78" t="n">
        <f aca="false">4813000 + 30000 * (F119 - 25)</f>
        <v>4273000</v>
      </c>
      <c r="L119" s="69" t="n">
        <f aca="false">IF(J119&lt;=30,K119/12,J119*K119/365)</f>
        <v>4273000</v>
      </c>
      <c r="M119" s="23" t="s">
        <v>635</v>
      </c>
    </row>
    <row r="120" customFormat="false" ht="13.8" hidden="false" customHeight="false" outlineLevel="0" collapsed="false">
      <c r="A120" s="85" t="s">
        <v>508</v>
      </c>
      <c r="B120" s="86" t="s">
        <v>521</v>
      </c>
      <c r="C120" s="87" t="s">
        <v>507</v>
      </c>
      <c r="D120" s="64" t="n">
        <v>8</v>
      </c>
      <c r="E120" s="64" t="n">
        <v>0</v>
      </c>
      <c r="F120" s="64" t="n">
        <v>8</v>
      </c>
      <c r="G120" s="76" t="n">
        <v>0</v>
      </c>
      <c r="H120" s="22" t="n">
        <v>43831</v>
      </c>
      <c r="I120" s="22" t="n">
        <v>44196</v>
      </c>
      <c r="J120" s="66" t="n">
        <f aca="false">_xlfn.DAYS(I120,H120)</f>
        <v>365</v>
      </c>
      <c r="K120" s="78" t="n">
        <f aca="false">4813000 + 30000 * (F120 - 25)</f>
        <v>4303000</v>
      </c>
      <c r="L120" s="69" t="s">
        <v>675</v>
      </c>
      <c r="M120" s="23" t="s">
        <v>647</v>
      </c>
      <c r="N120" s="53" t="s">
        <v>520</v>
      </c>
      <c r="O120" s="53" t="s">
        <v>507</v>
      </c>
      <c r="P120" s="53" t="s">
        <v>28</v>
      </c>
    </row>
    <row r="121" customFormat="false" ht="13.8" hidden="false" customHeight="false" outlineLevel="0" collapsed="false">
      <c r="A121" s="85" t="s">
        <v>508</v>
      </c>
      <c r="B121" s="86" t="s">
        <v>521</v>
      </c>
      <c r="C121" s="87" t="s">
        <v>507</v>
      </c>
      <c r="D121" s="64" t="n">
        <v>9</v>
      </c>
      <c r="E121" s="64" t="n">
        <v>0</v>
      </c>
      <c r="F121" s="64" t="n">
        <v>9</v>
      </c>
      <c r="G121" s="76" t="n">
        <v>0</v>
      </c>
      <c r="H121" s="22" t="n">
        <v>43831</v>
      </c>
      <c r="I121" s="22" t="n">
        <v>44196</v>
      </c>
      <c r="J121" s="66" t="n">
        <f aca="false">_xlfn.DAYS(I121,H121)</f>
        <v>365</v>
      </c>
      <c r="K121" s="78" t="n">
        <f aca="false">4813000 + 30000 * (F121 - 25)</f>
        <v>4333000</v>
      </c>
      <c r="L121" s="69" t="s">
        <v>676</v>
      </c>
      <c r="M121" s="23" t="s">
        <v>647</v>
      </c>
      <c r="N121" s="53" t="s">
        <v>520</v>
      </c>
      <c r="O121" s="53" t="s">
        <v>507</v>
      </c>
      <c r="P121" s="53" t="s">
        <v>193</v>
      </c>
    </row>
    <row r="122" customFormat="false" ht="13.8" hidden="false" customHeight="false" outlineLevel="0" collapsed="false">
      <c r="A122" s="85" t="s">
        <v>508</v>
      </c>
      <c r="B122" s="86" t="s">
        <v>521</v>
      </c>
      <c r="C122" s="87" t="s">
        <v>507</v>
      </c>
      <c r="D122" s="64" t="n">
        <v>10</v>
      </c>
      <c r="E122" s="64" t="n">
        <v>0</v>
      </c>
      <c r="F122" s="64" t="n">
        <v>10</v>
      </c>
      <c r="G122" s="76" t="n">
        <v>0</v>
      </c>
      <c r="H122" s="22" t="n">
        <v>43831</v>
      </c>
      <c r="I122" s="22" t="n">
        <v>44196</v>
      </c>
      <c r="J122" s="66" t="n">
        <f aca="false">_xlfn.DAYS(I122,H122)</f>
        <v>365</v>
      </c>
      <c r="K122" s="78" t="n">
        <f aca="false">4813000 + 30000 * (F122 - 25)</f>
        <v>4363000</v>
      </c>
      <c r="L122" s="69" t="n">
        <f aca="false">IF(J122&lt;=30,K122/12,J122*K122/365)</f>
        <v>4363000</v>
      </c>
      <c r="M122" s="23" t="s">
        <v>635</v>
      </c>
    </row>
    <row r="123" customFormat="false" ht="13.8" hidden="false" customHeight="false" outlineLevel="0" collapsed="false">
      <c r="A123" s="85" t="s">
        <v>508</v>
      </c>
      <c r="B123" s="86" t="s">
        <v>521</v>
      </c>
      <c r="C123" s="87" t="s">
        <v>507</v>
      </c>
      <c r="D123" s="64" t="n">
        <v>11</v>
      </c>
      <c r="E123" s="64" t="n">
        <v>0</v>
      </c>
      <c r="F123" s="64" t="n">
        <v>11</v>
      </c>
      <c r="G123" s="76" t="n">
        <v>0</v>
      </c>
      <c r="H123" s="22" t="n">
        <v>43831</v>
      </c>
      <c r="I123" s="22" t="n">
        <v>44196</v>
      </c>
      <c r="J123" s="66" t="n">
        <f aca="false">_xlfn.DAYS(I123,H123)</f>
        <v>365</v>
      </c>
      <c r="K123" s="78" t="n">
        <f aca="false">4813000 + 30000 * (F123 - 25)</f>
        <v>4393000</v>
      </c>
      <c r="L123" s="69" t="n">
        <f aca="false">IF(J123&lt;=30,K123/12,J123*K123/365)</f>
        <v>4393000</v>
      </c>
      <c r="M123" s="23" t="s">
        <v>635</v>
      </c>
    </row>
    <row r="124" customFormat="false" ht="13.8" hidden="false" customHeight="false" outlineLevel="0" collapsed="false">
      <c r="A124" s="85" t="s">
        <v>508</v>
      </c>
      <c r="B124" s="86" t="s">
        <v>521</v>
      </c>
      <c r="C124" s="87" t="s">
        <v>507</v>
      </c>
      <c r="D124" s="64" t="n">
        <v>12</v>
      </c>
      <c r="E124" s="64" t="n">
        <v>0</v>
      </c>
      <c r="F124" s="64" t="n">
        <v>12</v>
      </c>
      <c r="G124" s="76" t="n">
        <v>0</v>
      </c>
      <c r="H124" s="22" t="n">
        <v>43831</v>
      </c>
      <c r="I124" s="22" t="n">
        <v>44196</v>
      </c>
      <c r="J124" s="66" t="n">
        <f aca="false">_xlfn.DAYS(I124,H124)</f>
        <v>365</v>
      </c>
      <c r="K124" s="78" t="n">
        <f aca="false">4813000 + 30000 * (F124 - 25)</f>
        <v>4423000</v>
      </c>
      <c r="L124" s="69" t="n">
        <f aca="false">IF(J124&lt;=30,K124/12,J124*K124/365)</f>
        <v>4423000</v>
      </c>
      <c r="M124" s="23" t="s">
        <v>635</v>
      </c>
    </row>
    <row r="125" customFormat="false" ht="13.8" hidden="false" customHeight="false" outlineLevel="0" collapsed="false">
      <c r="A125" s="85" t="s">
        <v>508</v>
      </c>
      <c r="B125" s="86" t="s">
        <v>521</v>
      </c>
      <c r="C125" s="87" t="s">
        <v>507</v>
      </c>
      <c r="D125" s="64" t="n">
        <v>13</v>
      </c>
      <c r="E125" s="64" t="n">
        <v>0</v>
      </c>
      <c r="F125" s="64" t="n">
        <v>13</v>
      </c>
      <c r="G125" s="76" t="n">
        <v>0</v>
      </c>
      <c r="H125" s="22" t="n">
        <v>43831</v>
      </c>
      <c r="I125" s="22" t="n">
        <v>44196</v>
      </c>
      <c r="J125" s="66" t="n">
        <f aca="false">_xlfn.DAYS(I125,H125)</f>
        <v>365</v>
      </c>
      <c r="K125" s="78" t="n">
        <f aca="false">4813000 + 30000 * (F125 - 25)</f>
        <v>4453000</v>
      </c>
      <c r="L125" s="69" t="n">
        <f aca="false">IF(J125&lt;=30,K125/12,J125*K125/365)</f>
        <v>4453000</v>
      </c>
      <c r="M125" s="23" t="s">
        <v>635</v>
      </c>
    </row>
    <row r="126" customFormat="false" ht="13.8" hidden="false" customHeight="false" outlineLevel="0" collapsed="false">
      <c r="A126" s="85" t="s">
        <v>508</v>
      </c>
      <c r="B126" s="86" t="s">
        <v>521</v>
      </c>
      <c r="C126" s="87" t="s">
        <v>507</v>
      </c>
      <c r="D126" s="64" t="n">
        <v>14</v>
      </c>
      <c r="E126" s="64" t="n">
        <v>0</v>
      </c>
      <c r="F126" s="64" t="n">
        <v>14</v>
      </c>
      <c r="G126" s="76" t="n">
        <v>0</v>
      </c>
      <c r="H126" s="22" t="n">
        <v>43831</v>
      </c>
      <c r="I126" s="22" t="n">
        <v>44196</v>
      </c>
      <c r="J126" s="66" t="n">
        <f aca="false">_xlfn.DAYS(I126,H126)</f>
        <v>365</v>
      </c>
      <c r="K126" s="78" t="n">
        <f aca="false">4813000 + 30000 * (F126 - 25)</f>
        <v>4483000</v>
      </c>
      <c r="L126" s="69" t="n">
        <f aca="false">IF(J126&lt;=30,K126/12,J126*K126/365)</f>
        <v>4483000</v>
      </c>
      <c r="M126" s="23" t="s">
        <v>635</v>
      </c>
    </row>
    <row r="127" customFormat="false" ht="13.8" hidden="false" customHeight="false" outlineLevel="0" collapsed="false">
      <c r="A127" s="85" t="s">
        <v>508</v>
      </c>
      <c r="B127" s="86" t="s">
        <v>521</v>
      </c>
      <c r="C127" s="87" t="s">
        <v>507</v>
      </c>
      <c r="D127" s="64" t="n">
        <v>15</v>
      </c>
      <c r="E127" s="64" t="n">
        <v>0</v>
      </c>
      <c r="F127" s="64" t="n">
        <v>15</v>
      </c>
      <c r="G127" s="76" t="n">
        <v>0</v>
      </c>
      <c r="H127" s="22" t="n">
        <v>43831</v>
      </c>
      <c r="I127" s="22" t="n">
        <v>44196</v>
      </c>
      <c r="J127" s="66" t="n">
        <f aca="false">_xlfn.DAYS(I127,H127)</f>
        <v>365</v>
      </c>
      <c r="K127" s="78" t="n">
        <f aca="false">4813000 + 30000 * (F127 - 25)</f>
        <v>4513000</v>
      </c>
      <c r="L127" s="69" t="n">
        <f aca="false">IF(J127&lt;=30,K127/12,J127*K127/365)</f>
        <v>4513000</v>
      </c>
      <c r="M127" s="23" t="s">
        <v>635</v>
      </c>
    </row>
    <row r="128" customFormat="false" ht="13.8" hidden="false" customHeight="false" outlineLevel="0" collapsed="false">
      <c r="A128" s="85" t="s">
        <v>508</v>
      </c>
      <c r="B128" s="86" t="s">
        <v>521</v>
      </c>
      <c r="C128" s="87" t="s">
        <v>507</v>
      </c>
      <c r="D128" s="64" t="n">
        <v>16</v>
      </c>
      <c r="E128" s="64" t="n">
        <v>0</v>
      </c>
      <c r="F128" s="64" t="n">
        <v>16</v>
      </c>
      <c r="G128" s="76" t="n">
        <v>0</v>
      </c>
      <c r="H128" s="22" t="n">
        <v>43831</v>
      </c>
      <c r="I128" s="22" t="n">
        <v>44196</v>
      </c>
      <c r="J128" s="66" t="n">
        <f aca="false">_xlfn.DAYS(I128,H128)</f>
        <v>365</v>
      </c>
      <c r="K128" s="78" t="n">
        <f aca="false">4813000 + 30000 * (F128 - 25)</f>
        <v>4543000</v>
      </c>
      <c r="L128" s="69" t="s">
        <v>677</v>
      </c>
      <c r="M128" s="23" t="s">
        <v>647</v>
      </c>
      <c r="N128" s="53" t="s">
        <v>520</v>
      </c>
      <c r="O128" s="53" t="s">
        <v>507</v>
      </c>
      <c r="P128" s="53" t="s">
        <v>148</v>
      </c>
    </row>
    <row r="129" customFormat="false" ht="13.8" hidden="false" customHeight="false" outlineLevel="0" collapsed="false">
      <c r="A129" s="85" t="s">
        <v>508</v>
      </c>
      <c r="B129" s="86" t="s">
        <v>521</v>
      </c>
      <c r="C129" s="87" t="s">
        <v>507</v>
      </c>
      <c r="D129" s="64" t="n">
        <v>17</v>
      </c>
      <c r="E129" s="64" t="n">
        <v>0</v>
      </c>
      <c r="F129" s="64" t="n">
        <v>17</v>
      </c>
      <c r="G129" s="76" t="n">
        <v>0</v>
      </c>
      <c r="H129" s="22" t="n">
        <v>43831</v>
      </c>
      <c r="I129" s="22" t="n">
        <v>44196</v>
      </c>
      <c r="J129" s="66" t="n">
        <f aca="false">_xlfn.DAYS(I129,H129)</f>
        <v>365</v>
      </c>
      <c r="K129" s="78" t="n">
        <f aca="false">4813000 + 30000 * (F129 - 25)</f>
        <v>4573000</v>
      </c>
      <c r="L129" s="69" t="n">
        <f aca="false">IF(J129&lt;=30,K129/12,J129*K129/365)</f>
        <v>4573000</v>
      </c>
      <c r="M129" s="23" t="s">
        <v>635</v>
      </c>
    </row>
    <row r="130" customFormat="false" ht="13.8" hidden="false" customHeight="false" outlineLevel="0" collapsed="false">
      <c r="A130" s="85" t="s">
        <v>508</v>
      </c>
      <c r="B130" s="86" t="s">
        <v>521</v>
      </c>
      <c r="C130" s="87" t="s">
        <v>507</v>
      </c>
      <c r="D130" s="64" t="n">
        <v>18</v>
      </c>
      <c r="E130" s="64" t="n">
        <v>0</v>
      </c>
      <c r="F130" s="64" t="n">
        <v>18</v>
      </c>
      <c r="G130" s="76" t="n">
        <v>0</v>
      </c>
      <c r="H130" s="22" t="n">
        <v>43831</v>
      </c>
      <c r="I130" s="22" t="n">
        <v>44196</v>
      </c>
      <c r="J130" s="66" t="n">
        <f aca="false">_xlfn.DAYS(I130,H130)</f>
        <v>365</v>
      </c>
      <c r="K130" s="78" t="n">
        <f aca="false">4813000 + 30000 * (F130 - 25)</f>
        <v>4603000</v>
      </c>
      <c r="L130" s="69" t="n">
        <f aca="false">IF(J130&lt;=30,K130/12,J130*K130/365)</f>
        <v>4603000</v>
      </c>
      <c r="M130" s="23" t="s">
        <v>635</v>
      </c>
    </row>
    <row r="131" customFormat="false" ht="13.8" hidden="false" customHeight="false" outlineLevel="0" collapsed="false">
      <c r="A131" s="85" t="s">
        <v>508</v>
      </c>
      <c r="B131" s="86" t="s">
        <v>521</v>
      </c>
      <c r="C131" s="87" t="s">
        <v>507</v>
      </c>
      <c r="D131" s="64" t="n">
        <v>19</v>
      </c>
      <c r="E131" s="64" t="n">
        <v>0</v>
      </c>
      <c r="F131" s="64" t="n">
        <v>19</v>
      </c>
      <c r="G131" s="76" t="n">
        <v>0</v>
      </c>
      <c r="H131" s="22" t="n">
        <v>43831</v>
      </c>
      <c r="I131" s="22" t="n">
        <v>44196</v>
      </c>
      <c r="J131" s="66" t="n">
        <f aca="false">_xlfn.DAYS(I131,H131)</f>
        <v>365</v>
      </c>
      <c r="K131" s="78" t="n">
        <f aca="false">4813000 + 30000 * (F131 - 25)</f>
        <v>4633000</v>
      </c>
      <c r="L131" s="69" t="n">
        <f aca="false">IF(J131&lt;=30,K131/12,J131*K131/365)</f>
        <v>4633000</v>
      </c>
      <c r="M131" s="23" t="s">
        <v>635</v>
      </c>
    </row>
    <row r="132" customFormat="false" ht="13.8" hidden="false" customHeight="false" outlineLevel="0" collapsed="false">
      <c r="A132" s="85" t="s">
        <v>508</v>
      </c>
      <c r="B132" s="86" t="s">
        <v>521</v>
      </c>
      <c r="C132" s="87" t="s">
        <v>507</v>
      </c>
      <c r="D132" s="64" t="n">
        <v>20</v>
      </c>
      <c r="E132" s="64" t="n">
        <v>0</v>
      </c>
      <c r="F132" s="64" t="n">
        <v>20</v>
      </c>
      <c r="G132" s="76" t="n">
        <v>0</v>
      </c>
      <c r="H132" s="22" t="n">
        <v>43831</v>
      </c>
      <c r="I132" s="22" t="n">
        <v>44196</v>
      </c>
      <c r="J132" s="66" t="n">
        <f aca="false">_xlfn.DAYS(I132,H132)</f>
        <v>365</v>
      </c>
      <c r="K132" s="78" t="n">
        <f aca="false">4813000 + 30000 * (F132 - 25)</f>
        <v>4663000</v>
      </c>
      <c r="L132" s="69" t="n">
        <f aca="false">IF(J132&lt;=30,K132/12,J132*K132/365)</f>
        <v>4663000</v>
      </c>
      <c r="M132" s="23" t="s">
        <v>635</v>
      </c>
    </row>
    <row r="133" customFormat="false" ht="13.8" hidden="false" customHeight="false" outlineLevel="0" collapsed="false">
      <c r="A133" s="85" t="s">
        <v>508</v>
      </c>
      <c r="B133" s="86" t="s">
        <v>521</v>
      </c>
      <c r="C133" s="87" t="s">
        <v>507</v>
      </c>
      <c r="D133" s="64" t="n">
        <v>21</v>
      </c>
      <c r="E133" s="64" t="n">
        <v>0</v>
      </c>
      <c r="F133" s="64" t="n">
        <v>21</v>
      </c>
      <c r="G133" s="76" t="n">
        <v>0</v>
      </c>
      <c r="H133" s="22" t="n">
        <v>43831</v>
      </c>
      <c r="I133" s="22" t="n">
        <v>44196</v>
      </c>
      <c r="J133" s="66" t="n">
        <f aca="false">_xlfn.DAYS(I133,H133)</f>
        <v>365</v>
      </c>
      <c r="K133" s="78" t="n">
        <f aca="false">4813000 + 30000 * (F133 - 25)</f>
        <v>4693000</v>
      </c>
      <c r="L133" s="69" t="n">
        <f aca="false">IF(J133&lt;=30,K133/12,J133*K133/365)</f>
        <v>4693000</v>
      </c>
      <c r="M133" s="23" t="s">
        <v>635</v>
      </c>
    </row>
    <row r="134" customFormat="false" ht="13.8" hidden="false" customHeight="false" outlineLevel="0" collapsed="false">
      <c r="A134" s="85" t="s">
        <v>508</v>
      </c>
      <c r="B134" s="86" t="s">
        <v>521</v>
      </c>
      <c r="C134" s="87" t="s">
        <v>507</v>
      </c>
      <c r="D134" s="64" t="n">
        <v>22</v>
      </c>
      <c r="E134" s="64" t="n">
        <v>0</v>
      </c>
      <c r="F134" s="64" t="n">
        <v>22</v>
      </c>
      <c r="G134" s="76" t="n">
        <v>0</v>
      </c>
      <c r="H134" s="22" t="n">
        <v>43831</v>
      </c>
      <c r="I134" s="22" t="n">
        <v>44196</v>
      </c>
      <c r="J134" s="66" t="n">
        <f aca="false">_xlfn.DAYS(I134,H134)</f>
        <v>365</v>
      </c>
      <c r="K134" s="78" t="n">
        <f aca="false">4813000 + 30000 * (F134 - 25)</f>
        <v>4723000</v>
      </c>
      <c r="L134" s="69" t="n">
        <f aca="false">IF(J134&lt;=30,K134/12,J134*K134/365)</f>
        <v>4723000</v>
      </c>
      <c r="M134" s="23" t="s">
        <v>635</v>
      </c>
    </row>
    <row r="135" customFormat="false" ht="13.8" hidden="false" customHeight="false" outlineLevel="0" collapsed="false">
      <c r="A135" s="85" t="s">
        <v>508</v>
      </c>
      <c r="B135" s="86" t="s">
        <v>521</v>
      </c>
      <c r="C135" s="87" t="s">
        <v>507</v>
      </c>
      <c r="D135" s="64" t="n">
        <v>23</v>
      </c>
      <c r="E135" s="64" t="n">
        <v>0</v>
      </c>
      <c r="F135" s="64" t="n">
        <v>23</v>
      </c>
      <c r="G135" s="76" t="n">
        <v>0</v>
      </c>
      <c r="H135" s="22" t="n">
        <v>43831</v>
      </c>
      <c r="I135" s="22" t="n">
        <v>44196</v>
      </c>
      <c r="J135" s="66" t="n">
        <f aca="false">_xlfn.DAYS(I135,H135)</f>
        <v>365</v>
      </c>
      <c r="K135" s="78" t="n">
        <f aca="false">4813000 + 30000 * (F135 - 25)</f>
        <v>4753000</v>
      </c>
      <c r="L135" s="69" t="n">
        <f aca="false">IF(J135&lt;=30,K135/12,J135*K135/365)</f>
        <v>4753000</v>
      </c>
      <c r="M135" s="23" t="s">
        <v>635</v>
      </c>
    </row>
    <row r="136" customFormat="false" ht="13.8" hidden="false" customHeight="false" outlineLevel="0" collapsed="false">
      <c r="A136" s="85" t="s">
        <v>508</v>
      </c>
      <c r="B136" s="86" t="s">
        <v>521</v>
      </c>
      <c r="C136" s="87" t="s">
        <v>507</v>
      </c>
      <c r="D136" s="64" t="n">
        <v>24</v>
      </c>
      <c r="E136" s="64" t="n">
        <v>0</v>
      </c>
      <c r="F136" s="64" t="n">
        <v>24</v>
      </c>
      <c r="G136" s="76" t="n">
        <v>0</v>
      </c>
      <c r="H136" s="22" t="n">
        <v>43831</v>
      </c>
      <c r="I136" s="22" t="n">
        <v>44196</v>
      </c>
      <c r="J136" s="66" t="n">
        <f aca="false">_xlfn.DAYS(I136,H136)</f>
        <v>365</v>
      </c>
      <c r="K136" s="78" t="n">
        <f aca="false">4813000 + 30000 * (F136 - 25)</f>
        <v>4783000</v>
      </c>
      <c r="L136" s="69" t="n">
        <f aca="false">IF(J136&lt;=30,K136/12,J136*K136/365)</f>
        <v>4783000</v>
      </c>
      <c r="M136" s="23" t="s">
        <v>635</v>
      </c>
    </row>
    <row r="137" customFormat="false" ht="13.8" hidden="false" customHeight="false" outlineLevel="0" collapsed="false">
      <c r="A137" s="85" t="s">
        <v>508</v>
      </c>
      <c r="B137" s="86" t="s">
        <v>521</v>
      </c>
      <c r="C137" s="87" t="s">
        <v>507</v>
      </c>
      <c r="D137" s="64" t="n">
        <v>25</v>
      </c>
      <c r="E137" s="64" t="n">
        <v>0</v>
      </c>
      <c r="F137" s="64" t="n">
        <v>25</v>
      </c>
      <c r="G137" s="76" t="n">
        <v>0</v>
      </c>
      <c r="H137" s="22" t="n">
        <v>43831</v>
      </c>
      <c r="I137" s="22" t="n">
        <v>44196</v>
      </c>
      <c r="J137" s="66" t="n">
        <f aca="false">_xlfn.DAYS(I137,H137)</f>
        <v>365</v>
      </c>
      <c r="K137" s="78" t="n">
        <f aca="false">4813000 + 30000 * (F137 - 25)</f>
        <v>4813000</v>
      </c>
      <c r="L137" s="69" t="n">
        <f aca="false">IF(J137&lt;=30,K137/12,J137*K137/365)</f>
        <v>4813000</v>
      </c>
      <c r="M137" s="23" t="s">
        <v>635</v>
      </c>
    </row>
    <row r="138" customFormat="false" ht="13.8" hidden="false" customHeight="false" outlineLevel="0" collapsed="false">
      <c r="A138" s="85" t="s">
        <v>508</v>
      </c>
      <c r="B138" s="86" t="s">
        <v>521</v>
      </c>
      <c r="C138" s="87" t="s">
        <v>507</v>
      </c>
      <c r="D138" s="75" t="s">
        <v>660</v>
      </c>
      <c r="E138" s="64" t="n">
        <v>0</v>
      </c>
      <c r="F138" s="76" t="n">
        <v>45</v>
      </c>
      <c r="G138" s="76" t="n">
        <v>0</v>
      </c>
      <c r="H138" s="22" t="n">
        <v>43831</v>
      </c>
      <c r="I138" s="22" t="n">
        <v>44196</v>
      </c>
      <c r="J138" s="66" t="n">
        <f aca="false">_xlfn.DAYS(I138,H138)</f>
        <v>365</v>
      </c>
      <c r="K138" s="78" t="n">
        <f aca="false">4813000 + 30000 * (F138 - 25)</f>
        <v>5413000</v>
      </c>
      <c r="L138" s="69" t="s">
        <v>678</v>
      </c>
      <c r="M138" s="23" t="s">
        <v>647</v>
      </c>
      <c r="N138" s="53" t="s">
        <v>520</v>
      </c>
      <c r="O138" s="53" t="s">
        <v>507</v>
      </c>
      <c r="P138" s="53" t="s">
        <v>28</v>
      </c>
    </row>
    <row r="139" customFormat="false" ht="13.8" hidden="false" customHeight="false" outlineLevel="0" collapsed="false">
      <c r="A139" s="88" t="s">
        <v>510</v>
      </c>
      <c r="B139" s="89" t="s">
        <v>531</v>
      </c>
      <c r="C139" s="90" t="s">
        <v>634</v>
      </c>
      <c r="D139" s="64" t="s">
        <v>634</v>
      </c>
      <c r="E139" s="64" t="s">
        <v>634</v>
      </c>
      <c r="F139" s="88" t="n">
        <v>10</v>
      </c>
      <c r="G139" s="88" t="n">
        <v>10</v>
      </c>
      <c r="H139" s="22" t="n">
        <v>43831</v>
      </c>
      <c r="I139" s="22" t="n">
        <v>44196</v>
      </c>
      <c r="J139" s="66" t="n">
        <f aca="false">_xlfn.DAYS(I139,H139)</f>
        <v>365</v>
      </c>
      <c r="K139" s="55" t="n">
        <v>1026300</v>
      </c>
      <c r="L139" s="69" t="s">
        <v>679</v>
      </c>
      <c r="M139" s="23" t="s">
        <v>645</v>
      </c>
      <c r="N139" s="53" t="s">
        <v>507</v>
      </c>
      <c r="O139" s="53" t="s">
        <v>94</v>
      </c>
    </row>
    <row r="140" customFormat="false" ht="13.8" hidden="false" customHeight="false" outlineLevel="0" collapsed="false">
      <c r="A140" s="91" t="s">
        <v>510</v>
      </c>
      <c r="B140" s="92" t="s">
        <v>521</v>
      </c>
      <c r="C140" s="93" t="s">
        <v>634</v>
      </c>
      <c r="D140" s="94" t="s">
        <v>634</v>
      </c>
      <c r="E140" s="94" t="s">
        <v>634</v>
      </c>
      <c r="F140" s="88" t="n">
        <v>10</v>
      </c>
      <c r="G140" s="88" t="n">
        <v>10</v>
      </c>
      <c r="H140" s="22" t="n">
        <v>43831</v>
      </c>
      <c r="I140" s="22" t="n">
        <v>44196</v>
      </c>
      <c r="J140" s="66" t="n">
        <f aca="false">_xlfn.DAYS(I140,H140)</f>
        <v>365</v>
      </c>
      <c r="K140" s="55" t="n">
        <v>1026300</v>
      </c>
      <c r="L140" s="69" t="s">
        <v>679</v>
      </c>
      <c r="M140" s="23" t="s">
        <v>647</v>
      </c>
      <c r="N140" s="53" t="s">
        <v>520</v>
      </c>
      <c r="O140" s="53" t="s">
        <v>507</v>
      </c>
      <c r="P140" s="53" t="s">
        <v>94</v>
      </c>
    </row>
    <row r="141" customFormat="false" ht="13.8" hidden="false" customHeight="false" outlineLevel="0" collapsed="false">
      <c r="A141" s="91" t="s">
        <v>510</v>
      </c>
      <c r="B141" s="92" t="s">
        <v>527</v>
      </c>
      <c r="C141" s="93" t="s">
        <v>634</v>
      </c>
      <c r="D141" s="94" t="s">
        <v>634</v>
      </c>
      <c r="E141" s="94" t="s">
        <v>634</v>
      </c>
      <c r="F141" s="88" t="n">
        <v>10</v>
      </c>
      <c r="G141" s="88" t="n">
        <v>10</v>
      </c>
      <c r="H141" s="22" t="n">
        <v>43831</v>
      </c>
      <c r="I141" s="22" t="n">
        <v>44196</v>
      </c>
      <c r="J141" s="66" t="n">
        <f aca="false">_xlfn.DAYS(I141,H141)</f>
        <v>365</v>
      </c>
      <c r="K141" s="55" t="n">
        <v>1026300</v>
      </c>
      <c r="L141" s="69" t="s">
        <v>679</v>
      </c>
      <c r="M141" s="23" t="s">
        <v>647</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941406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5"/>
      <c r="K1" s="95"/>
      <c r="L1" s="95"/>
    </row>
    <row r="2" customFormat="false" ht="13.8" hidden="false" customHeight="false" outlineLevel="0" collapsed="false">
      <c r="J2" s="95" t="s">
        <v>680</v>
      </c>
      <c r="K2" s="95"/>
      <c r="L2" s="95"/>
    </row>
    <row r="3" customFormat="false" ht="13.8" hidden="false" customHeight="false" outlineLevel="0" collapsed="false">
      <c r="A3" s="96" t="s">
        <v>681</v>
      </c>
      <c r="B3" s="97" t="s">
        <v>682</v>
      </c>
      <c r="C3" s="1" t="s">
        <v>505</v>
      </c>
      <c r="D3" s="97" t="s">
        <v>683</v>
      </c>
      <c r="E3" s="97" t="s">
        <v>684</v>
      </c>
      <c r="F3" s="9" t="s">
        <v>559</v>
      </c>
      <c r="G3" s="9" t="s">
        <v>560</v>
      </c>
      <c r="H3" s="9" t="s">
        <v>685</v>
      </c>
      <c r="I3" s="15" t="s">
        <v>686</v>
      </c>
      <c r="J3" s="98" t="s">
        <v>687</v>
      </c>
      <c r="K3" s="97" t="s">
        <v>688</v>
      </c>
      <c r="L3" s="97" t="s">
        <v>689</v>
      </c>
      <c r="M3" s="0" t="s">
        <v>690</v>
      </c>
      <c r="N3" s="99" t="s">
        <v>577</v>
      </c>
    </row>
    <row r="4" customFormat="false" ht="13.8" hidden="false" customHeight="false" outlineLevel="0" collapsed="false">
      <c r="A4" s="61" t="s">
        <v>511</v>
      </c>
      <c r="B4" s="62" t="s">
        <v>540</v>
      </c>
      <c r="C4" s="63" t="s">
        <v>634</v>
      </c>
      <c r="D4" s="65" t="s">
        <v>634</v>
      </c>
      <c r="E4" s="65" t="s">
        <v>634</v>
      </c>
      <c r="F4" s="100" t="n">
        <v>43831</v>
      </c>
      <c r="G4" s="100" t="n">
        <v>44561</v>
      </c>
      <c r="H4" s="101" t="n">
        <f aca="false">DATE(YEAR(F4)+1,MONTH(F4),DAY(F4))</f>
        <v>44197</v>
      </c>
      <c r="I4" s="102" t="n">
        <f aca="false">IF(G4&lt;=H4,VLOOKUP(DATEDIF(F4,G4,"m"),Parameters!$L$2:$M$6,2,1),(DATEDIF(F4,G4,"m")+1)/12)</f>
        <v>2</v>
      </c>
      <c r="J4" s="103" t="n">
        <v>0</v>
      </c>
      <c r="K4" s="103" t="n">
        <v>0</v>
      </c>
      <c r="L4" s="103" t="n">
        <v>0</v>
      </c>
      <c r="M4" s="0" t="n">
        <v>0</v>
      </c>
    </row>
    <row r="5" customFormat="false" ht="13.8" hidden="false" customHeight="false" outlineLevel="0" collapsed="false">
      <c r="A5" s="61" t="s">
        <v>511</v>
      </c>
      <c r="B5" s="62" t="s">
        <v>542</v>
      </c>
      <c r="C5" s="63" t="s">
        <v>634</v>
      </c>
      <c r="D5" s="65" t="s">
        <v>634</v>
      </c>
      <c r="E5" s="65" t="s">
        <v>634</v>
      </c>
      <c r="F5" s="100" t="n">
        <v>43831</v>
      </c>
      <c r="G5" s="100" t="n">
        <v>44196</v>
      </c>
      <c r="H5" s="101" t="n">
        <f aca="false">DATE(YEAR(F5)+1,MONTH(F5),DAY(F5))</f>
        <v>44197</v>
      </c>
      <c r="I5" s="102" t="n">
        <f aca="false">IF(F5&lt;=H5,VLOOKUP(DATEDIF(F5,G5,"m"),Parameters!$L$2:$M$6,2,1),(DATEDIF(F5,G5,"m")+1)/12)</f>
        <v>1</v>
      </c>
      <c r="J5" s="103" t="n">
        <v>0</v>
      </c>
      <c r="K5" s="103" t="n">
        <v>0</v>
      </c>
      <c r="L5" s="103" t="n">
        <v>0</v>
      </c>
      <c r="M5" s="0" t="n">
        <f aca="false">(SUM(J5+K5+L5))*I4</f>
        <v>0</v>
      </c>
    </row>
    <row r="6" customFormat="false" ht="13.8" hidden="false" customHeight="false" outlineLevel="0" collapsed="false">
      <c r="A6" s="61" t="s">
        <v>511</v>
      </c>
      <c r="B6" s="62" t="s">
        <v>546</v>
      </c>
      <c r="C6" s="63" t="s">
        <v>634</v>
      </c>
      <c r="D6" s="65" t="s">
        <v>634</v>
      </c>
      <c r="E6" s="65" t="s">
        <v>691</v>
      </c>
      <c r="F6" s="100" t="n">
        <v>43831</v>
      </c>
      <c r="G6" s="100" t="n">
        <v>44196</v>
      </c>
      <c r="H6" s="101" t="n">
        <f aca="false">DATE(YEAR(F6)+1,MONTH(F6),DAY(F6))</f>
        <v>44197</v>
      </c>
      <c r="I6" s="102" t="n">
        <f aca="false">IF(F6&lt;=H6,VLOOKUP(DATEDIF(F6,G6,"m"),Parameters!$L$2:$M$6,2,1),(DATEDIF(F6,G6,"m")+1)/12)</f>
        <v>1</v>
      </c>
      <c r="J6" s="104" t="n">
        <v>0.0056</v>
      </c>
      <c r="K6" s="104" t="n">
        <v>0.0037</v>
      </c>
      <c r="L6" s="103" t="n">
        <v>0</v>
      </c>
      <c r="M6" s="0" t="n">
        <f aca="false">(SUM(J6+K6+L6))*I5</f>
        <v>0.0093</v>
      </c>
    </row>
    <row r="7" customFormat="false" ht="13.8" hidden="false" customHeight="false" outlineLevel="0" collapsed="false">
      <c r="A7" s="61" t="s">
        <v>511</v>
      </c>
      <c r="B7" s="62" t="s">
        <v>546</v>
      </c>
      <c r="C7" s="63" t="s">
        <v>634</v>
      </c>
      <c r="D7" s="65" t="s">
        <v>634</v>
      </c>
      <c r="E7" s="65" t="s">
        <v>692</v>
      </c>
      <c r="F7" s="100" t="n">
        <v>43831</v>
      </c>
      <c r="G7" s="100" t="n">
        <v>43981</v>
      </c>
      <c r="H7" s="101" t="n">
        <f aca="false">DATE(YEAR(F7)+1,MONTH(F7),DAY(F7))</f>
        <v>44197</v>
      </c>
      <c r="I7" s="102" t="n">
        <f aca="false">IF(F7&lt;=H7,VLOOKUP(DATEDIF(F7,G7,"m"),Parameters!$L$2:$M$6,2,1),(DATEDIF(F7,G7,"m")+1)/12)</f>
        <v>0.6</v>
      </c>
      <c r="J7" s="104" t="n">
        <v>0.0109</v>
      </c>
      <c r="K7" s="104" t="n">
        <v>0.0073</v>
      </c>
      <c r="L7" s="103" t="n">
        <v>0</v>
      </c>
      <c r="M7" s="0" t="n">
        <f aca="false">(SUM(J7+K7+L7))*I6</f>
        <v>0.0182</v>
      </c>
    </row>
    <row r="8" customFormat="false" ht="13.8" hidden="false" customHeight="false" outlineLevel="0" collapsed="false">
      <c r="A8" s="61" t="s">
        <v>511</v>
      </c>
      <c r="B8" s="62" t="s">
        <v>546</v>
      </c>
      <c r="C8" s="63" t="s">
        <v>634</v>
      </c>
      <c r="D8" s="65" t="s">
        <v>634</v>
      </c>
      <c r="E8" s="65" t="s">
        <v>693</v>
      </c>
      <c r="F8" s="100" t="n">
        <v>43831</v>
      </c>
      <c r="G8" s="100" t="n">
        <v>44196</v>
      </c>
      <c r="H8" s="101" t="n">
        <f aca="false">DATE(YEAR(F8)+1,MONTH(F8),DAY(F8))</f>
        <v>44197</v>
      </c>
      <c r="I8" s="102" t="n">
        <f aca="false">IF(F8&lt;=H8,VLOOKUP(DATEDIF(F8,G8,"m"),Parameters!$L$2:$M$6,2,1),(DATEDIF(F8,G8,"m")+1)/12)</f>
        <v>1</v>
      </c>
      <c r="J8" s="104" t="n">
        <v>0.0181</v>
      </c>
      <c r="K8" s="104" t="n">
        <v>0.0121</v>
      </c>
      <c r="L8" s="103" t="n">
        <v>0</v>
      </c>
      <c r="M8" s="0" t="n">
        <f aca="false">(SUM(J8+K8+L8))*I7</f>
        <v>0.01812</v>
      </c>
    </row>
    <row r="9" customFormat="false" ht="13.8" hidden="false" customHeight="false" outlineLevel="0" collapsed="false">
      <c r="A9" s="61" t="s">
        <v>511</v>
      </c>
      <c r="B9" s="62" t="s">
        <v>546</v>
      </c>
      <c r="C9" s="63" t="s">
        <v>634</v>
      </c>
      <c r="D9" s="65" t="s">
        <v>634</v>
      </c>
      <c r="E9" s="65" t="s">
        <v>694</v>
      </c>
      <c r="F9" s="100" t="n">
        <v>43831</v>
      </c>
      <c r="G9" s="100" t="n">
        <v>44196</v>
      </c>
      <c r="H9" s="101" t="n">
        <f aca="false">DATE(YEAR(F9)+1,MONTH(F9),DAY(F9))</f>
        <v>44197</v>
      </c>
      <c r="I9" s="102" t="n">
        <f aca="false">IF(F9&lt;=H9,VLOOKUP(DATEDIF(F9,G9,"m"),Parameters!$L$2:$M$6,2,1),(DATEDIF(F9,G9,"m")+1)/12)</f>
        <v>1</v>
      </c>
      <c r="J9" s="104" t="n">
        <v>0.0211</v>
      </c>
      <c r="K9" s="104" t="n">
        <v>0.0141</v>
      </c>
      <c r="L9" s="103" t="n">
        <v>0</v>
      </c>
      <c r="M9" s="0" t="n">
        <f aca="false">(SUM(J9+K9+L9))*I8</f>
        <v>0.0352</v>
      </c>
    </row>
    <row r="10" customFormat="false" ht="13.8" hidden="false" customHeight="false" outlineLevel="0" collapsed="false">
      <c r="A10" s="61" t="s">
        <v>511</v>
      </c>
      <c r="B10" s="62" t="s">
        <v>537</v>
      </c>
      <c r="C10" s="63" t="s">
        <v>634</v>
      </c>
      <c r="D10" s="65" t="s">
        <v>634</v>
      </c>
      <c r="E10" s="65" t="n">
        <v>0</v>
      </c>
      <c r="F10" s="100" t="n">
        <v>43831</v>
      </c>
      <c r="G10" s="100" t="n">
        <v>44196</v>
      </c>
      <c r="H10" s="101" t="n">
        <f aca="false">DATE(YEAR(F10)+1,MONTH(F10),DAY(F10))</f>
        <v>44197</v>
      </c>
      <c r="I10" s="102" t="n">
        <f aca="false">IF(F10&lt;=H10,VLOOKUP(DATEDIF(F10,G10,"m"),Parameters!$L$2:$M$6,2,1),(DATEDIF(F10,G10,"m")+1)/12)</f>
        <v>1</v>
      </c>
      <c r="J10" s="104" t="n">
        <v>0.00348</v>
      </c>
      <c r="K10" s="104" t="n">
        <v>0.00228</v>
      </c>
      <c r="L10" s="103" t="n">
        <v>0</v>
      </c>
      <c r="M10" s="0" t="n">
        <f aca="false">(SUM(J10+K10+L10))*I9</f>
        <v>0.00576</v>
      </c>
    </row>
    <row r="11" customFormat="false" ht="13.8" hidden="false" customHeight="false" outlineLevel="0" collapsed="false">
      <c r="A11" s="61" t="s">
        <v>511</v>
      </c>
      <c r="B11" s="62" t="s">
        <v>538</v>
      </c>
      <c r="C11" s="63" t="s">
        <v>634</v>
      </c>
      <c r="D11" s="65" t="s">
        <v>634</v>
      </c>
      <c r="E11" s="65" t="n">
        <v>0</v>
      </c>
      <c r="F11" s="100" t="n">
        <v>43831</v>
      </c>
      <c r="G11" s="100" t="n">
        <v>44196</v>
      </c>
      <c r="H11" s="101" t="n">
        <f aca="false">DATE(YEAR(F11)+1,MONTH(F11),DAY(F11))</f>
        <v>44197</v>
      </c>
      <c r="I11" s="102" t="n">
        <f aca="false">IF(F11&lt;=H11,VLOOKUP(DATEDIF(F11,G11,"m"),Parameters!$L$2:$M$6,2,1),(DATEDIF(F11,G11,"m")+1)/12)</f>
        <v>1</v>
      </c>
      <c r="J11" s="104" t="n">
        <v>0.00732</v>
      </c>
      <c r="K11" s="104" t="n">
        <v>0.00492</v>
      </c>
      <c r="L11" s="103" t="n">
        <v>0</v>
      </c>
      <c r="M11" s="0" t="n">
        <f aca="false">(SUM(J11+K11+L11))*I10</f>
        <v>0.01224</v>
      </c>
    </row>
    <row r="12" customFormat="false" ht="13.8" hidden="false" customHeight="false" outlineLevel="0" collapsed="false">
      <c r="A12" s="61" t="s">
        <v>511</v>
      </c>
      <c r="B12" s="62" t="s">
        <v>543</v>
      </c>
      <c r="C12" s="63" t="s">
        <v>634</v>
      </c>
      <c r="D12" s="65" t="s">
        <v>634</v>
      </c>
      <c r="E12" s="65" t="s">
        <v>691</v>
      </c>
      <c r="F12" s="100" t="n">
        <v>43831</v>
      </c>
      <c r="G12" s="100" t="n">
        <v>44196</v>
      </c>
      <c r="H12" s="101" t="n">
        <f aca="false">DATE(YEAR(F12)+1,MONTH(F12),DAY(F12))</f>
        <v>44197</v>
      </c>
      <c r="I12" s="102" t="n">
        <f aca="false">IF(F12&lt;=H12,VLOOKUP(DATEDIF(F12,G12,"m"),Parameters!$L$2:$M$6,2,1),(DATEDIF(F12,G12,"m")+1)/12)</f>
        <v>1</v>
      </c>
      <c r="J12" s="104" t="n">
        <v>0.00672</v>
      </c>
      <c r="K12" s="104" t="n">
        <v>0.00444</v>
      </c>
      <c r="L12" s="103" t="n">
        <v>0</v>
      </c>
      <c r="M12" s="0" t="n">
        <f aca="false">(SUM(J12+K12+L12))*I11</f>
        <v>0.01116</v>
      </c>
    </row>
    <row r="13" customFormat="false" ht="13.8" hidden="false" customHeight="false" outlineLevel="0" collapsed="false">
      <c r="A13" s="61" t="s">
        <v>511</v>
      </c>
      <c r="B13" s="62" t="s">
        <v>543</v>
      </c>
      <c r="C13" s="63" t="s">
        <v>634</v>
      </c>
      <c r="D13" s="65" t="s">
        <v>634</v>
      </c>
      <c r="E13" s="65" t="s">
        <v>692</v>
      </c>
      <c r="F13" s="100" t="n">
        <v>43831</v>
      </c>
      <c r="G13" s="100" t="n">
        <v>44196</v>
      </c>
      <c r="H13" s="101" t="n">
        <f aca="false">DATE(YEAR(F13)+1,MONTH(F13),DAY(F13))</f>
        <v>44197</v>
      </c>
      <c r="I13" s="102" t="n">
        <f aca="false">IF(F13&lt;=H13,VLOOKUP(DATEDIF(F13,G13,"m"),Parameters!$L$2:$M$6,2,1),(DATEDIF(F13,G13,"m")+1)/12)</f>
        <v>1</v>
      </c>
      <c r="J13" s="104" t="n">
        <v>0.01308</v>
      </c>
      <c r="K13" s="104" t="n">
        <v>0.00876</v>
      </c>
      <c r="L13" s="103" t="n">
        <v>0</v>
      </c>
      <c r="M13" s="0" t="n">
        <f aca="false">(SUM(J13+K13+L13))*I12</f>
        <v>0.02184</v>
      </c>
    </row>
    <row r="14" customFormat="false" ht="13.8" hidden="false" customHeight="false" outlineLevel="0" collapsed="false">
      <c r="A14" s="61" t="s">
        <v>511</v>
      </c>
      <c r="B14" s="62" t="s">
        <v>543</v>
      </c>
      <c r="C14" s="63" t="s">
        <v>634</v>
      </c>
      <c r="D14" s="65" t="s">
        <v>634</v>
      </c>
      <c r="E14" s="65" t="s">
        <v>693</v>
      </c>
      <c r="F14" s="100" t="n">
        <v>43831</v>
      </c>
      <c r="G14" s="100" t="n">
        <v>44196</v>
      </c>
      <c r="H14" s="101" t="n">
        <f aca="false">DATE(YEAR(F14)+1,MONTH(F14),DAY(F14))</f>
        <v>44197</v>
      </c>
      <c r="I14" s="102" t="n">
        <f aca="false">IF(F14&lt;=H14,VLOOKUP(DATEDIF(F14,G14,"m"),Parameters!$L$2:$M$6,2,1),(DATEDIF(F14,G14,"m")+1)/12)</f>
        <v>1</v>
      </c>
      <c r="J14" s="104" t="n">
        <v>0.02172</v>
      </c>
      <c r="K14" s="104" t="n">
        <v>0.01452</v>
      </c>
      <c r="L14" s="103" t="n">
        <v>0</v>
      </c>
      <c r="M14" s="0" t="n">
        <f aca="false">(SUM(J14+K14+L14))*I13</f>
        <v>0.03624</v>
      </c>
    </row>
    <row r="15" customFormat="false" ht="13.8" hidden="false" customHeight="false" outlineLevel="0" collapsed="false">
      <c r="A15" s="61" t="s">
        <v>511</v>
      </c>
      <c r="B15" s="62" t="s">
        <v>543</v>
      </c>
      <c r="C15" s="63" t="s">
        <v>634</v>
      </c>
      <c r="D15" s="65" t="s">
        <v>634</v>
      </c>
      <c r="E15" s="65" t="s">
        <v>694</v>
      </c>
      <c r="F15" s="100" t="n">
        <v>43831</v>
      </c>
      <c r="G15" s="100" t="n">
        <v>44196</v>
      </c>
      <c r="H15" s="101" t="n">
        <f aca="false">DATE(YEAR(F15)+1,MONTH(F15),DAY(F15))</f>
        <v>44197</v>
      </c>
      <c r="I15" s="102" t="n">
        <f aca="false">IF(F15&lt;=H15,VLOOKUP(DATEDIF(F15,G15,"m"),Parameters!$L$2:$M$6,2,1),(DATEDIF(F15,G15,"m")+1)/12)</f>
        <v>1</v>
      </c>
      <c r="J15" s="104" t="n">
        <v>0.02532</v>
      </c>
      <c r="K15" s="104" t="n">
        <v>0.01692</v>
      </c>
      <c r="L15" s="103" t="n">
        <v>0</v>
      </c>
      <c r="M15" s="0" t="n">
        <f aca="false">(SUM(J15+K15+L15))*I14</f>
        <v>0.04224</v>
      </c>
    </row>
    <row r="16" customFormat="false" ht="13.8" hidden="false" customHeight="false" outlineLevel="0" collapsed="false">
      <c r="A16" s="61" t="s">
        <v>511</v>
      </c>
      <c r="B16" s="62" t="s">
        <v>545</v>
      </c>
      <c r="C16" s="63" t="s">
        <v>634</v>
      </c>
      <c r="D16" s="65" t="s">
        <v>634</v>
      </c>
      <c r="E16" s="65" t="s">
        <v>691</v>
      </c>
      <c r="F16" s="100" t="n">
        <v>43831</v>
      </c>
      <c r="G16" s="100" t="n">
        <v>44196</v>
      </c>
      <c r="H16" s="101" t="n">
        <f aca="false">DATE(YEAR(F16)+1,MONTH(F16),DAY(F16))</f>
        <v>44197</v>
      </c>
      <c r="I16" s="102" t="n">
        <f aca="false">IF(F16&lt;=H16,VLOOKUP(DATEDIF(F16,G16,"m"),Parameters!$L$2:$M$6,2,1),(DATEDIF(F16,G16,"m")+1)/12)</f>
        <v>1</v>
      </c>
      <c r="J16" s="104" t="n">
        <v>0.0056</v>
      </c>
      <c r="K16" s="104" t="n">
        <v>0.0037</v>
      </c>
      <c r="L16" s="103" t="n">
        <v>0</v>
      </c>
      <c r="M16" s="0" t="n">
        <f aca="false">(SUM(J16+K16+L16))*I15</f>
        <v>0.0093</v>
      </c>
    </row>
    <row r="17" customFormat="false" ht="13.8" hidden="false" customHeight="false" outlineLevel="0" collapsed="false">
      <c r="A17" s="61" t="s">
        <v>511</v>
      </c>
      <c r="B17" s="62" t="s">
        <v>545</v>
      </c>
      <c r="C17" s="63" t="s">
        <v>634</v>
      </c>
      <c r="D17" s="65" t="s">
        <v>634</v>
      </c>
      <c r="E17" s="65" t="s">
        <v>692</v>
      </c>
      <c r="F17" s="100" t="n">
        <v>43831</v>
      </c>
      <c r="G17" s="100" t="n">
        <v>44196</v>
      </c>
      <c r="H17" s="101" t="n">
        <f aca="false">DATE(YEAR(F17)+1,MONTH(F17),DAY(F17))</f>
        <v>44197</v>
      </c>
      <c r="I17" s="102" t="n">
        <f aca="false">IF(F17&lt;=H17,VLOOKUP(DATEDIF(F17,G17,"m"),Parameters!$L$2:$M$6,2,1),(DATEDIF(F17,G17,"m")+1)/12)</f>
        <v>1</v>
      </c>
      <c r="J17" s="104" t="n">
        <v>0.0109</v>
      </c>
      <c r="K17" s="104" t="n">
        <v>0.0073</v>
      </c>
      <c r="L17" s="103" t="n">
        <v>0</v>
      </c>
      <c r="M17" s="0" t="n">
        <f aca="false">(SUM(J17+K17+L17))*I16</f>
        <v>0.0182</v>
      </c>
    </row>
    <row r="18" customFormat="false" ht="13.8" hidden="false" customHeight="false" outlineLevel="0" collapsed="false">
      <c r="A18" s="61" t="s">
        <v>511</v>
      </c>
      <c r="B18" s="62" t="s">
        <v>545</v>
      </c>
      <c r="C18" s="63" t="s">
        <v>634</v>
      </c>
      <c r="D18" s="65" t="s">
        <v>634</v>
      </c>
      <c r="E18" s="65" t="s">
        <v>693</v>
      </c>
      <c r="F18" s="100" t="n">
        <v>43831</v>
      </c>
      <c r="G18" s="100" t="n">
        <v>44196</v>
      </c>
      <c r="H18" s="101" t="n">
        <f aca="false">DATE(YEAR(F18)+1,MONTH(F18),DAY(F18))</f>
        <v>44197</v>
      </c>
      <c r="I18" s="102" t="n">
        <f aca="false">IF(F18&lt;=H18,VLOOKUP(DATEDIF(F18,G18,"m"),Parameters!$L$2:$M$6,2,1),(DATEDIF(F18,G18,"m")+1)/12)</f>
        <v>1</v>
      </c>
      <c r="J18" s="104" t="n">
        <v>0.0181</v>
      </c>
      <c r="K18" s="104" t="n">
        <v>0.0121</v>
      </c>
      <c r="L18" s="103" t="n">
        <v>0</v>
      </c>
      <c r="M18" s="0" t="n">
        <f aca="false">(SUM(J18+K18+L18))*I17</f>
        <v>0.0302</v>
      </c>
    </row>
    <row r="19" customFormat="false" ht="13.8" hidden="false" customHeight="false" outlineLevel="0" collapsed="false">
      <c r="A19" s="61" t="s">
        <v>511</v>
      </c>
      <c r="B19" s="62" t="s">
        <v>545</v>
      </c>
      <c r="C19" s="63" t="s">
        <v>634</v>
      </c>
      <c r="D19" s="65" t="s">
        <v>634</v>
      </c>
      <c r="E19" s="65" t="s">
        <v>694</v>
      </c>
      <c r="F19" s="100" t="n">
        <v>43831</v>
      </c>
      <c r="G19" s="100" t="n">
        <v>44196</v>
      </c>
      <c r="H19" s="101" t="n">
        <f aca="false">DATE(YEAR(F19)+1,MONTH(F19),DAY(F19))</f>
        <v>44197</v>
      </c>
      <c r="I19" s="102" t="n">
        <f aca="false">IF(F19&lt;=H19,VLOOKUP(DATEDIF(F19,G19,"m"),Parameters!$L$2:$M$6,2,1),(DATEDIF(F19,G19,"m")+1)/12)</f>
        <v>1</v>
      </c>
      <c r="J19" s="104" t="n">
        <v>0.0211</v>
      </c>
      <c r="K19" s="104" t="n">
        <v>0.0141</v>
      </c>
      <c r="L19" s="103" t="n">
        <v>0</v>
      </c>
      <c r="M19" s="0" t="n">
        <f aca="false">(SUM(J19+K19+L19))*I18</f>
        <v>0.0352</v>
      </c>
    </row>
    <row r="20" customFormat="false" ht="13.8" hidden="false" customHeight="false" outlineLevel="0" collapsed="false">
      <c r="A20" s="61" t="s">
        <v>511</v>
      </c>
      <c r="B20" s="62" t="s">
        <v>544</v>
      </c>
      <c r="C20" s="63" t="s">
        <v>634</v>
      </c>
      <c r="D20" s="65" t="s">
        <v>634</v>
      </c>
      <c r="E20" s="65" t="s">
        <v>634</v>
      </c>
      <c r="F20" s="100" t="n">
        <v>43831</v>
      </c>
      <c r="G20" s="100" t="n">
        <v>44196</v>
      </c>
      <c r="H20" s="101" t="n">
        <f aca="false">DATE(YEAR(F20)+1,MONTH(F20),DAY(F20))</f>
        <v>44197</v>
      </c>
      <c r="I20" s="102" t="n">
        <f aca="false">IF(F20&lt;=H20,VLOOKUP(DATEDIF(F20,G20,"m"),Parameters!$L$2:$M$6,2,1),(DATEDIF(F20,G20,"m")+1)/12)</f>
        <v>1</v>
      </c>
      <c r="J20" s="104" t="n">
        <v>0.03165</v>
      </c>
      <c r="K20" s="104" t="n">
        <v>0.02115</v>
      </c>
      <c r="L20" s="103" t="n">
        <v>0</v>
      </c>
      <c r="M20" s="0" t="n">
        <f aca="false">(SUM(J20+K20+L20))*I19</f>
        <v>0.0528</v>
      </c>
    </row>
    <row r="21" customFormat="false" ht="13.8" hidden="false" customHeight="false" outlineLevel="0" collapsed="false">
      <c r="A21" s="61" t="s">
        <v>511</v>
      </c>
      <c r="B21" s="62" t="s">
        <v>521</v>
      </c>
      <c r="C21" s="63" t="s">
        <v>509</v>
      </c>
      <c r="D21" s="65" t="s">
        <v>634</v>
      </c>
      <c r="E21" s="65" t="s">
        <v>691</v>
      </c>
      <c r="F21" s="100" t="n">
        <v>43831</v>
      </c>
      <c r="G21" s="100" t="n">
        <v>44196</v>
      </c>
      <c r="H21" s="101" t="n">
        <f aca="false">DATE(YEAR(F21)+1,MONTH(F21),DAY(F21))</f>
        <v>44197</v>
      </c>
      <c r="I21" s="102" t="n">
        <f aca="false">IF(F21&lt;=H21,VLOOKUP(DATEDIF(F21,G21,"m"),Parameters!$L$2:$M$6,2,1),(DATEDIF(F21,G21,"m")+1)/12)</f>
        <v>1</v>
      </c>
      <c r="J21" s="104" t="n">
        <v>0.0056</v>
      </c>
      <c r="K21" s="104" t="n">
        <v>0.0037</v>
      </c>
      <c r="L21" s="103" t="n">
        <v>0</v>
      </c>
      <c r="M21" s="0" t="n">
        <f aca="false">(SUM(J21+K21+L21))*I20</f>
        <v>0.0093</v>
      </c>
    </row>
    <row r="22" customFormat="false" ht="13.8" hidden="false" customHeight="false" outlineLevel="0" collapsed="false">
      <c r="A22" s="61" t="s">
        <v>511</v>
      </c>
      <c r="B22" s="62" t="s">
        <v>521</v>
      </c>
      <c r="C22" s="63" t="s">
        <v>509</v>
      </c>
      <c r="D22" s="65" t="s">
        <v>634</v>
      </c>
      <c r="E22" s="65" t="s">
        <v>692</v>
      </c>
      <c r="F22" s="100" t="n">
        <v>43831</v>
      </c>
      <c r="G22" s="100" t="n">
        <v>44196</v>
      </c>
      <c r="H22" s="101" t="n">
        <f aca="false">DATE(YEAR(F22)+1,MONTH(F22),DAY(F22))</f>
        <v>44197</v>
      </c>
      <c r="I22" s="102" t="n">
        <f aca="false">IF(F22&lt;=H22,VLOOKUP(DATEDIF(F22,G22,"m"),Parameters!$L$2:$M$6,2,1),(DATEDIF(F22,G22,"m")+1)/12)</f>
        <v>1</v>
      </c>
      <c r="J22" s="104" t="n">
        <v>0.0109</v>
      </c>
      <c r="K22" s="104" t="n">
        <v>0.0073</v>
      </c>
      <c r="L22" s="103" t="n">
        <v>0</v>
      </c>
      <c r="M22" s="0" t="n">
        <f aca="false">(SUM(J22+K22+L22))*I21</f>
        <v>0.0182</v>
      </c>
    </row>
    <row r="23" customFormat="false" ht="13.8" hidden="false" customHeight="false" outlineLevel="0" collapsed="false">
      <c r="A23" s="61" t="s">
        <v>511</v>
      </c>
      <c r="B23" s="62" t="s">
        <v>521</v>
      </c>
      <c r="C23" s="63" t="s">
        <v>509</v>
      </c>
      <c r="D23" s="65" t="s">
        <v>634</v>
      </c>
      <c r="E23" s="65" t="s">
        <v>693</v>
      </c>
      <c r="F23" s="100" t="n">
        <v>43831</v>
      </c>
      <c r="G23" s="100" t="n">
        <v>44196</v>
      </c>
      <c r="H23" s="101" t="n">
        <f aca="false">DATE(YEAR(F23)+1,MONTH(F23),DAY(F23))</f>
        <v>44197</v>
      </c>
      <c r="I23" s="102" t="n">
        <f aca="false">IF(F23&lt;=H23,VLOOKUP(DATEDIF(F23,G23,"m"),Parameters!$L$2:$M$6,2,1),(DATEDIF(F23,G23,"m")+1)/12)</f>
        <v>1</v>
      </c>
      <c r="J23" s="104" t="n">
        <v>0.0181</v>
      </c>
      <c r="K23" s="104" t="n">
        <v>0.0121</v>
      </c>
      <c r="L23" s="103" t="n">
        <v>0</v>
      </c>
      <c r="M23" s="0" t="n">
        <f aca="false">(SUM(J23+K23+L23))*I22</f>
        <v>0.0302</v>
      </c>
    </row>
    <row r="24" customFormat="false" ht="13.8" hidden="false" customHeight="false" outlineLevel="0" collapsed="false">
      <c r="A24" s="61" t="s">
        <v>511</v>
      </c>
      <c r="B24" s="62" t="s">
        <v>521</v>
      </c>
      <c r="C24" s="63" t="s">
        <v>509</v>
      </c>
      <c r="D24" s="65" t="s">
        <v>634</v>
      </c>
      <c r="E24" s="65" t="s">
        <v>694</v>
      </c>
      <c r="F24" s="100" t="n">
        <v>43831</v>
      </c>
      <c r="G24" s="100" t="n">
        <v>44196</v>
      </c>
      <c r="H24" s="101" t="n">
        <f aca="false">DATE(YEAR(F24)+1,MONTH(F24),DAY(F24))</f>
        <v>44197</v>
      </c>
      <c r="I24" s="102" t="n">
        <f aca="false">IF(F24&lt;=H24,VLOOKUP(DATEDIF(F24,G24,"m"),Parameters!$L$2:$M$6,2,1),(DATEDIF(F24,G24,"m")+1)/12)</f>
        <v>1</v>
      </c>
      <c r="J24" s="104" t="n">
        <v>0.0211</v>
      </c>
      <c r="K24" s="104" t="n">
        <v>0.0141</v>
      </c>
      <c r="L24" s="103" t="n">
        <v>0</v>
      </c>
      <c r="M24" s="0" t="n">
        <f aca="false">(SUM(J24+K24+L24))*I23</f>
        <v>0.0352</v>
      </c>
    </row>
    <row r="25" customFormat="false" ht="13.8" hidden="false" customHeight="false" outlineLevel="0" collapsed="false">
      <c r="A25" s="61" t="s">
        <v>511</v>
      </c>
      <c r="B25" s="62" t="s">
        <v>521</v>
      </c>
      <c r="C25" s="63" t="s">
        <v>509</v>
      </c>
      <c r="D25" s="65" t="s">
        <v>695</v>
      </c>
      <c r="E25" s="65" t="n">
        <v>0</v>
      </c>
      <c r="F25" s="100" t="n">
        <v>43831</v>
      </c>
      <c r="G25" s="100" t="n">
        <v>44196</v>
      </c>
      <c r="H25" s="101" t="n">
        <f aca="false">DATE(YEAR(F25)+1,MONTH(F25),DAY(F25))</f>
        <v>44197</v>
      </c>
      <c r="I25" s="102" t="n">
        <f aca="false">IF(F25&lt;=H25,VLOOKUP(DATEDIF(F25,G25,"m"),Parameters!$L$2:$M$6,2,1),(DATEDIF(F25,G25,"m")+1)/12)</f>
        <v>1</v>
      </c>
      <c r="J25" s="104" t="n">
        <v>0.0029</v>
      </c>
      <c r="K25" s="104" t="n">
        <v>0.0019</v>
      </c>
      <c r="L25" s="103" t="n">
        <v>0</v>
      </c>
      <c r="M25" s="0" t="n">
        <f aca="false">(SUM(J25+K25+L25))*I24</f>
        <v>0.0048</v>
      </c>
    </row>
    <row r="26" customFormat="false" ht="13.8" hidden="false" customHeight="false" outlineLevel="0" collapsed="false">
      <c r="A26" s="61" t="s">
        <v>511</v>
      </c>
      <c r="B26" s="62" t="s">
        <v>521</v>
      </c>
      <c r="C26" s="63" t="s">
        <v>509</v>
      </c>
      <c r="D26" s="65" t="s">
        <v>696</v>
      </c>
      <c r="E26" s="65" t="n">
        <v>0</v>
      </c>
      <c r="F26" s="100" t="n">
        <v>43831</v>
      </c>
      <c r="G26" s="100" t="n">
        <v>44196</v>
      </c>
      <c r="H26" s="101" t="n">
        <f aca="false">DATE(YEAR(F26)+1,MONTH(F26),DAY(F26))</f>
        <v>44197</v>
      </c>
      <c r="I26" s="102" t="n">
        <f aca="false">IF(F26&lt;=H26,VLOOKUP(DATEDIF(F26,G26,"m"),Parameters!$L$2:$M$6,2,1),(DATEDIF(F26,G26,"m")+1)/12)</f>
        <v>1</v>
      </c>
      <c r="J26" s="104" t="n">
        <v>0.0053</v>
      </c>
      <c r="K26" s="104" t="n">
        <v>0.0035</v>
      </c>
      <c r="L26" s="103" t="n">
        <v>0</v>
      </c>
      <c r="M26" s="0" t="n">
        <f aca="false">(SUM(J26+K26+L26))*I25</f>
        <v>0.0088</v>
      </c>
    </row>
    <row r="27" customFormat="false" ht="13.8" hidden="false" customHeight="false" outlineLevel="0" collapsed="false">
      <c r="A27" s="61" t="s">
        <v>511</v>
      </c>
      <c r="B27" s="62" t="s">
        <v>521</v>
      </c>
      <c r="C27" s="63" t="s">
        <v>509</v>
      </c>
      <c r="D27" s="65" t="s">
        <v>697</v>
      </c>
      <c r="E27" s="65" t="n">
        <v>0</v>
      </c>
      <c r="F27" s="100" t="n">
        <v>43831</v>
      </c>
      <c r="G27" s="100" t="n">
        <v>44196</v>
      </c>
      <c r="H27" s="101" t="n">
        <f aca="false">DATE(YEAR(F27)+1,MONTH(F27),DAY(F27))</f>
        <v>44197</v>
      </c>
      <c r="I27" s="102" t="n">
        <f aca="false">IF(F27&lt;=H27,VLOOKUP(DATEDIF(F27,G27,"m"),Parameters!$L$2:$M$6,2,1),(DATEDIF(F27,G27,"m")+1)/12)</f>
        <v>1</v>
      </c>
      <c r="J27" s="104" t="n">
        <v>0.0084</v>
      </c>
      <c r="K27" s="104" t="n">
        <v>0.0056</v>
      </c>
      <c r="L27" s="103" t="n">
        <v>0</v>
      </c>
      <c r="M27" s="0" t="n">
        <f aca="false">(SUM(J27+K27+L27))*I26</f>
        <v>0.014</v>
      </c>
    </row>
    <row r="28" customFormat="false" ht="13.8" hidden="false" customHeight="false" outlineLevel="0" collapsed="false">
      <c r="A28" s="61" t="s">
        <v>511</v>
      </c>
      <c r="B28" s="62" t="s">
        <v>521</v>
      </c>
      <c r="C28" s="63" t="s">
        <v>509</v>
      </c>
      <c r="D28" s="65" t="s">
        <v>698</v>
      </c>
      <c r="E28" s="65" t="n">
        <v>0</v>
      </c>
      <c r="F28" s="100" t="n">
        <v>43831</v>
      </c>
      <c r="G28" s="100" t="n">
        <v>44196</v>
      </c>
      <c r="H28" s="101" t="n">
        <f aca="false">DATE(YEAR(F28)+1,MONTH(F28),DAY(F28))</f>
        <v>44197</v>
      </c>
      <c r="I28" s="102" t="n">
        <f aca="false">IF(F28&lt;=H28,VLOOKUP(DATEDIF(F28,G28,"m"),Parameters!$L$2:$M$6,2,1),(DATEDIF(F28,G28,"m")+1)/12)</f>
        <v>1</v>
      </c>
      <c r="J28" s="104" t="n">
        <v>0.0121</v>
      </c>
      <c r="K28" s="104" t="n">
        <v>0.008</v>
      </c>
      <c r="L28" s="103" t="n">
        <v>0</v>
      </c>
      <c r="M28" s="0" t="n">
        <f aca="false">(SUM(J28+K28+L28))*I27</f>
        <v>0.0201</v>
      </c>
    </row>
    <row r="29" customFormat="false" ht="13.8" hidden="false" customHeight="false" outlineLevel="0" collapsed="false">
      <c r="A29" s="61" t="s">
        <v>511</v>
      </c>
      <c r="B29" s="62" t="s">
        <v>521</v>
      </c>
      <c r="C29" s="63" t="s">
        <v>507</v>
      </c>
      <c r="D29" s="65" t="s">
        <v>634</v>
      </c>
      <c r="E29" s="65" t="s">
        <v>691</v>
      </c>
      <c r="F29" s="100" t="n">
        <v>43831</v>
      </c>
      <c r="G29" s="100" t="n">
        <v>44196</v>
      </c>
      <c r="H29" s="101" t="n">
        <f aca="false">DATE(YEAR(F29)+1,MONTH(F29),DAY(F29))</f>
        <v>44197</v>
      </c>
      <c r="I29" s="102" t="n">
        <f aca="false">IF(F29&lt;=H29,VLOOKUP(DATEDIF(F29,G29,"m"),Parameters!$L$2:$M$6,2,1),(DATEDIF(F29,G29,"m")+1)/12)</f>
        <v>1</v>
      </c>
      <c r="J29" s="104" t="n">
        <v>0.0056</v>
      </c>
      <c r="K29" s="104" t="n">
        <v>0.0037</v>
      </c>
      <c r="L29" s="103" t="n">
        <v>0</v>
      </c>
      <c r="M29" s="0" t="n">
        <f aca="false">(SUM(J29+K29+L29))*I28</f>
        <v>0.0093</v>
      </c>
    </row>
    <row r="30" customFormat="false" ht="13.8" hidden="false" customHeight="false" outlineLevel="0" collapsed="false">
      <c r="A30" s="61" t="s">
        <v>511</v>
      </c>
      <c r="B30" s="62" t="s">
        <v>521</v>
      </c>
      <c r="C30" s="63" t="s">
        <v>507</v>
      </c>
      <c r="D30" s="65" t="s">
        <v>634</v>
      </c>
      <c r="E30" s="65" t="s">
        <v>692</v>
      </c>
      <c r="F30" s="100" t="n">
        <v>43831</v>
      </c>
      <c r="G30" s="100" t="n">
        <v>44196</v>
      </c>
      <c r="H30" s="101" t="n">
        <f aca="false">DATE(YEAR(F30)+1,MONTH(F30),DAY(F30))</f>
        <v>44197</v>
      </c>
      <c r="I30" s="102" t="n">
        <f aca="false">IF(F30&lt;=H30,VLOOKUP(DATEDIF(F30,G30,"m"),Parameters!$L$2:$M$6,2,1),(DATEDIF(F30,G30,"m")+1)/12)</f>
        <v>1</v>
      </c>
      <c r="J30" s="104" t="n">
        <v>0.0109</v>
      </c>
      <c r="K30" s="104" t="n">
        <v>0.0073</v>
      </c>
      <c r="L30" s="103" t="n">
        <v>0</v>
      </c>
      <c r="M30" s="0" t="n">
        <f aca="false">(SUM(J30+K30+L30))*I29</f>
        <v>0.0182</v>
      </c>
    </row>
    <row r="31" customFormat="false" ht="13.8" hidden="false" customHeight="false" outlineLevel="0" collapsed="false">
      <c r="A31" s="61" t="s">
        <v>511</v>
      </c>
      <c r="B31" s="62" t="s">
        <v>521</v>
      </c>
      <c r="C31" s="63" t="s">
        <v>507</v>
      </c>
      <c r="D31" s="65" t="s">
        <v>634</v>
      </c>
      <c r="E31" s="65" t="s">
        <v>693</v>
      </c>
      <c r="F31" s="100" t="n">
        <v>43831</v>
      </c>
      <c r="G31" s="100" t="n">
        <v>44196</v>
      </c>
      <c r="H31" s="101" t="n">
        <f aca="false">DATE(YEAR(F31)+1,MONTH(F31),DAY(F31))</f>
        <v>44197</v>
      </c>
      <c r="I31" s="102" t="n">
        <f aca="false">IF(F31&lt;=H31,VLOOKUP(DATEDIF(F31,G31,"m"),Parameters!$L$2:$M$6,2,1),(DATEDIF(F31,G31,"m")+1)/12)</f>
        <v>1</v>
      </c>
      <c r="J31" s="104" t="n">
        <v>0.0181</v>
      </c>
      <c r="K31" s="104" t="n">
        <v>0.0121</v>
      </c>
      <c r="L31" s="103" t="n">
        <v>0</v>
      </c>
      <c r="M31" s="0" t="n">
        <f aca="false">(SUM(J31+K31+L31))*I30</f>
        <v>0.0302</v>
      </c>
    </row>
    <row r="32" customFormat="false" ht="13.8" hidden="false" customHeight="false" outlineLevel="0" collapsed="false">
      <c r="A32" s="61" t="s">
        <v>511</v>
      </c>
      <c r="B32" s="62" t="s">
        <v>521</v>
      </c>
      <c r="C32" s="63" t="s">
        <v>507</v>
      </c>
      <c r="D32" s="65" t="s">
        <v>634</v>
      </c>
      <c r="E32" s="65" t="s">
        <v>694</v>
      </c>
      <c r="F32" s="100" t="n">
        <v>43831</v>
      </c>
      <c r="G32" s="100" t="n">
        <v>44196</v>
      </c>
      <c r="H32" s="101" t="n">
        <f aca="false">DATE(YEAR(F32)+1,MONTH(F32),DAY(F32))</f>
        <v>44197</v>
      </c>
      <c r="I32" s="102" t="n">
        <f aca="false">IF(F32&lt;=H32,VLOOKUP(DATEDIF(F32,G32,"m"),Parameters!$L$2:$M$6,2,1),(DATEDIF(F32,G32,"m")+1)/12)</f>
        <v>1</v>
      </c>
      <c r="J32" s="104" t="n">
        <v>0.0211</v>
      </c>
      <c r="K32" s="104" t="n">
        <v>0.0141</v>
      </c>
      <c r="L32" s="103" t="n">
        <v>0</v>
      </c>
      <c r="M32" s="0" t="n">
        <f aca="false">(SUM(J32+K32+L32))*I31</f>
        <v>0.0352</v>
      </c>
    </row>
    <row r="33" customFormat="false" ht="13.8" hidden="false" customHeight="false" outlineLevel="0" collapsed="false">
      <c r="A33" s="61" t="s">
        <v>511</v>
      </c>
      <c r="B33" s="62" t="s">
        <v>521</v>
      </c>
      <c r="C33" s="63" t="s">
        <v>507</v>
      </c>
      <c r="D33" s="65" t="s">
        <v>699</v>
      </c>
      <c r="E33" s="65" t="n">
        <v>0</v>
      </c>
      <c r="F33" s="100" t="n">
        <v>43831</v>
      </c>
      <c r="G33" s="100" t="n">
        <v>44196</v>
      </c>
      <c r="H33" s="101" t="n">
        <f aca="false">DATE(YEAR(F33)+1,MONTH(F33),DAY(F33))</f>
        <v>44197</v>
      </c>
      <c r="I33" s="102" t="n">
        <f aca="false">IF(F33&lt;=H33,VLOOKUP(DATEDIF(F33,G33,"m"),Parameters!$L$2:$M$6,2,1),(DATEDIF(F33,G33,"m")+1)/12)</f>
        <v>1</v>
      </c>
      <c r="J33" s="104" t="n">
        <v>0.005</v>
      </c>
      <c r="K33" s="104" t="n">
        <v>0.0033</v>
      </c>
      <c r="L33" s="103" t="n">
        <v>0</v>
      </c>
      <c r="M33" s="0" t="n">
        <f aca="false">(SUM(J33+K33+L33))*I32</f>
        <v>0.0083</v>
      </c>
    </row>
    <row r="34" customFormat="false" ht="13.8" hidden="false" customHeight="false" outlineLevel="0" collapsed="false">
      <c r="A34" s="61" t="s">
        <v>511</v>
      </c>
      <c r="B34" s="62" t="s">
        <v>521</v>
      </c>
      <c r="C34" s="63" t="s">
        <v>507</v>
      </c>
      <c r="D34" s="65" t="s">
        <v>700</v>
      </c>
      <c r="E34" s="65" t="n">
        <v>0</v>
      </c>
      <c r="F34" s="100" t="n">
        <v>43831</v>
      </c>
      <c r="G34" s="100" t="n">
        <v>44196</v>
      </c>
      <c r="H34" s="101" t="n">
        <f aca="false">DATE(YEAR(F34)+1,MONTH(F34),DAY(F34))</f>
        <v>44197</v>
      </c>
      <c r="I34" s="102" t="n">
        <f aca="false">IF(F34&lt;=H34,VLOOKUP(DATEDIF(F34,G34,"m"),Parameters!$L$2:$M$6,2,1),(DATEDIF(F34,G34,"m")+1)/12)</f>
        <v>1</v>
      </c>
      <c r="J34" s="104" t="n">
        <v>0.0061</v>
      </c>
      <c r="K34" s="104" t="n">
        <v>0.0041</v>
      </c>
      <c r="L34" s="103" t="n">
        <v>0</v>
      </c>
      <c r="M34" s="0" t="n">
        <f aca="false">(SUM(J34+K34+L34))*I33</f>
        <v>0.0102</v>
      </c>
    </row>
    <row r="35" customFormat="false" ht="13.8" hidden="false" customHeight="false" outlineLevel="0" collapsed="false">
      <c r="A35" s="61" t="s">
        <v>511</v>
      </c>
      <c r="B35" s="62" t="s">
        <v>521</v>
      </c>
      <c r="C35" s="63" t="s">
        <v>507</v>
      </c>
      <c r="D35" s="65" t="s">
        <v>701</v>
      </c>
      <c r="E35" s="65" t="n">
        <v>0</v>
      </c>
      <c r="F35" s="100" t="n">
        <v>43831</v>
      </c>
      <c r="G35" s="100" t="n">
        <v>44196</v>
      </c>
      <c r="H35" s="101" t="n">
        <f aca="false">DATE(YEAR(F35)+1,MONTH(F35),DAY(F35))</f>
        <v>44197</v>
      </c>
      <c r="I35" s="102" t="n">
        <f aca="false">IF(F35&lt;=H35,VLOOKUP(DATEDIF(F35,G35,"m"),Parameters!$L$2:$M$6,2,1),(DATEDIF(F35,G35,"m")+1)/12)</f>
        <v>1</v>
      </c>
      <c r="J35" s="104" t="n">
        <v>0.0071</v>
      </c>
      <c r="K35" s="104" t="n">
        <v>0.0047</v>
      </c>
      <c r="L35" s="103" t="n">
        <v>0</v>
      </c>
      <c r="M35" s="0" t="n">
        <f aca="false">(SUM(J35+K35+L35))*I34</f>
        <v>0.0118</v>
      </c>
    </row>
    <row r="36" customFormat="false" ht="13.8" hidden="false" customHeight="false" outlineLevel="0" collapsed="false">
      <c r="A36" s="61" t="s">
        <v>511</v>
      </c>
      <c r="B36" s="62" t="s">
        <v>521</v>
      </c>
      <c r="C36" s="63" t="s">
        <v>507</v>
      </c>
      <c r="D36" s="65" t="s">
        <v>702</v>
      </c>
      <c r="E36" s="65" t="n">
        <v>0</v>
      </c>
      <c r="F36" s="100" t="n">
        <v>43831</v>
      </c>
      <c r="G36" s="100" t="n">
        <v>44196</v>
      </c>
      <c r="H36" s="101" t="n">
        <f aca="false">DATE(YEAR(F36)+1,MONTH(F36),DAY(F36))</f>
        <v>44197</v>
      </c>
      <c r="I36" s="102" t="n">
        <f aca="false">IF(F36&lt;=H36,VLOOKUP(DATEDIF(F36,G36,"m"),Parameters!$L$2:$M$6,2,1),(DATEDIF(F36,G36,"m")+1)/12)</f>
        <v>1</v>
      </c>
      <c r="J36" s="104" t="n">
        <v>0.0083</v>
      </c>
      <c r="K36" s="104" t="n">
        <v>0.0055</v>
      </c>
      <c r="L36" s="103" t="n">
        <v>0</v>
      </c>
      <c r="M36" s="0" t="n">
        <f aca="false">(SUM(J36+K36+L36))*I35</f>
        <v>0.0138</v>
      </c>
    </row>
    <row r="37" customFormat="false" ht="13.8" hidden="false" customHeight="false" outlineLevel="0" collapsed="false">
      <c r="A37" s="61" t="s">
        <v>511</v>
      </c>
      <c r="B37" s="62" t="s">
        <v>521</v>
      </c>
      <c r="C37" s="63" t="s">
        <v>507</v>
      </c>
      <c r="D37" s="65" t="s">
        <v>703</v>
      </c>
      <c r="E37" s="65" t="n">
        <v>0</v>
      </c>
      <c r="F37" s="100" t="n">
        <v>43831</v>
      </c>
      <c r="G37" s="100" t="n">
        <v>44196</v>
      </c>
      <c r="H37" s="101" t="n">
        <f aca="false">DATE(YEAR(F37)+1,MONTH(F37),DAY(F37))</f>
        <v>44197</v>
      </c>
      <c r="I37" s="102" t="n">
        <f aca="false">IF(F37&lt;=H37,VLOOKUP(DATEDIF(F37,G37,"m"),Parameters!$L$2:$M$6,2,1),(DATEDIF(F37,G37,"m")+1)/12)</f>
        <v>1</v>
      </c>
      <c r="J37" s="104" t="n">
        <v>0.0093</v>
      </c>
      <c r="K37" s="104" t="n">
        <v>0.0062</v>
      </c>
      <c r="L37" s="103" t="n">
        <v>0</v>
      </c>
      <c r="M37" s="0" t="n">
        <f aca="false">(SUM(J37+K37+L37))*I36</f>
        <v>0.0155</v>
      </c>
    </row>
    <row r="38" customFormat="false" ht="13.8" hidden="false" customHeight="false" outlineLevel="0" collapsed="false">
      <c r="A38" s="61" t="s">
        <v>511</v>
      </c>
      <c r="B38" s="62" t="s">
        <v>521</v>
      </c>
      <c r="C38" s="63" t="s">
        <v>507</v>
      </c>
      <c r="D38" s="65" t="s">
        <v>704</v>
      </c>
      <c r="E38" s="65" t="n">
        <v>0</v>
      </c>
      <c r="F38" s="100" t="n">
        <v>43831</v>
      </c>
      <c r="G38" s="100" t="n">
        <v>44196</v>
      </c>
      <c r="H38" s="101" t="n">
        <f aca="false">DATE(YEAR(F38)+1,MONTH(F38),DAY(F38))</f>
        <v>44197</v>
      </c>
      <c r="I38" s="102" t="n">
        <f aca="false">IF(F38&lt;=H38,VLOOKUP(DATEDIF(F38,G38,"m"),Parameters!$L$2:$M$6,2,1),(DATEDIF(F38,G38,"m")+1)/12)</f>
        <v>1</v>
      </c>
      <c r="J38" s="104" t="n">
        <v>0.01</v>
      </c>
      <c r="K38" s="104" t="n">
        <v>0.0067</v>
      </c>
      <c r="L38" s="103" t="n">
        <v>0</v>
      </c>
      <c r="M38" s="0" t="n">
        <f aca="false">(SUM(J38+K38+L38))*I37</f>
        <v>0.0167</v>
      </c>
    </row>
    <row r="39" customFormat="false" ht="13.8" hidden="false" customHeight="false" outlineLevel="0" collapsed="false">
      <c r="A39" s="61" t="s">
        <v>511</v>
      </c>
      <c r="B39" s="62" t="s">
        <v>521</v>
      </c>
      <c r="C39" s="63" t="s">
        <v>507</v>
      </c>
      <c r="D39" s="65" t="s">
        <v>705</v>
      </c>
      <c r="E39" s="65" t="n">
        <v>0</v>
      </c>
      <c r="F39" s="100" t="n">
        <v>43831</v>
      </c>
      <c r="G39" s="100" t="n">
        <v>44196</v>
      </c>
      <c r="H39" s="101" t="n">
        <f aca="false">DATE(YEAR(F39)+1,MONTH(F39),DAY(F39))</f>
        <v>44197</v>
      </c>
      <c r="I39" s="102" t="n">
        <f aca="false">IF(F39&lt;=H39,VLOOKUP(DATEDIF(F39,G39,"m"),Parameters!$L$2:$M$6,2,1),(DATEDIF(F39,G39,"m")+1)/12)</f>
        <v>1</v>
      </c>
      <c r="J39" s="104" t="n">
        <v>0.0109</v>
      </c>
      <c r="K39" s="104" t="n">
        <v>0.0073</v>
      </c>
      <c r="L39" s="103" t="n">
        <v>0</v>
      </c>
      <c r="M39" s="0" t="n">
        <f aca="false">(SUM(J39+K39+L39))*I38</f>
        <v>0.0182</v>
      </c>
    </row>
    <row r="40" customFormat="false" ht="13.8" hidden="false" customHeight="false" outlineLevel="0" collapsed="false">
      <c r="A40" s="61" t="s">
        <v>511</v>
      </c>
      <c r="B40" s="62" t="s">
        <v>521</v>
      </c>
      <c r="C40" s="63" t="s">
        <v>507</v>
      </c>
      <c r="D40" s="65" t="s">
        <v>706</v>
      </c>
      <c r="E40" s="65" t="n">
        <v>0</v>
      </c>
      <c r="F40" s="100" t="n">
        <v>43831</v>
      </c>
      <c r="G40" s="100" t="n">
        <v>44196</v>
      </c>
      <c r="H40" s="101" t="n">
        <f aca="false">DATE(YEAR(F40)+1,MONTH(F40),DAY(F40))</f>
        <v>44197</v>
      </c>
      <c r="I40" s="102" t="n">
        <f aca="false">IF(F40&lt;=H40,VLOOKUP(DATEDIF(F40,G40,"m"),Parameters!$L$2:$M$6,2,1),(DATEDIF(F40,G40,"m")+1)/12)</f>
        <v>1</v>
      </c>
      <c r="J40" s="104" t="n">
        <v>0.012</v>
      </c>
      <c r="K40" s="104" t="n">
        <v>0.008</v>
      </c>
      <c r="L40" s="103" t="n">
        <v>0</v>
      </c>
      <c r="M40" s="0" t="n">
        <f aca="false">(SUM(J40+K40+L40))*I39</f>
        <v>0.02</v>
      </c>
    </row>
    <row r="41" customFormat="false" ht="13.8" hidden="false" customHeight="false" outlineLevel="0" collapsed="false">
      <c r="A41" s="61" t="s">
        <v>511</v>
      </c>
      <c r="B41" s="62" t="s">
        <v>521</v>
      </c>
      <c r="C41" s="63" t="s">
        <v>507</v>
      </c>
      <c r="D41" s="65" t="s">
        <v>707</v>
      </c>
      <c r="E41" s="65" t="n">
        <v>0</v>
      </c>
      <c r="F41" s="100" t="n">
        <v>43831</v>
      </c>
      <c r="G41" s="100" t="n">
        <v>44196</v>
      </c>
      <c r="H41" s="101" t="n">
        <f aca="false">DATE(YEAR(F41)+1,MONTH(F41),DAY(F41))</f>
        <v>44197</v>
      </c>
      <c r="I41" s="102" t="n">
        <f aca="false">IF(F41&lt;=H41,VLOOKUP(DATEDIF(F41,G41,"m"),Parameters!$L$2:$M$6,2,1),(DATEDIF(F41,G41,"m")+1)/12)</f>
        <v>1</v>
      </c>
      <c r="J41" s="104" t="n">
        <v>0.0135</v>
      </c>
      <c r="K41" s="104" t="n">
        <v>0.009</v>
      </c>
      <c r="L41" s="103" t="n">
        <v>0</v>
      </c>
      <c r="M41" s="0" t="n">
        <f aca="false">(SUM(J41+K41+L41))*I40</f>
        <v>0.0225</v>
      </c>
    </row>
    <row r="42" customFormat="false" ht="13.8" hidden="false" customHeight="false" outlineLevel="0" collapsed="false">
      <c r="A42" s="61" t="s">
        <v>511</v>
      </c>
      <c r="B42" s="62" t="s">
        <v>521</v>
      </c>
      <c r="C42" s="63" t="s">
        <v>507</v>
      </c>
      <c r="D42" s="65" t="s">
        <v>708</v>
      </c>
      <c r="E42" s="65" t="n">
        <v>0</v>
      </c>
      <c r="F42" s="100" t="n">
        <v>43831</v>
      </c>
      <c r="G42" s="100" t="n">
        <v>44196</v>
      </c>
      <c r="H42" s="101" t="n">
        <f aca="false">DATE(YEAR(F42)+1,MONTH(F42),DAY(F42))</f>
        <v>44197</v>
      </c>
      <c r="I42" s="102" t="n">
        <f aca="false">IF(F42&lt;=H42,VLOOKUP(DATEDIF(F42,G42,"m"),Parameters!$L$2:$M$6,2,1),(DATEDIF(F42,G42,"m")+1)/12)</f>
        <v>1</v>
      </c>
      <c r="J42" s="104" t="n">
        <v>0.0147</v>
      </c>
      <c r="K42" s="104" t="n">
        <v>0.0098</v>
      </c>
      <c r="L42" s="103" t="n">
        <v>0</v>
      </c>
      <c r="M42" s="0" t="n">
        <f aca="false">(SUM(J42+K42+L42))*I41</f>
        <v>0.0245</v>
      </c>
    </row>
    <row r="43" customFormat="false" ht="13.8" hidden="false" customHeight="false" outlineLevel="0" collapsed="false">
      <c r="A43" s="61" t="s">
        <v>511</v>
      </c>
      <c r="B43" s="62" t="s">
        <v>521</v>
      </c>
      <c r="C43" s="63" t="s">
        <v>507</v>
      </c>
      <c r="D43" s="65" t="s">
        <v>709</v>
      </c>
      <c r="E43" s="65" t="n">
        <v>0</v>
      </c>
      <c r="F43" s="100" t="n">
        <v>43831</v>
      </c>
      <c r="G43" s="100" t="n">
        <v>44196</v>
      </c>
      <c r="H43" s="101" t="n">
        <f aca="false">DATE(YEAR(F43)+1,MONTH(F43),DAY(F43))</f>
        <v>44197</v>
      </c>
      <c r="I43" s="102" t="n">
        <f aca="false">IF(F43&lt;=H43,VLOOKUP(DATEDIF(F43,G43,"m"),Parameters!$L$2:$M$6,2,1),(DATEDIF(F43,G43,"m")+1)/12)</f>
        <v>1</v>
      </c>
      <c r="J43" s="104" t="n">
        <v>0.0158</v>
      </c>
      <c r="K43" s="104" t="n">
        <v>0.0105</v>
      </c>
      <c r="L43" s="103" t="n">
        <v>0</v>
      </c>
      <c r="M43" s="0" t="n">
        <f aca="false">(SUM(J43+K43+L43))*I42</f>
        <v>0.0263</v>
      </c>
    </row>
    <row r="44" customFormat="false" ht="13.8" hidden="false" customHeight="false" outlineLevel="0" collapsed="false">
      <c r="A44" s="61" t="s">
        <v>511</v>
      </c>
      <c r="B44" s="62" t="s">
        <v>521</v>
      </c>
      <c r="C44" s="63" t="s">
        <v>507</v>
      </c>
      <c r="D44" s="65" t="s">
        <v>710</v>
      </c>
      <c r="E44" s="65" t="n">
        <v>0</v>
      </c>
      <c r="F44" s="100" t="n">
        <v>43831</v>
      </c>
      <c r="G44" s="100" t="n">
        <v>44196</v>
      </c>
      <c r="H44" s="101" t="n">
        <f aca="false">DATE(YEAR(F44)+1,MONTH(F44),DAY(F44))</f>
        <v>44197</v>
      </c>
      <c r="I44" s="102" t="n">
        <f aca="false">IF(F44&lt;=H44,VLOOKUP(DATEDIF(F44,G44,"m"),Parameters!$L$2:$M$6,2,1),(DATEDIF(F44,G44,"m")+1)/12)</f>
        <v>1</v>
      </c>
      <c r="J44" s="104" t="n">
        <v>0.0201</v>
      </c>
      <c r="K44" s="104" t="n">
        <v>0.0135</v>
      </c>
      <c r="L44" s="103" t="n">
        <v>0</v>
      </c>
      <c r="M44" s="0" t="n">
        <f aca="false">(SUM(J44+K44+L44))*I43</f>
        <v>0.0336</v>
      </c>
    </row>
    <row r="45" customFormat="false" ht="13.8" hidden="false" customHeight="false" outlineLevel="0" collapsed="false">
      <c r="A45" s="61" t="s">
        <v>511</v>
      </c>
      <c r="B45" s="62" t="s">
        <v>521</v>
      </c>
      <c r="C45" s="63" t="s">
        <v>507</v>
      </c>
      <c r="D45" s="65" t="s">
        <v>711</v>
      </c>
      <c r="E45" s="65" t="n">
        <v>0</v>
      </c>
      <c r="F45" s="100" t="n">
        <v>43831</v>
      </c>
      <c r="G45" s="100" t="n">
        <v>44196</v>
      </c>
      <c r="H45" s="101" t="n">
        <f aca="false">DATE(YEAR(F45)+1,MONTH(F45),DAY(F45))</f>
        <v>44197</v>
      </c>
      <c r="I45" s="102" t="n">
        <f aca="false">IF(F45&lt;=H45,VLOOKUP(DATEDIF(F45,G45,"m"),Parameters!$L$2:$M$6,2,1),(DATEDIF(F45,G45,"m")+1)/12)</f>
        <v>1</v>
      </c>
      <c r="J45" s="104" t="n">
        <v>0.0179</v>
      </c>
      <c r="K45" s="104" t="n">
        <v>0.0119</v>
      </c>
      <c r="L45" s="103" t="n">
        <v>0</v>
      </c>
      <c r="M45" s="0" t="n">
        <f aca="false">(SUM(J45+K45+L45))*I44</f>
        <v>0.0298</v>
      </c>
    </row>
    <row r="46" customFormat="false" ht="13.8" hidden="false" customHeight="false" outlineLevel="0" collapsed="false">
      <c r="A46" s="61" t="s">
        <v>511</v>
      </c>
      <c r="B46" s="62" t="s">
        <v>521</v>
      </c>
      <c r="C46" s="63" t="s">
        <v>507</v>
      </c>
      <c r="D46" s="65" t="s">
        <v>712</v>
      </c>
      <c r="E46" s="65" t="n">
        <v>0</v>
      </c>
      <c r="F46" s="100" t="n">
        <v>43831</v>
      </c>
      <c r="G46" s="100" t="n">
        <v>44196</v>
      </c>
      <c r="H46" s="101" t="n">
        <f aca="false">DATE(YEAR(F46)+1,MONTH(F46),DAY(F46))</f>
        <v>44197</v>
      </c>
      <c r="I46" s="102" t="n">
        <f aca="false">IF(F46&lt;=H46,VLOOKUP(DATEDIF(F46,G46,"m"),Parameters!$L$2:$M$6,2,1),(DATEDIF(F46,G46,"m")+1)/12)</f>
        <v>1</v>
      </c>
      <c r="J46" s="104" t="n">
        <v>0.0189</v>
      </c>
      <c r="K46" s="104" t="n">
        <v>0.0126</v>
      </c>
      <c r="L46" s="103" t="n">
        <v>0</v>
      </c>
      <c r="M46" s="0" t="n">
        <f aca="false">(SUM(J46+K46+L46))*I45</f>
        <v>0.0315</v>
      </c>
    </row>
    <row r="47" customFormat="false" ht="13.8" hidden="false" customHeight="false" outlineLevel="0" collapsed="false">
      <c r="A47" s="61" t="s">
        <v>511</v>
      </c>
      <c r="B47" s="62" t="s">
        <v>521</v>
      </c>
      <c r="C47" s="63" t="s">
        <v>507</v>
      </c>
      <c r="D47" s="65" t="s">
        <v>713</v>
      </c>
      <c r="E47" s="65" t="n">
        <v>0</v>
      </c>
      <c r="F47" s="100" t="n">
        <v>43831</v>
      </c>
      <c r="G47" s="100" t="n">
        <v>44196</v>
      </c>
      <c r="H47" s="101" t="n">
        <f aca="false">DATE(YEAR(F47)+1,MONTH(F47),DAY(F47))</f>
        <v>44197</v>
      </c>
      <c r="I47" s="102" t="n">
        <f aca="false">IF(F47&lt;=H47,VLOOKUP(DATEDIF(F47,G47,"m"),Parameters!$L$2:$M$6,2,1),(DATEDIF(F47,G47,"m")+1)/12)</f>
        <v>1</v>
      </c>
      <c r="J47" s="104" t="n">
        <v>0.0201</v>
      </c>
      <c r="K47" s="104" t="n">
        <v>0.0134</v>
      </c>
      <c r="L47" s="103" t="n">
        <v>0</v>
      </c>
      <c r="M47" s="0" t="n">
        <f aca="false">(SUM(J47+K47+L47))*I46</f>
        <v>0.0335</v>
      </c>
    </row>
    <row r="48" customFormat="false" ht="13.8" hidden="false" customHeight="false" outlineLevel="0" collapsed="false">
      <c r="A48" s="61" t="s">
        <v>511</v>
      </c>
      <c r="B48" s="62" t="s">
        <v>521</v>
      </c>
      <c r="C48" s="63" t="s">
        <v>507</v>
      </c>
      <c r="D48" s="65" t="s">
        <v>714</v>
      </c>
      <c r="E48" s="65" t="n">
        <v>0</v>
      </c>
      <c r="F48" s="100" t="n">
        <v>43831</v>
      </c>
      <c r="G48" s="100" t="n">
        <v>44196</v>
      </c>
      <c r="H48" s="101" t="n">
        <f aca="false">DATE(YEAR(F48)+1,MONTH(F48),DAY(F48))</f>
        <v>44197</v>
      </c>
      <c r="I48" s="102" t="n">
        <f aca="false">IF(F48&lt;=H48,VLOOKUP(DATEDIF(F48,G48,"m"),Parameters!$L$2:$M$6,2,1),(DATEDIF(F48,G48,"m")+1)/12)</f>
        <v>1</v>
      </c>
      <c r="J48" s="104" t="n">
        <v>0.0211</v>
      </c>
      <c r="K48" s="104" t="n">
        <v>0.0141</v>
      </c>
      <c r="L48" s="103" t="n">
        <v>0</v>
      </c>
      <c r="M48" s="0" t="n">
        <f aca="false">(SUM(J48+K48+L48))*I47</f>
        <v>0.0352</v>
      </c>
    </row>
    <row r="49" customFormat="false" ht="13.8" hidden="false" customHeight="false" outlineLevel="0" collapsed="false">
      <c r="A49" s="61" t="s">
        <v>511</v>
      </c>
      <c r="B49" s="62" t="s">
        <v>521</v>
      </c>
      <c r="C49" s="63" t="s">
        <v>507</v>
      </c>
      <c r="D49" s="65" t="s">
        <v>715</v>
      </c>
      <c r="E49" s="65" t="n">
        <v>0</v>
      </c>
      <c r="F49" s="100" t="n">
        <v>43831</v>
      </c>
      <c r="G49" s="100" t="n">
        <v>44196</v>
      </c>
      <c r="H49" s="101" t="n">
        <f aca="false">DATE(YEAR(F49)+1,MONTH(F49),DAY(F49))</f>
        <v>44197</v>
      </c>
      <c r="I49" s="102" t="n">
        <f aca="false">IF(F49&lt;=H49,VLOOKUP(DATEDIF(F49,G49,"m"),Parameters!$L$2:$M$6,2,1),(DATEDIF(F49,G49,"m")+1)/12)</f>
        <v>1</v>
      </c>
      <c r="J49" s="104" t="n">
        <v>0.0222</v>
      </c>
      <c r="K49" s="104" t="n">
        <v>0.0148</v>
      </c>
      <c r="L49" s="103" t="n">
        <v>0</v>
      </c>
      <c r="M49" s="0" t="n">
        <f aca="false">(SUM(J49+K49+L49))*I48</f>
        <v>0.037</v>
      </c>
    </row>
    <row r="50" customFormat="false" ht="13.8" hidden="false" customHeight="false" outlineLevel="0" collapsed="false">
      <c r="A50" s="61" t="s">
        <v>511</v>
      </c>
      <c r="B50" s="62" t="s">
        <v>521</v>
      </c>
      <c r="C50" s="63" t="s">
        <v>507</v>
      </c>
      <c r="D50" s="65" t="s">
        <v>716</v>
      </c>
      <c r="E50" s="65" t="n">
        <v>0</v>
      </c>
      <c r="F50" s="100" t="n">
        <v>43831</v>
      </c>
      <c r="G50" s="100" t="n">
        <v>44196</v>
      </c>
      <c r="H50" s="101" t="n">
        <f aca="false">DATE(YEAR(F50)+1,MONTH(F50),DAY(F50))</f>
        <v>44197</v>
      </c>
      <c r="I50" s="102" t="n">
        <f aca="false">IF(F50&lt;=H50,VLOOKUP(DATEDIF(F50,G50,"m"),Parameters!$L$2:$M$6,2,1),(DATEDIF(F50,G50,"m")+1)/12)</f>
        <v>1</v>
      </c>
      <c r="J50" s="104" t="n">
        <v>0.0232</v>
      </c>
      <c r="K50" s="104" t="n">
        <v>0.0155</v>
      </c>
      <c r="L50" s="103" t="n">
        <v>0</v>
      </c>
      <c r="M50" s="0" t="n">
        <f aca="false">(SUM(J50+K50+L50))*I49</f>
        <v>0.0387</v>
      </c>
    </row>
    <row r="51" customFormat="false" ht="13.8" hidden="false" customHeight="false" outlineLevel="0" collapsed="false">
      <c r="A51" s="61" t="s">
        <v>511</v>
      </c>
      <c r="B51" s="62" t="s">
        <v>521</v>
      </c>
      <c r="C51" s="63" t="s">
        <v>507</v>
      </c>
      <c r="D51" s="65" t="s">
        <v>717</v>
      </c>
      <c r="E51" s="65" t="n">
        <v>0</v>
      </c>
      <c r="F51" s="100" t="n">
        <v>43831</v>
      </c>
      <c r="G51" s="100" t="n">
        <v>44196</v>
      </c>
      <c r="H51" s="101" t="n">
        <f aca="false">DATE(YEAR(F51)+1,MONTH(F51),DAY(F51))</f>
        <v>44197</v>
      </c>
      <c r="I51" s="102" t="n">
        <f aca="false">IF(F51&lt;=H51,VLOOKUP(DATEDIF(F51,G51,"m"),Parameters!$L$2:$M$6,2,1),(DATEDIF(F51,G51,"m")+1)/12)</f>
        <v>1</v>
      </c>
      <c r="J51" s="104" t="n">
        <v>0.0243</v>
      </c>
      <c r="K51" s="104" t="n">
        <v>0.0162</v>
      </c>
      <c r="L51" s="103" t="n">
        <v>0</v>
      </c>
      <c r="M51" s="0" t="n">
        <f aca="false">(SUM(J51+K51+L51))*I50</f>
        <v>0.0405</v>
      </c>
    </row>
    <row r="52" customFormat="false" ht="13.8" hidden="false" customHeight="false" outlineLevel="0" collapsed="false">
      <c r="A52" s="61" t="s">
        <v>511</v>
      </c>
      <c r="B52" s="62" t="s">
        <v>521</v>
      </c>
      <c r="C52" s="63" t="s">
        <v>507</v>
      </c>
      <c r="D52" s="65" t="s">
        <v>718</v>
      </c>
      <c r="E52" s="65" t="n">
        <v>0</v>
      </c>
      <c r="F52" s="100" t="n">
        <v>43831</v>
      </c>
      <c r="G52" s="100" t="n">
        <v>44196</v>
      </c>
      <c r="H52" s="101" t="n">
        <f aca="false">DATE(YEAR(F52)+1,MONTH(F52),DAY(F52))</f>
        <v>44197</v>
      </c>
      <c r="I52" s="102" t="n">
        <f aca="false">IF(F52&lt;=H52,VLOOKUP(DATEDIF(F52,G52,"m"),Parameters!$L$2:$M$6,2,1),(DATEDIF(F52,G52,"m")+1)/12)</f>
        <v>1</v>
      </c>
      <c r="J52" s="104" t="n">
        <v>0.0306</v>
      </c>
      <c r="K52" s="104" t="n">
        <v>0.0204</v>
      </c>
      <c r="L52" s="103" t="n">
        <v>0</v>
      </c>
      <c r="M52" s="0" t="n">
        <f aca="false">(SUM(J52+K52+L52))*I51</f>
        <v>0.051</v>
      </c>
    </row>
    <row r="53" customFormat="false" ht="13.8" hidden="false" customHeight="false" outlineLevel="0" collapsed="false">
      <c r="A53" s="61" t="s">
        <v>511</v>
      </c>
      <c r="B53" s="62" t="s">
        <v>521</v>
      </c>
      <c r="C53" s="63" t="s">
        <v>507</v>
      </c>
      <c r="D53" s="65" t="s">
        <v>719</v>
      </c>
      <c r="E53" s="65" t="n">
        <v>0</v>
      </c>
      <c r="F53" s="100" t="n">
        <v>43831</v>
      </c>
      <c r="G53" s="100" t="n">
        <v>44196</v>
      </c>
      <c r="H53" s="101" t="n">
        <f aca="false">DATE(YEAR(F53)+1,MONTH(F53),DAY(F53))</f>
        <v>44197</v>
      </c>
      <c r="I53" s="102" t="n">
        <f aca="false">IF(F53&lt;=H53,VLOOKUP(DATEDIF(F53,G53,"m"),Parameters!$L$2:$M$6,2,1),(DATEDIF(F53,G53,"m")+1)/12)</f>
        <v>1</v>
      </c>
      <c r="J53" s="104" t="n">
        <v>0.0317</v>
      </c>
      <c r="K53" s="104" t="n">
        <v>0.0212</v>
      </c>
      <c r="L53" s="103" t="n">
        <v>0</v>
      </c>
      <c r="M53" s="0" t="n">
        <f aca="false">(SUM(J53+K53+L53))*I52</f>
        <v>0.0529</v>
      </c>
    </row>
    <row r="54" customFormat="false" ht="13.8" hidden="false" customHeight="true" outlineLevel="0" collapsed="false">
      <c r="A54" s="61" t="s">
        <v>511</v>
      </c>
      <c r="B54" s="62" t="s">
        <v>521</v>
      </c>
      <c r="C54" s="63" t="s">
        <v>507</v>
      </c>
      <c r="D54" s="65" t="s">
        <v>720</v>
      </c>
      <c r="E54" s="65" t="n">
        <v>0</v>
      </c>
      <c r="F54" s="100" t="n">
        <v>43831</v>
      </c>
      <c r="G54" s="100" t="n">
        <v>44196</v>
      </c>
      <c r="H54" s="101" t="n">
        <f aca="false">DATE(YEAR(F54)+1,MONTH(F54),DAY(F54))</f>
        <v>44197</v>
      </c>
      <c r="I54" s="102" t="n">
        <f aca="false">IF(F54&lt;=H54,VLOOKUP(DATEDIF(F54,G54,"m"),Parameters!$L$2:$M$6,2,1),(DATEDIF(F54,G54,"m")+1)/12)</f>
        <v>1</v>
      </c>
      <c r="J54" s="105" t="s">
        <v>721</v>
      </c>
      <c r="K54" s="105"/>
      <c r="L54" s="103" t="n">
        <v>0</v>
      </c>
      <c r="M54" s="0" t="e">
        <f aca="false">(SUM(J54+K54+L54))*I53</f>
        <v>#VALUE!</v>
      </c>
    </row>
    <row r="55" customFormat="false" ht="24.05" hidden="false" customHeight="false" outlineLevel="0" collapsed="false">
      <c r="A55" s="72" t="s">
        <v>508</v>
      </c>
      <c r="B55" s="73" t="s">
        <v>528</v>
      </c>
      <c r="C55" s="74" t="s">
        <v>509</v>
      </c>
      <c r="D55" s="76" t="s">
        <v>699</v>
      </c>
      <c r="E55" s="76" t="n">
        <v>0</v>
      </c>
      <c r="F55" s="100" t="n">
        <v>43831</v>
      </c>
      <c r="G55" s="100" t="n">
        <v>44196</v>
      </c>
      <c r="H55" s="101" t="n">
        <f aca="false">DATE(YEAR(F55)+1,MONTH(F55),DAY(F55))</f>
        <v>44197</v>
      </c>
      <c r="I55" s="102" t="n">
        <f aca="false">IF(F55&lt;=H55,VLOOKUP(DATEDIF(F55,G55,"m"),Parameters!$L$2:$M$6,2,1),(DATEDIF(F55,G55,"m")+1)/12)</f>
        <v>1</v>
      </c>
      <c r="J55" s="106" t="n">
        <v>0.0029</v>
      </c>
      <c r="K55" s="106" t="n">
        <v>0.0019</v>
      </c>
      <c r="L55" s="103" t="n">
        <v>0</v>
      </c>
      <c r="M55" s="0" t="n">
        <f aca="false">(SUM(J55+K55+L55))*I54</f>
        <v>0.0048</v>
      </c>
    </row>
    <row r="56" customFormat="false" ht="24.05" hidden="false" customHeight="false" outlineLevel="0" collapsed="false">
      <c r="A56" s="72" t="s">
        <v>508</v>
      </c>
      <c r="B56" s="73" t="s">
        <v>528</v>
      </c>
      <c r="C56" s="74" t="s">
        <v>509</v>
      </c>
      <c r="D56" s="76" t="s">
        <v>722</v>
      </c>
      <c r="E56" s="76" t="n">
        <v>0</v>
      </c>
      <c r="F56" s="100" t="n">
        <v>43831</v>
      </c>
      <c r="G56" s="100" t="n">
        <v>44196</v>
      </c>
      <c r="H56" s="101" t="n">
        <f aca="false">DATE(YEAR(F56)+1,MONTH(F56),DAY(F56))</f>
        <v>44197</v>
      </c>
      <c r="I56" s="102" t="n">
        <f aca="false">IF(F56&lt;=H56,VLOOKUP(DATEDIF(F56,G56,"m"),Parameters!$L$2:$M$6,2,1),(DATEDIF(F56,G56,"m")+1)/12)</f>
        <v>1</v>
      </c>
      <c r="J56" s="106" t="n">
        <v>0.0053</v>
      </c>
      <c r="K56" s="106" t="n">
        <v>0.0035</v>
      </c>
      <c r="L56" s="103" t="n">
        <v>0</v>
      </c>
      <c r="M56" s="0" t="n">
        <f aca="false">(SUM(J56+K56+L56))*I55</f>
        <v>0.0088</v>
      </c>
    </row>
    <row r="57" customFormat="false" ht="24.05" hidden="false" customHeight="false" outlineLevel="0" collapsed="false">
      <c r="A57" s="72" t="s">
        <v>508</v>
      </c>
      <c r="B57" s="73" t="s">
        <v>522</v>
      </c>
      <c r="C57" s="74" t="s">
        <v>509</v>
      </c>
      <c r="D57" s="76" t="s">
        <v>723</v>
      </c>
      <c r="E57" s="76" t="n">
        <v>0</v>
      </c>
      <c r="F57" s="100" t="n">
        <v>43831</v>
      </c>
      <c r="G57" s="100" t="n">
        <v>44196</v>
      </c>
      <c r="H57" s="101" t="n">
        <f aca="false">DATE(YEAR(F57)+1,MONTH(F57),DAY(F57))</f>
        <v>44197</v>
      </c>
      <c r="I57" s="102" t="n">
        <f aca="false">IF(F57&lt;=H57,VLOOKUP(DATEDIF(F57,G57,"m"),Parameters!$L$2:$M$6,2,1),(DATEDIF(F57,G57,"m")+1)/12)</f>
        <v>1</v>
      </c>
      <c r="J57" s="106" t="n">
        <v>0.0053</v>
      </c>
      <c r="K57" s="106" t="n">
        <v>0.0035</v>
      </c>
      <c r="L57" s="103" t="n">
        <v>0</v>
      </c>
      <c r="M57" s="0" t="n">
        <f aca="false">(SUM(J57+K57+L57))*I56</f>
        <v>0.0088</v>
      </c>
    </row>
    <row r="58" customFormat="false" ht="24.05" hidden="false" customHeight="false" outlineLevel="0" collapsed="false">
      <c r="A58" s="72" t="s">
        <v>508</v>
      </c>
      <c r="B58" s="73" t="s">
        <v>522</v>
      </c>
      <c r="C58" s="74" t="s">
        <v>509</v>
      </c>
      <c r="D58" s="76" t="s">
        <v>697</v>
      </c>
      <c r="E58" s="76" t="n">
        <v>0</v>
      </c>
      <c r="F58" s="100" t="n">
        <v>43831</v>
      </c>
      <c r="G58" s="100" t="n">
        <v>44196</v>
      </c>
      <c r="H58" s="101" t="n">
        <f aca="false">DATE(YEAR(F58)+1,MONTH(F58),DAY(F58))</f>
        <v>44197</v>
      </c>
      <c r="I58" s="102" t="n">
        <f aca="false">IF(F58&lt;=H58,VLOOKUP(DATEDIF(F58,G58,"m"),Parameters!$L$2:$M$6,2,1),(DATEDIF(F58,G58,"m")+1)/12)</f>
        <v>1</v>
      </c>
      <c r="J58" s="106" t="n">
        <v>0.0084</v>
      </c>
      <c r="K58" s="106" t="n">
        <v>0.0056</v>
      </c>
      <c r="L58" s="103" t="n">
        <v>0</v>
      </c>
      <c r="M58" s="0" t="n">
        <f aca="false">(SUM(J58+K58+L58))*I57</f>
        <v>0.014</v>
      </c>
    </row>
    <row r="59" customFormat="false" ht="24.05" hidden="false" customHeight="false" outlineLevel="0" collapsed="false">
      <c r="A59" s="72" t="s">
        <v>508</v>
      </c>
      <c r="B59" s="73" t="s">
        <v>522</v>
      </c>
      <c r="C59" s="74" t="s">
        <v>509</v>
      </c>
      <c r="D59" s="76" t="s">
        <v>698</v>
      </c>
      <c r="E59" s="76" t="n">
        <v>0</v>
      </c>
      <c r="F59" s="100" t="n">
        <v>43831</v>
      </c>
      <c r="G59" s="100" t="n">
        <v>44196</v>
      </c>
      <c r="H59" s="101" t="n">
        <f aca="false">DATE(YEAR(F59)+1,MONTH(F59),DAY(F59))</f>
        <v>44197</v>
      </c>
      <c r="I59" s="102" t="n">
        <f aca="false">IF(F59&lt;=H59,VLOOKUP(DATEDIF(F59,G59,"m"),Parameters!$L$2:$M$6,2,1),(DATEDIF(F59,G59,"m")+1)/12)</f>
        <v>1</v>
      </c>
      <c r="J59" s="106" t="n">
        <v>0.0121</v>
      </c>
      <c r="K59" s="106" t="n">
        <v>0.008</v>
      </c>
      <c r="L59" s="103" t="n">
        <v>0</v>
      </c>
      <c r="M59" s="0" t="n">
        <f aca="false">(SUM(J59+K59+L59))*I58</f>
        <v>0.0201</v>
      </c>
    </row>
    <row r="60" customFormat="false" ht="24.05" hidden="false" customHeight="false" outlineLevel="0" collapsed="false">
      <c r="A60" s="72" t="s">
        <v>508</v>
      </c>
      <c r="B60" s="73" t="s">
        <v>532</v>
      </c>
      <c r="C60" s="74" t="s">
        <v>634</v>
      </c>
      <c r="D60" s="76" t="s">
        <v>697</v>
      </c>
      <c r="E60" s="76" t="n">
        <v>0</v>
      </c>
      <c r="F60" s="100" t="n">
        <v>43831</v>
      </c>
      <c r="G60" s="100" t="n">
        <v>44196</v>
      </c>
      <c r="H60" s="101" t="n">
        <f aca="false">DATE(YEAR(F60)+1,MONTH(F60),DAY(F60))</f>
        <v>44197</v>
      </c>
      <c r="I60" s="102" t="n">
        <f aca="false">IF(F60&lt;=H60,VLOOKUP(DATEDIF(F60,G60,"m"),Parameters!$L$2:$M$6,2,1),(DATEDIF(F60,G60,"m")+1)/12)</f>
        <v>1</v>
      </c>
      <c r="J60" s="106" t="n">
        <v>0.0084</v>
      </c>
      <c r="K60" s="106" t="n">
        <v>0.0056</v>
      </c>
      <c r="L60" s="107" t="s">
        <v>724</v>
      </c>
      <c r="M60" s="0" t="e">
        <f aca="false">(SUM(J60+K60+L60))*I59</f>
        <v>#VALUE!</v>
      </c>
    </row>
    <row r="61" customFormat="false" ht="24.05" hidden="false" customHeight="false" outlineLevel="0" collapsed="false">
      <c r="A61" s="72" t="s">
        <v>508</v>
      </c>
      <c r="B61" s="73" t="s">
        <v>532</v>
      </c>
      <c r="C61" s="74" t="s">
        <v>634</v>
      </c>
      <c r="D61" s="76" t="s">
        <v>698</v>
      </c>
      <c r="E61" s="76" t="n">
        <v>0</v>
      </c>
      <c r="F61" s="100" t="n">
        <v>43831</v>
      </c>
      <c r="G61" s="100" t="n">
        <v>44196</v>
      </c>
      <c r="H61" s="101" t="n">
        <f aca="false">DATE(YEAR(F61)+1,MONTH(F61),DAY(F61))</f>
        <v>44197</v>
      </c>
      <c r="I61" s="102" t="n">
        <f aca="false">IF(F61&lt;=H61,VLOOKUP(DATEDIF(F61,G61,"m"),Parameters!$L$2:$M$6,2,1),(DATEDIF(F61,G61,"m")+1)/12)</f>
        <v>1</v>
      </c>
      <c r="J61" s="106" t="n">
        <v>0.0121</v>
      </c>
      <c r="K61" s="106" t="n">
        <v>0.008</v>
      </c>
      <c r="L61" s="107"/>
    </row>
    <row r="62" customFormat="false" ht="24.05" hidden="false" customHeight="false" outlineLevel="0" collapsed="false">
      <c r="A62" s="72" t="s">
        <v>508</v>
      </c>
      <c r="B62" s="73" t="s">
        <v>535</v>
      </c>
      <c r="C62" s="74" t="s">
        <v>507</v>
      </c>
      <c r="D62" s="76" t="s">
        <v>710</v>
      </c>
      <c r="E62" s="76" t="n">
        <v>0</v>
      </c>
      <c r="F62" s="100" t="n">
        <v>43831</v>
      </c>
      <c r="G62" s="100" t="n">
        <v>44196</v>
      </c>
      <c r="H62" s="101" t="n">
        <f aca="false">DATE(YEAR(F62)+1,MONTH(F62),DAY(F62))</f>
        <v>44197</v>
      </c>
      <c r="I62" s="102" t="n">
        <f aca="false">IF(F62&lt;=H62,VLOOKUP(DATEDIF(F62,G62,"m"),Parameters!$L$2:$M$6,2,1),(DATEDIF(F62,G62,"m")+1)/12)</f>
        <v>1</v>
      </c>
      <c r="J62" s="106" t="n">
        <v>0.0201</v>
      </c>
      <c r="K62" s="106" t="n">
        <v>0.0135</v>
      </c>
      <c r="L62" s="107"/>
    </row>
    <row r="63" customFormat="false" ht="24.05" hidden="false" customHeight="false" outlineLevel="0" collapsed="false">
      <c r="A63" s="72" t="s">
        <v>508</v>
      </c>
      <c r="B63" s="73" t="s">
        <v>535</v>
      </c>
      <c r="C63" s="74" t="s">
        <v>507</v>
      </c>
      <c r="D63" s="76" t="s">
        <v>711</v>
      </c>
      <c r="E63" s="76" t="n">
        <v>0</v>
      </c>
      <c r="F63" s="100" t="n">
        <v>43831</v>
      </c>
      <c r="G63" s="100" t="n">
        <v>44196</v>
      </c>
      <c r="H63" s="101" t="n">
        <f aca="false">DATE(YEAR(F63)+1,MONTH(F63),DAY(F63))</f>
        <v>44197</v>
      </c>
      <c r="I63" s="102" t="n">
        <f aca="false">IF(F63&lt;=H63,VLOOKUP(DATEDIF(F63,G63,"m"),Parameters!$L$2:$M$6,2,1),(DATEDIF(F63,G63,"m")+1)/12)</f>
        <v>1</v>
      </c>
      <c r="J63" s="106" t="n">
        <v>0.0179</v>
      </c>
      <c r="K63" s="106" t="n">
        <v>0.0119</v>
      </c>
      <c r="L63" s="107"/>
    </row>
    <row r="64" customFormat="false" ht="24.05" hidden="false" customHeight="false" outlineLevel="0" collapsed="false">
      <c r="A64" s="72" t="s">
        <v>508</v>
      </c>
      <c r="B64" s="73" t="s">
        <v>535</v>
      </c>
      <c r="C64" s="74" t="s">
        <v>507</v>
      </c>
      <c r="D64" s="76" t="s">
        <v>712</v>
      </c>
      <c r="E64" s="76" t="n">
        <v>0</v>
      </c>
      <c r="F64" s="100" t="n">
        <v>43831</v>
      </c>
      <c r="G64" s="100" t="n">
        <v>44196</v>
      </c>
      <c r="H64" s="101" t="n">
        <f aca="false">DATE(YEAR(F64)+1,MONTH(F64),DAY(F64))</f>
        <v>44197</v>
      </c>
      <c r="I64" s="102" t="n">
        <f aca="false">IF(F64&lt;=H64,VLOOKUP(DATEDIF(F64,G64,"m"),Parameters!$L$2:$M$6,2,1),(DATEDIF(F64,G64,"m")+1)/12)</f>
        <v>1</v>
      </c>
      <c r="J64" s="106" t="n">
        <v>0.0189</v>
      </c>
      <c r="K64" s="106" t="n">
        <v>0.0126</v>
      </c>
      <c r="L64" s="107"/>
    </row>
    <row r="65" customFormat="false" ht="24.05" hidden="false" customHeight="false" outlineLevel="0" collapsed="false">
      <c r="A65" s="72" t="s">
        <v>508</v>
      </c>
      <c r="B65" s="73" t="s">
        <v>535</v>
      </c>
      <c r="C65" s="74" t="s">
        <v>507</v>
      </c>
      <c r="D65" s="76" t="s">
        <v>713</v>
      </c>
      <c r="E65" s="76" t="n">
        <v>0</v>
      </c>
      <c r="F65" s="100" t="n">
        <v>43831</v>
      </c>
      <c r="G65" s="100" t="n">
        <v>44196</v>
      </c>
      <c r="H65" s="101" t="n">
        <f aca="false">DATE(YEAR(F65)+1,MONTH(F65),DAY(F65))</f>
        <v>44197</v>
      </c>
      <c r="I65" s="102" t="n">
        <f aca="false">IF(F65&lt;=H65,VLOOKUP(DATEDIF(F65,G65,"m"),Parameters!$L$2:$M$6,2,1),(DATEDIF(F65,G65,"m")+1)/12)</f>
        <v>1</v>
      </c>
      <c r="J65" s="106" t="n">
        <v>0.0201</v>
      </c>
      <c r="K65" s="106" t="n">
        <v>0.0134</v>
      </c>
      <c r="L65" s="107"/>
    </row>
    <row r="66" customFormat="false" ht="24.05" hidden="false" customHeight="false" outlineLevel="0" collapsed="false">
      <c r="A66" s="72" t="s">
        <v>508</v>
      </c>
      <c r="B66" s="73" t="s">
        <v>535</v>
      </c>
      <c r="C66" s="74" t="s">
        <v>507</v>
      </c>
      <c r="D66" s="76" t="s">
        <v>714</v>
      </c>
      <c r="E66" s="76" t="n">
        <v>0</v>
      </c>
      <c r="F66" s="100" t="n">
        <v>43831</v>
      </c>
      <c r="G66" s="100" t="n">
        <v>44196</v>
      </c>
      <c r="H66" s="101" t="n">
        <f aca="false">DATE(YEAR(F66)+1,MONTH(F66),DAY(F66))</f>
        <v>44197</v>
      </c>
      <c r="I66" s="102" t="n">
        <f aca="false">IF(F66&lt;=H66,VLOOKUP(DATEDIF(F66,G66,"m"),Parameters!$L$2:$M$6,2,1),(DATEDIF(F66,G66,"m")+1)/12)</f>
        <v>1</v>
      </c>
      <c r="J66" s="106" t="n">
        <v>0.0211</v>
      </c>
      <c r="K66" s="106" t="n">
        <v>0.0141</v>
      </c>
      <c r="L66" s="107"/>
    </row>
    <row r="67" customFormat="false" ht="24.05" hidden="false" customHeight="false" outlineLevel="0" collapsed="false">
      <c r="A67" s="72" t="s">
        <v>508</v>
      </c>
      <c r="B67" s="73" t="s">
        <v>535</v>
      </c>
      <c r="C67" s="74" t="s">
        <v>507</v>
      </c>
      <c r="D67" s="76" t="s">
        <v>715</v>
      </c>
      <c r="E67" s="76" t="n">
        <v>0</v>
      </c>
      <c r="F67" s="100" t="n">
        <v>43831</v>
      </c>
      <c r="G67" s="100" t="n">
        <v>44196</v>
      </c>
      <c r="H67" s="101" t="n">
        <f aca="false">DATE(YEAR(F67)+1,MONTH(F67),DAY(F67))</f>
        <v>44197</v>
      </c>
      <c r="I67" s="102" t="n">
        <f aca="false">IF(F67&lt;=H67,VLOOKUP(DATEDIF(F67,G67,"m"),Parameters!$L$2:$M$6,2,1),(DATEDIF(F67,G67,"m")+1)/12)</f>
        <v>1</v>
      </c>
      <c r="J67" s="106" t="n">
        <v>0.0222</v>
      </c>
      <c r="K67" s="106" t="n">
        <v>0.0148</v>
      </c>
      <c r="L67" s="107"/>
    </row>
    <row r="68" customFormat="false" ht="24.05" hidden="false" customHeight="false" outlineLevel="0" collapsed="false">
      <c r="A68" s="72" t="s">
        <v>508</v>
      </c>
      <c r="B68" s="73" t="s">
        <v>535</v>
      </c>
      <c r="C68" s="74" t="s">
        <v>507</v>
      </c>
      <c r="D68" s="76" t="s">
        <v>716</v>
      </c>
      <c r="E68" s="76" t="n">
        <v>0</v>
      </c>
      <c r="F68" s="100" t="n">
        <v>43831</v>
      </c>
      <c r="G68" s="100" t="n">
        <v>44196</v>
      </c>
      <c r="H68" s="101" t="n">
        <f aca="false">DATE(YEAR(F68)+1,MONTH(F68),DAY(F68))</f>
        <v>44197</v>
      </c>
      <c r="I68" s="102" t="n">
        <f aca="false">IF(F68&lt;=H68,VLOOKUP(DATEDIF(F68,G68,"m"),Parameters!$L$2:$M$6,2,1),(DATEDIF(F68,G68,"m")+1)/12)</f>
        <v>1</v>
      </c>
      <c r="J68" s="106" t="n">
        <v>0.0232</v>
      </c>
      <c r="K68" s="106" t="n">
        <v>0.0155</v>
      </c>
      <c r="L68" s="107"/>
    </row>
    <row r="69" customFormat="false" ht="24.05" hidden="false" customHeight="false" outlineLevel="0" collapsed="false">
      <c r="A69" s="72" t="s">
        <v>508</v>
      </c>
      <c r="B69" s="73" t="s">
        <v>535</v>
      </c>
      <c r="C69" s="74" t="s">
        <v>507</v>
      </c>
      <c r="D69" s="76" t="s">
        <v>717</v>
      </c>
      <c r="E69" s="76" t="n">
        <v>0</v>
      </c>
      <c r="F69" s="100" t="n">
        <v>43831</v>
      </c>
      <c r="G69" s="100" t="n">
        <v>44196</v>
      </c>
      <c r="H69" s="101" t="n">
        <f aca="false">DATE(YEAR(F69)+1,MONTH(F69),DAY(F69))</f>
        <v>44197</v>
      </c>
      <c r="I69" s="102" t="n">
        <f aca="false">IF(F69&lt;=H69,VLOOKUP(DATEDIF(F69,G69,"m"),Parameters!$L$2:$M$6,2,1),(DATEDIF(F69,G69,"m")+1)/12)</f>
        <v>1</v>
      </c>
      <c r="J69" s="106" t="n">
        <v>0.0243</v>
      </c>
      <c r="K69" s="106" t="n">
        <v>0.0162</v>
      </c>
      <c r="L69" s="107"/>
    </row>
    <row r="70" customFormat="false" ht="24.05" hidden="false" customHeight="false" outlineLevel="0" collapsed="false">
      <c r="A70" s="72" t="s">
        <v>508</v>
      </c>
      <c r="B70" s="73" t="s">
        <v>535</v>
      </c>
      <c r="C70" s="74" t="s">
        <v>507</v>
      </c>
      <c r="D70" s="76" t="s">
        <v>718</v>
      </c>
      <c r="E70" s="76" t="n">
        <v>0</v>
      </c>
      <c r="F70" s="100" t="n">
        <v>43831</v>
      </c>
      <c r="G70" s="100" t="n">
        <v>44196</v>
      </c>
      <c r="H70" s="101" t="n">
        <f aca="false">DATE(YEAR(F70)+1,MONTH(F70),DAY(F70))</f>
        <v>44197</v>
      </c>
      <c r="I70" s="102" t="n">
        <f aca="false">IF(F70&lt;=H70,VLOOKUP(DATEDIF(F70,G70,"m"),Parameters!$L$2:$M$6,2,1),(DATEDIF(F70,G70,"m")+1)/12)</f>
        <v>1</v>
      </c>
      <c r="J70" s="106" t="n">
        <v>0.0306</v>
      </c>
      <c r="K70" s="106" t="n">
        <v>0.0204</v>
      </c>
      <c r="L70" s="107"/>
    </row>
    <row r="71" customFormat="false" ht="24.05" hidden="false" customHeight="false" outlineLevel="0" collapsed="false">
      <c r="A71" s="72" t="s">
        <v>508</v>
      </c>
      <c r="B71" s="73" t="s">
        <v>535</v>
      </c>
      <c r="C71" s="74" t="s">
        <v>507</v>
      </c>
      <c r="D71" s="76" t="s">
        <v>719</v>
      </c>
      <c r="E71" s="76" t="n">
        <v>0</v>
      </c>
      <c r="F71" s="100" t="n">
        <v>43831</v>
      </c>
      <c r="G71" s="100" t="n">
        <v>44196</v>
      </c>
      <c r="H71" s="101" t="n">
        <f aca="false">DATE(YEAR(F71)+1,MONTH(F71),DAY(F71))</f>
        <v>44197</v>
      </c>
      <c r="I71" s="102" t="n">
        <f aca="false">IF(F71&lt;=H71,VLOOKUP(DATEDIF(F71,G71,"m"),Parameters!$L$2:$M$6,2,1),(DATEDIF(F71,G71,"m")+1)/12)</f>
        <v>1</v>
      </c>
      <c r="J71" s="106" t="n">
        <v>0.0317</v>
      </c>
      <c r="K71" s="106" t="n">
        <v>0.0212</v>
      </c>
      <c r="L71" s="107"/>
    </row>
    <row r="72" customFormat="false" ht="24.05" hidden="false" customHeight="true" outlineLevel="0" collapsed="false">
      <c r="A72" s="72" t="s">
        <v>508</v>
      </c>
      <c r="B72" s="73" t="s">
        <v>535</v>
      </c>
      <c r="C72" s="74" t="s">
        <v>507</v>
      </c>
      <c r="D72" s="76" t="s">
        <v>720</v>
      </c>
      <c r="E72" s="76" t="n">
        <v>0</v>
      </c>
      <c r="F72" s="100" t="n">
        <v>43831</v>
      </c>
      <c r="G72" s="100" t="n">
        <v>44196</v>
      </c>
      <c r="H72" s="101" t="n">
        <f aca="false">DATE(YEAR(F72)+1,MONTH(F72),DAY(F72))</f>
        <v>44197</v>
      </c>
      <c r="I72" s="102" t="n">
        <f aca="false">IF(F72&lt;=H72,VLOOKUP(DATEDIF(F72,G72,"m"),Parameters!$L$2:$M$6,2,1),(DATEDIF(F72,G72,"m")+1)/12)</f>
        <v>1</v>
      </c>
      <c r="J72" s="108" t="s">
        <v>721</v>
      </c>
      <c r="K72" s="108"/>
      <c r="L72" s="107"/>
    </row>
    <row r="73" customFormat="false" ht="24.05" hidden="false" customHeight="false" outlineLevel="0" collapsed="false">
      <c r="A73" s="72" t="s">
        <v>508</v>
      </c>
      <c r="B73" s="73" t="s">
        <v>525</v>
      </c>
      <c r="C73" s="74" t="s">
        <v>507</v>
      </c>
      <c r="D73" s="76" t="s">
        <v>699</v>
      </c>
      <c r="E73" s="76" t="n">
        <v>0</v>
      </c>
      <c r="F73" s="100" t="n">
        <v>43831</v>
      </c>
      <c r="G73" s="100" t="n">
        <v>44196</v>
      </c>
      <c r="H73" s="101" t="n">
        <f aca="false">DATE(YEAR(F73)+1,MONTH(F73),DAY(F73))</f>
        <v>44197</v>
      </c>
      <c r="I73" s="102" t="n">
        <f aca="false">IF(F73&lt;=H73,VLOOKUP(DATEDIF(F73,G73,"m"),Parameters!$L$2:$M$6,2,1),(DATEDIF(F73,G73,"m")+1)/12)</f>
        <v>1</v>
      </c>
      <c r="J73" s="106" t="n">
        <f aca="false">J85*1.7</f>
        <v>0.0085</v>
      </c>
      <c r="K73" s="106" t="n">
        <f aca="false">K85*1.7</f>
        <v>0.00561</v>
      </c>
      <c r="L73" s="107"/>
    </row>
    <row r="74" customFormat="false" ht="24.05" hidden="false" customHeight="false" outlineLevel="0" collapsed="false">
      <c r="A74" s="72" t="s">
        <v>508</v>
      </c>
      <c r="B74" s="73" t="s">
        <v>525</v>
      </c>
      <c r="C74" s="74" t="s">
        <v>507</v>
      </c>
      <c r="D74" s="76" t="s">
        <v>700</v>
      </c>
      <c r="E74" s="76" t="n">
        <v>0</v>
      </c>
      <c r="F74" s="100" t="n">
        <v>43831</v>
      </c>
      <c r="G74" s="100" t="n">
        <v>44196</v>
      </c>
      <c r="H74" s="101" t="n">
        <f aca="false">DATE(YEAR(F74)+1,MONTH(F74),DAY(F74))</f>
        <v>44197</v>
      </c>
      <c r="I74" s="102" t="n">
        <f aca="false">IF(F74&lt;=H74,VLOOKUP(DATEDIF(F74,G74,"m"),Parameters!$L$2:$M$6,2,1),(DATEDIF(F74,G74,"m")+1)/12)</f>
        <v>1</v>
      </c>
      <c r="J74" s="106" t="n">
        <f aca="false">J86*1.7</f>
        <v>0.01037</v>
      </c>
      <c r="K74" s="106" t="n">
        <f aca="false">K86*1.7</f>
        <v>0.00697</v>
      </c>
      <c r="L74" s="107"/>
    </row>
    <row r="75" customFormat="false" ht="24.05" hidden="false" customHeight="false" outlineLevel="0" collapsed="false">
      <c r="A75" s="72" t="s">
        <v>508</v>
      </c>
      <c r="B75" s="73" t="s">
        <v>525</v>
      </c>
      <c r="C75" s="74" t="s">
        <v>507</v>
      </c>
      <c r="D75" s="76" t="s">
        <v>701</v>
      </c>
      <c r="E75" s="76" t="n">
        <v>0</v>
      </c>
      <c r="F75" s="100" t="n">
        <v>43831</v>
      </c>
      <c r="G75" s="100" t="n">
        <v>44196</v>
      </c>
      <c r="H75" s="101" t="n">
        <f aca="false">DATE(YEAR(F75)+1,MONTH(F75),DAY(F75))</f>
        <v>44197</v>
      </c>
      <c r="I75" s="102" t="n">
        <f aca="false">IF(F75&lt;=H75,VLOOKUP(DATEDIF(F75,G75,"m"),Parameters!$L$2:$M$6,2,1),(DATEDIF(F75,G75,"m")+1)/12)</f>
        <v>1</v>
      </c>
      <c r="J75" s="106" t="n">
        <f aca="false">J87*1.7</f>
        <v>0.01207</v>
      </c>
      <c r="K75" s="106" t="n">
        <f aca="false">K87*1.7</f>
        <v>0.00799</v>
      </c>
      <c r="L75" s="107"/>
    </row>
    <row r="76" customFormat="false" ht="24.05" hidden="false" customHeight="false" outlineLevel="0" collapsed="false">
      <c r="A76" s="72" t="s">
        <v>508</v>
      </c>
      <c r="B76" s="73" t="s">
        <v>525</v>
      </c>
      <c r="C76" s="74" t="s">
        <v>507</v>
      </c>
      <c r="D76" s="76" t="s">
        <v>702</v>
      </c>
      <c r="E76" s="76" t="n">
        <v>0</v>
      </c>
      <c r="F76" s="100" t="n">
        <v>43831</v>
      </c>
      <c r="G76" s="100" t="n">
        <v>44196</v>
      </c>
      <c r="H76" s="101" t="n">
        <f aca="false">DATE(YEAR(F76)+1,MONTH(F76),DAY(F76))</f>
        <v>44197</v>
      </c>
      <c r="I76" s="102" t="n">
        <f aca="false">IF(F76&lt;=H76,VLOOKUP(DATEDIF(F76,G76,"m"),Parameters!$L$2:$M$6,2,1),(DATEDIF(F76,G76,"m")+1)/12)</f>
        <v>1</v>
      </c>
      <c r="J76" s="106" t="n">
        <f aca="false">J88*1.7</f>
        <v>0.01411</v>
      </c>
      <c r="K76" s="106" t="n">
        <f aca="false">K88*1.7</f>
        <v>0.00935</v>
      </c>
      <c r="L76" s="107"/>
    </row>
    <row r="77" customFormat="false" ht="24.05" hidden="false" customHeight="false" outlineLevel="0" collapsed="false">
      <c r="A77" s="72" t="s">
        <v>508</v>
      </c>
      <c r="B77" s="73" t="s">
        <v>616</v>
      </c>
      <c r="C77" s="74" t="s">
        <v>507</v>
      </c>
      <c r="D77" s="76" t="s">
        <v>699</v>
      </c>
      <c r="E77" s="76" t="n">
        <v>0</v>
      </c>
      <c r="F77" s="100" t="n">
        <v>43831</v>
      </c>
      <c r="G77" s="100" t="n">
        <v>44196</v>
      </c>
      <c r="H77" s="101" t="n">
        <f aca="false">DATE(YEAR(F77)+1,MONTH(F77),DAY(F77))</f>
        <v>44197</v>
      </c>
      <c r="I77" s="102" t="n">
        <f aca="false">IF(F77&lt;=H77,VLOOKUP(DATEDIF(F77,G77,"m"),Parameters!$L$2:$M$6,2,1),(DATEDIF(F77,G77,"m")+1)/12)</f>
        <v>1</v>
      </c>
      <c r="J77" s="106" t="n">
        <v>0.005</v>
      </c>
      <c r="K77" s="106" t="n">
        <v>0.0033</v>
      </c>
      <c r="L77" s="107"/>
    </row>
    <row r="78" customFormat="false" ht="24.05" hidden="false" customHeight="false" outlineLevel="0" collapsed="false">
      <c r="A78" s="72" t="s">
        <v>508</v>
      </c>
      <c r="B78" s="73" t="s">
        <v>616</v>
      </c>
      <c r="C78" s="74" t="s">
        <v>507</v>
      </c>
      <c r="D78" s="76" t="s">
        <v>700</v>
      </c>
      <c r="E78" s="76" t="n">
        <v>0</v>
      </c>
      <c r="F78" s="100" t="n">
        <v>43831</v>
      </c>
      <c r="G78" s="100" t="n">
        <v>44196</v>
      </c>
      <c r="H78" s="101" t="n">
        <f aca="false">DATE(YEAR(F78)+1,MONTH(F78),DAY(F78))</f>
        <v>44197</v>
      </c>
      <c r="I78" s="102" t="n">
        <f aca="false">IF(F78&lt;=H78,VLOOKUP(DATEDIF(F78,G78,"m"),Parameters!$L$2:$M$6,2,1),(DATEDIF(F78,G78,"m")+1)/12)</f>
        <v>1</v>
      </c>
      <c r="J78" s="106" t="n">
        <v>0.0061</v>
      </c>
      <c r="K78" s="106" t="n">
        <v>0.0041</v>
      </c>
      <c r="L78" s="107"/>
    </row>
    <row r="79" customFormat="false" ht="24.05" hidden="false" customHeight="false" outlineLevel="0" collapsed="false">
      <c r="A79" s="72" t="s">
        <v>508</v>
      </c>
      <c r="B79" s="73" t="s">
        <v>616</v>
      </c>
      <c r="C79" s="74" t="s">
        <v>507</v>
      </c>
      <c r="D79" s="76" t="s">
        <v>701</v>
      </c>
      <c r="E79" s="76" t="n">
        <v>0</v>
      </c>
      <c r="F79" s="100" t="n">
        <v>43831</v>
      </c>
      <c r="G79" s="100" t="n">
        <v>44196</v>
      </c>
      <c r="H79" s="101" t="n">
        <f aca="false">DATE(YEAR(F79)+1,MONTH(F79),DAY(F79))</f>
        <v>44197</v>
      </c>
      <c r="I79" s="102" t="n">
        <f aca="false">IF(F79&lt;=H79,VLOOKUP(DATEDIF(F79,G79,"m"),Parameters!$L$2:$M$6,2,1),(DATEDIF(F79,G79,"m")+1)/12)</f>
        <v>1</v>
      </c>
      <c r="J79" s="106" t="n">
        <v>0.0071</v>
      </c>
      <c r="K79" s="106" t="n">
        <v>0.0047</v>
      </c>
      <c r="L79" s="107"/>
    </row>
    <row r="80" customFormat="false" ht="24.05" hidden="false" customHeight="false" outlineLevel="0" collapsed="false">
      <c r="A80" s="72" t="s">
        <v>508</v>
      </c>
      <c r="B80" s="73" t="s">
        <v>616</v>
      </c>
      <c r="C80" s="74" t="s">
        <v>507</v>
      </c>
      <c r="D80" s="76" t="s">
        <v>702</v>
      </c>
      <c r="E80" s="76" t="n">
        <v>0</v>
      </c>
      <c r="F80" s="100" t="n">
        <v>43831</v>
      </c>
      <c r="G80" s="100" t="n">
        <v>44196</v>
      </c>
      <c r="H80" s="101" t="n">
        <f aca="false">DATE(YEAR(F80)+1,MONTH(F80),DAY(F80))</f>
        <v>44197</v>
      </c>
      <c r="I80" s="102" t="n">
        <f aca="false">IF(F80&lt;=H80,VLOOKUP(DATEDIF(F80,G80,"m"),Parameters!$L$2:$M$6,2,1),(DATEDIF(F80,G80,"m")+1)/12)</f>
        <v>1</v>
      </c>
      <c r="J80" s="106" t="n">
        <v>0.0083</v>
      </c>
      <c r="K80" s="106" t="n">
        <v>0.0055</v>
      </c>
      <c r="L80" s="107"/>
    </row>
    <row r="81" customFormat="false" ht="24.05" hidden="false" customHeight="false" outlineLevel="0" collapsed="false">
      <c r="A81" s="72" t="s">
        <v>508</v>
      </c>
      <c r="B81" s="73" t="s">
        <v>518</v>
      </c>
      <c r="C81" s="74" t="s">
        <v>507</v>
      </c>
      <c r="D81" s="76" t="s">
        <v>699</v>
      </c>
      <c r="E81" s="76" t="n">
        <v>0</v>
      </c>
      <c r="F81" s="100" t="n">
        <v>43831</v>
      </c>
      <c r="G81" s="100" t="n">
        <v>44196</v>
      </c>
      <c r="H81" s="101" t="n">
        <f aca="false">DATE(YEAR(F81)+1,MONTH(F81),DAY(F81))</f>
        <v>44197</v>
      </c>
      <c r="I81" s="102" t="n">
        <f aca="false">IF(F81&lt;=H81,VLOOKUP(DATEDIF(F81,G81,"m"),Parameters!$L$2:$M$6,2,1),(DATEDIF(F81,G81,"m")+1)/12)</f>
        <v>1</v>
      </c>
      <c r="J81" s="106" t="n">
        <v>0.005</v>
      </c>
      <c r="K81" s="106" t="n">
        <v>0.0033</v>
      </c>
      <c r="L81" s="107"/>
    </row>
    <row r="82" customFormat="false" ht="24.05" hidden="false" customHeight="false" outlineLevel="0" collapsed="false">
      <c r="A82" s="72" t="s">
        <v>508</v>
      </c>
      <c r="B82" s="73" t="s">
        <v>518</v>
      </c>
      <c r="C82" s="74" t="s">
        <v>507</v>
      </c>
      <c r="D82" s="76" t="s">
        <v>700</v>
      </c>
      <c r="E82" s="76" t="n">
        <v>0</v>
      </c>
      <c r="F82" s="100" t="n">
        <v>43831</v>
      </c>
      <c r="G82" s="100" t="n">
        <v>44196</v>
      </c>
      <c r="H82" s="101" t="n">
        <f aca="false">DATE(YEAR(F82)+1,MONTH(F82),DAY(F82))</f>
        <v>44197</v>
      </c>
      <c r="I82" s="102" t="n">
        <f aca="false">IF(F82&lt;=H82,VLOOKUP(DATEDIF(F82,G82,"m"),Parameters!$L$2:$M$6,2,1),(DATEDIF(F82,G82,"m")+1)/12)</f>
        <v>1</v>
      </c>
      <c r="J82" s="106" t="n">
        <v>0.0061</v>
      </c>
      <c r="K82" s="106" t="n">
        <v>0.0041</v>
      </c>
      <c r="L82" s="107"/>
    </row>
    <row r="83" customFormat="false" ht="24.05" hidden="false" customHeight="false" outlineLevel="0" collapsed="false">
      <c r="A83" s="72" t="s">
        <v>508</v>
      </c>
      <c r="B83" s="73" t="s">
        <v>518</v>
      </c>
      <c r="C83" s="74" t="s">
        <v>507</v>
      </c>
      <c r="D83" s="76" t="s">
        <v>701</v>
      </c>
      <c r="E83" s="76" t="n">
        <v>0</v>
      </c>
      <c r="F83" s="100" t="n">
        <v>43831</v>
      </c>
      <c r="G83" s="100" t="n">
        <v>44196</v>
      </c>
      <c r="H83" s="101" t="n">
        <f aca="false">DATE(YEAR(F83)+1,MONTH(F83),DAY(F83))</f>
        <v>44197</v>
      </c>
      <c r="I83" s="102" t="n">
        <f aca="false">IF(F83&lt;=H83,VLOOKUP(DATEDIF(F83,G83,"m"),Parameters!$L$2:$M$6,2,1),(DATEDIF(F83,G83,"m")+1)/12)</f>
        <v>1</v>
      </c>
      <c r="J83" s="106" t="n">
        <v>0.0071</v>
      </c>
      <c r="K83" s="106" t="n">
        <v>0.0047</v>
      </c>
      <c r="L83" s="107"/>
    </row>
    <row r="84" customFormat="false" ht="24.05" hidden="false" customHeight="false" outlineLevel="0" collapsed="false">
      <c r="A84" s="72" t="s">
        <v>508</v>
      </c>
      <c r="B84" s="73" t="s">
        <v>518</v>
      </c>
      <c r="C84" s="74" t="s">
        <v>507</v>
      </c>
      <c r="D84" s="76" t="s">
        <v>702</v>
      </c>
      <c r="E84" s="76" t="n">
        <v>0</v>
      </c>
      <c r="F84" s="100" t="n">
        <v>43831</v>
      </c>
      <c r="G84" s="100" t="n">
        <v>44196</v>
      </c>
      <c r="H84" s="101" t="n">
        <f aca="false">DATE(YEAR(F84)+1,MONTH(F84),DAY(F84))</f>
        <v>44197</v>
      </c>
      <c r="I84" s="102" t="n">
        <f aca="false">IF(F84&lt;=H84,VLOOKUP(DATEDIF(F84,G84,"m"),Parameters!$L$2:$M$6,2,1),(DATEDIF(F84,G84,"m")+1)/12)</f>
        <v>1</v>
      </c>
      <c r="J84" s="106" t="n">
        <v>0.0083</v>
      </c>
      <c r="K84" s="106" t="n">
        <v>0.0055</v>
      </c>
      <c r="L84" s="107"/>
    </row>
    <row r="85" customFormat="false" ht="24.05" hidden="false" customHeight="false" outlineLevel="0" collapsed="false">
      <c r="A85" s="72" t="s">
        <v>508</v>
      </c>
      <c r="B85" s="73" t="s">
        <v>523</v>
      </c>
      <c r="C85" s="74" t="s">
        <v>507</v>
      </c>
      <c r="D85" s="76" t="s">
        <v>699</v>
      </c>
      <c r="E85" s="76" t="n">
        <v>0</v>
      </c>
      <c r="F85" s="100" t="n">
        <v>43831</v>
      </c>
      <c r="G85" s="100" t="n">
        <v>44196</v>
      </c>
      <c r="H85" s="101" t="n">
        <f aca="false">DATE(YEAR(F85)+1,MONTH(F85),DAY(F85))</f>
        <v>44197</v>
      </c>
      <c r="I85" s="102" t="n">
        <f aca="false">IF(F85&lt;=H85,VLOOKUP(DATEDIF(F85,G85,"m"),Parameters!$L$2:$M$6,2,1),(DATEDIF(F85,G85,"m")+1)/12)</f>
        <v>1</v>
      </c>
      <c r="J85" s="106" t="n">
        <v>0.005</v>
      </c>
      <c r="K85" s="106" t="n">
        <v>0.0033</v>
      </c>
      <c r="L85" s="107"/>
    </row>
    <row r="86" customFormat="false" ht="24.05" hidden="false" customHeight="false" outlineLevel="0" collapsed="false">
      <c r="A86" s="72" t="s">
        <v>508</v>
      </c>
      <c r="B86" s="73" t="s">
        <v>523</v>
      </c>
      <c r="C86" s="74" t="s">
        <v>507</v>
      </c>
      <c r="D86" s="76" t="s">
        <v>700</v>
      </c>
      <c r="E86" s="76" t="n">
        <v>0</v>
      </c>
      <c r="F86" s="100" t="n">
        <v>43831</v>
      </c>
      <c r="G86" s="100" t="n">
        <v>44196</v>
      </c>
      <c r="H86" s="101" t="n">
        <f aca="false">DATE(YEAR(F86)+1,MONTH(F86),DAY(F86))</f>
        <v>44197</v>
      </c>
      <c r="I86" s="102" t="n">
        <f aca="false">IF(F86&lt;=H86,VLOOKUP(DATEDIF(F86,G86,"m"),Parameters!$L$2:$M$6,2,1),(DATEDIF(F86,G86,"m")+1)/12)</f>
        <v>1</v>
      </c>
      <c r="J86" s="106" t="n">
        <v>0.0061</v>
      </c>
      <c r="K86" s="106" t="n">
        <v>0.0041</v>
      </c>
      <c r="L86" s="107"/>
    </row>
    <row r="87" customFormat="false" ht="24.05" hidden="false" customHeight="false" outlineLevel="0" collapsed="false">
      <c r="A87" s="72" t="s">
        <v>508</v>
      </c>
      <c r="B87" s="73" t="s">
        <v>523</v>
      </c>
      <c r="C87" s="74" t="s">
        <v>507</v>
      </c>
      <c r="D87" s="76" t="s">
        <v>701</v>
      </c>
      <c r="E87" s="76" t="n">
        <v>0</v>
      </c>
      <c r="F87" s="100" t="n">
        <v>43831</v>
      </c>
      <c r="G87" s="100" t="n">
        <v>44196</v>
      </c>
      <c r="H87" s="101" t="n">
        <f aca="false">DATE(YEAR(F87)+1,MONTH(F87),DAY(F87))</f>
        <v>44197</v>
      </c>
      <c r="I87" s="102" t="n">
        <f aca="false">IF(F87&lt;=H87,VLOOKUP(DATEDIF(F87,G87,"m"),Parameters!$L$2:$M$6,2,1),(DATEDIF(F87,G87,"m")+1)/12)</f>
        <v>1</v>
      </c>
      <c r="J87" s="106" t="n">
        <v>0.0071</v>
      </c>
      <c r="K87" s="106" t="n">
        <v>0.0047</v>
      </c>
      <c r="L87" s="107"/>
    </row>
    <row r="88" customFormat="false" ht="24.05" hidden="false" customHeight="false" outlineLevel="0" collapsed="false">
      <c r="A88" s="72" t="s">
        <v>508</v>
      </c>
      <c r="B88" s="73" t="s">
        <v>523</v>
      </c>
      <c r="C88" s="74" t="s">
        <v>507</v>
      </c>
      <c r="D88" s="76" t="s">
        <v>702</v>
      </c>
      <c r="E88" s="76" t="n">
        <v>0</v>
      </c>
      <c r="F88" s="100" t="n">
        <v>43831</v>
      </c>
      <c r="G88" s="100" t="n">
        <v>44196</v>
      </c>
      <c r="H88" s="101" t="n">
        <f aca="false">DATE(YEAR(F88)+1,MONTH(F88),DAY(F88))</f>
        <v>44197</v>
      </c>
      <c r="I88" s="102" t="n">
        <f aca="false">IF(F88&lt;=H88,VLOOKUP(DATEDIF(F88,G88,"m"),Parameters!$L$2:$M$6,2,1),(DATEDIF(F88,G88,"m")+1)/12)</f>
        <v>1</v>
      </c>
      <c r="J88" s="106" t="n">
        <v>0.0083</v>
      </c>
      <c r="K88" s="106" t="n">
        <v>0.0055</v>
      </c>
      <c r="L88" s="107"/>
    </row>
    <row r="89" customFormat="false" ht="24.05" hidden="false" customHeight="false" outlineLevel="0" collapsed="false">
      <c r="A89" s="72" t="s">
        <v>508</v>
      </c>
      <c r="B89" s="73" t="s">
        <v>534</v>
      </c>
      <c r="C89" s="74" t="s">
        <v>507</v>
      </c>
      <c r="D89" s="76" t="s">
        <v>703</v>
      </c>
      <c r="E89" s="76" t="n">
        <v>0</v>
      </c>
      <c r="F89" s="100" t="n">
        <v>43831</v>
      </c>
      <c r="G89" s="100" t="n">
        <v>44196</v>
      </c>
      <c r="H89" s="101" t="n">
        <f aca="false">DATE(YEAR(F89)+1,MONTH(F89),DAY(F89))</f>
        <v>44197</v>
      </c>
      <c r="I89" s="102" t="n">
        <f aca="false">IF(F89&lt;=H89,VLOOKUP(DATEDIF(F89,G89,"m"),Parameters!$L$2:$M$6,2,1),(DATEDIF(F89,G89,"m")+1)/12)</f>
        <v>1</v>
      </c>
      <c r="J89" s="106" t="n">
        <v>0.0093</v>
      </c>
      <c r="K89" s="106" t="n">
        <v>0.0062</v>
      </c>
      <c r="L89" s="107"/>
    </row>
    <row r="90" customFormat="false" ht="24.05" hidden="false" customHeight="false" outlineLevel="0" collapsed="false">
      <c r="A90" s="72" t="s">
        <v>508</v>
      </c>
      <c r="B90" s="73" t="s">
        <v>534</v>
      </c>
      <c r="C90" s="74" t="s">
        <v>507</v>
      </c>
      <c r="D90" s="76" t="s">
        <v>704</v>
      </c>
      <c r="E90" s="76" t="n">
        <v>0</v>
      </c>
      <c r="F90" s="100" t="n">
        <v>43831</v>
      </c>
      <c r="G90" s="100" t="n">
        <v>44196</v>
      </c>
      <c r="H90" s="101" t="n">
        <f aca="false">DATE(YEAR(F90)+1,MONTH(F90),DAY(F90))</f>
        <v>44197</v>
      </c>
      <c r="I90" s="102" t="n">
        <f aca="false">IF(F90&lt;=H90,VLOOKUP(DATEDIF(F90,G90,"m"),Parameters!$L$2:$M$6,2,1),(DATEDIF(F90,G90,"m")+1)/12)</f>
        <v>1</v>
      </c>
      <c r="J90" s="106" t="n">
        <v>0.01</v>
      </c>
      <c r="K90" s="106" t="n">
        <v>0.0067</v>
      </c>
      <c r="L90" s="107"/>
    </row>
    <row r="91" customFormat="false" ht="24.05" hidden="false" customHeight="false" outlineLevel="0" collapsed="false">
      <c r="A91" s="72" t="s">
        <v>508</v>
      </c>
      <c r="B91" s="73" t="s">
        <v>534</v>
      </c>
      <c r="C91" s="74" t="s">
        <v>507</v>
      </c>
      <c r="D91" s="76" t="s">
        <v>705</v>
      </c>
      <c r="E91" s="76" t="n">
        <v>0</v>
      </c>
      <c r="F91" s="100" t="n">
        <v>43831</v>
      </c>
      <c r="G91" s="100" t="n">
        <v>44196</v>
      </c>
      <c r="H91" s="101" t="n">
        <f aca="false">DATE(YEAR(F91)+1,MONTH(F91),DAY(F91))</f>
        <v>44197</v>
      </c>
      <c r="I91" s="102" t="n">
        <f aca="false">IF(F91&lt;=H91,VLOOKUP(DATEDIF(F91,G91,"m"),Parameters!$L$2:$M$6,2,1),(DATEDIF(F91,G91,"m")+1)/12)</f>
        <v>1</v>
      </c>
      <c r="J91" s="106" t="n">
        <v>0.0109</v>
      </c>
      <c r="K91" s="106" t="n">
        <v>0.0073</v>
      </c>
      <c r="L91" s="107"/>
    </row>
    <row r="92" customFormat="false" ht="24.05" hidden="false" customHeight="false" outlineLevel="0" collapsed="false">
      <c r="A92" s="72" t="s">
        <v>508</v>
      </c>
      <c r="B92" s="73" t="s">
        <v>534</v>
      </c>
      <c r="C92" s="74" t="s">
        <v>507</v>
      </c>
      <c r="D92" s="76" t="s">
        <v>706</v>
      </c>
      <c r="E92" s="76" t="n">
        <v>0</v>
      </c>
      <c r="F92" s="100" t="n">
        <v>43831</v>
      </c>
      <c r="G92" s="100" t="n">
        <v>44196</v>
      </c>
      <c r="H92" s="101" t="n">
        <f aca="false">DATE(YEAR(F92)+1,MONTH(F92),DAY(F92))</f>
        <v>44197</v>
      </c>
      <c r="I92" s="102" t="n">
        <f aca="false">IF(F92&lt;=H92,VLOOKUP(DATEDIF(F92,G92,"m"),Parameters!$L$2:$M$6,2,1),(DATEDIF(F92,G92,"m")+1)/12)</f>
        <v>1</v>
      </c>
      <c r="J92" s="106" t="n">
        <v>0.012</v>
      </c>
      <c r="K92" s="106" t="n">
        <v>0.008</v>
      </c>
      <c r="L92" s="107"/>
    </row>
    <row r="93" customFormat="false" ht="24.05" hidden="false" customHeight="false" outlineLevel="0" collapsed="false">
      <c r="A93" s="72" t="s">
        <v>508</v>
      </c>
      <c r="B93" s="73" t="s">
        <v>534</v>
      </c>
      <c r="C93" s="74" t="s">
        <v>507</v>
      </c>
      <c r="D93" s="76" t="s">
        <v>707</v>
      </c>
      <c r="E93" s="76" t="n">
        <v>0</v>
      </c>
      <c r="F93" s="100" t="n">
        <v>43831</v>
      </c>
      <c r="G93" s="100" t="n">
        <v>44196</v>
      </c>
      <c r="H93" s="101" t="n">
        <f aca="false">DATE(YEAR(F93)+1,MONTH(F93),DAY(F93))</f>
        <v>44197</v>
      </c>
      <c r="I93" s="102" t="n">
        <f aca="false">IF(F93&lt;=H93,VLOOKUP(DATEDIF(F93,G93,"m"),Parameters!$L$2:$M$6,2,1),(DATEDIF(F93,G93,"m")+1)/12)</f>
        <v>1</v>
      </c>
      <c r="J93" s="106" t="n">
        <v>0.0135</v>
      </c>
      <c r="K93" s="106" t="n">
        <v>0.009</v>
      </c>
      <c r="L93" s="107"/>
    </row>
    <row r="94" customFormat="false" ht="24.05" hidden="false" customHeight="false" outlineLevel="0" collapsed="false">
      <c r="A94" s="72" t="s">
        <v>508</v>
      </c>
      <c r="B94" s="73" t="s">
        <v>534</v>
      </c>
      <c r="C94" s="74" t="s">
        <v>507</v>
      </c>
      <c r="D94" s="76" t="s">
        <v>708</v>
      </c>
      <c r="E94" s="76" t="n">
        <v>0</v>
      </c>
      <c r="F94" s="100" t="n">
        <v>43831</v>
      </c>
      <c r="G94" s="100" t="n">
        <v>44196</v>
      </c>
      <c r="H94" s="101" t="n">
        <f aca="false">DATE(YEAR(F94)+1,MONTH(F94),DAY(F94))</f>
        <v>44197</v>
      </c>
      <c r="I94" s="102" t="n">
        <f aca="false">IF(F94&lt;=H94,VLOOKUP(DATEDIF(F94,G94,"m"),Parameters!$L$2:$M$6,2,1),(DATEDIF(F94,G94,"m")+1)/12)</f>
        <v>1</v>
      </c>
      <c r="J94" s="106" t="n">
        <v>0.0147</v>
      </c>
      <c r="K94" s="106" t="n">
        <v>0.0098</v>
      </c>
      <c r="L94" s="107"/>
    </row>
    <row r="95" customFormat="false" ht="24.05" hidden="false" customHeight="false" outlineLevel="0" collapsed="false">
      <c r="A95" s="72" t="s">
        <v>508</v>
      </c>
      <c r="B95" s="73" t="s">
        <v>534</v>
      </c>
      <c r="C95" s="74" t="s">
        <v>507</v>
      </c>
      <c r="D95" s="76" t="s">
        <v>709</v>
      </c>
      <c r="E95" s="76" t="n">
        <v>0</v>
      </c>
      <c r="F95" s="100" t="n">
        <v>43831</v>
      </c>
      <c r="G95" s="100" t="n">
        <v>44196</v>
      </c>
      <c r="H95" s="101" t="n">
        <f aca="false">DATE(YEAR(F95)+1,MONTH(F95),DAY(F95))</f>
        <v>44197</v>
      </c>
      <c r="I95" s="102" t="n">
        <f aca="false">IF(F95&lt;=H95,VLOOKUP(DATEDIF(F95,G95,"m"),Parameters!$L$2:$M$6,2,1),(DATEDIF(F95,G95,"m")+1)/12)</f>
        <v>1</v>
      </c>
      <c r="J95" s="106" t="n">
        <v>0.0158</v>
      </c>
      <c r="K95" s="106" t="n">
        <v>0.0105</v>
      </c>
      <c r="L95" s="107"/>
    </row>
    <row r="96" customFormat="false" ht="24.05" hidden="false" customHeight="false" outlineLevel="0" collapsed="false">
      <c r="A96" s="72" t="s">
        <v>508</v>
      </c>
      <c r="B96" s="73" t="s">
        <v>534</v>
      </c>
      <c r="C96" s="74" t="s">
        <v>507</v>
      </c>
      <c r="D96" s="76" t="s">
        <v>710</v>
      </c>
      <c r="E96" s="76" t="n">
        <v>0</v>
      </c>
      <c r="F96" s="100" t="n">
        <v>43831</v>
      </c>
      <c r="G96" s="100" t="n">
        <v>44196</v>
      </c>
      <c r="H96" s="101" t="n">
        <f aca="false">DATE(YEAR(F96)+1,MONTH(F96),DAY(F96))</f>
        <v>44197</v>
      </c>
      <c r="I96" s="102" t="n">
        <f aca="false">IF(F96&lt;=H96,VLOOKUP(DATEDIF(F96,G96,"m"),Parameters!$L$2:$M$6,2,1),(DATEDIF(F96,G96,"m")+1)/12)</f>
        <v>1</v>
      </c>
      <c r="J96" s="106" t="n">
        <v>0.0201</v>
      </c>
      <c r="K96" s="106" t="n">
        <v>0.0135</v>
      </c>
      <c r="L96" s="107"/>
    </row>
    <row r="97" customFormat="false" ht="24.05" hidden="false" customHeight="false" outlineLevel="0" collapsed="false">
      <c r="A97" s="72" t="s">
        <v>508</v>
      </c>
      <c r="B97" s="73" t="s">
        <v>534</v>
      </c>
      <c r="C97" s="74" t="s">
        <v>507</v>
      </c>
      <c r="D97" s="76" t="s">
        <v>711</v>
      </c>
      <c r="E97" s="76" t="n">
        <v>0</v>
      </c>
      <c r="F97" s="100" t="n">
        <v>43831</v>
      </c>
      <c r="G97" s="100" t="n">
        <v>44196</v>
      </c>
      <c r="H97" s="101" t="n">
        <f aca="false">DATE(YEAR(F97)+1,MONTH(F97),DAY(F97))</f>
        <v>44197</v>
      </c>
      <c r="I97" s="102" t="n">
        <f aca="false">IF(F97&lt;=H97,VLOOKUP(DATEDIF(F97,G97,"m"),Parameters!$L$2:$M$6,2,1),(DATEDIF(F97,G97,"m")+1)/12)</f>
        <v>1</v>
      </c>
      <c r="J97" s="106" t="n">
        <v>0.0179</v>
      </c>
      <c r="K97" s="106" t="n">
        <v>0.0119</v>
      </c>
      <c r="L97" s="107"/>
    </row>
    <row r="98" customFormat="false" ht="24.05" hidden="false" customHeight="false" outlineLevel="0" collapsed="false">
      <c r="A98" s="72" t="s">
        <v>508</v>
      </c>
      <c r="B98" s="73" t="s">
        <v>534</v>
      </c>
      <c r="C98" s="74" t="s">
        <v>507</v>
      </c>
      <c r="D98" s="76" t="s">
        <v>712</v>
      </c>
      <c r="E98" s="76" t="n">
        <v>0</v>
      </c>
      <c r="F98" s="100" t="n">
        <v>43831</v>
      </c>
      <c r="G98" s="100" t="n">
        <v>44196</v>
      </c>
      <c r="H98" s="101" t="n">
        <f aca="false">DATE(YEAR(F98)+1,MONTH(F98),DAY(F98))</f>
        <v>44197</v>
      </c>
      <c r="I98" s="102" t="n">
        <f aca="false">IF(F98&lt;=H98,VLOOKUP(DATEDIF(F98,G98,"m"),Parameters!$L$2:$M$6,2,1),(DATEDIF(F98,G98,"m")+1)/12)</f>
        <v>1</v>
      </c>
      <c r="J98" s="106" t="n">
        <v>0.0189</v>
      </c>
      <c r="K98" s="106" t="n">
        <v>0.0126</v>
      </c>
      <c r="L98" s="107"/>
    </row>
    <row r="99" customFormat="false" ht="24.05" hidden="false" customHeight="false" outlineLevel="0" collapsed="false">
      <c r="A99" s="72" t="s">
        <v>508</v>
      </c>
      <c r="B99" s="73" t="s">
        <v>534</v>
      </c>
      <c r="C99" s="74" t="s">
        <v>507</v>
      </c>
      <c r="D99" s="76" t="s">
        <v>713</v>
      </c>
      <c r="E99" s="76" t="n">
        <v>0</v>
      </c>
      <c r="F99" s="100" t="n">
        <v>43831</v>
      </c>
      <c r="G99" s="100" t="n">
        <v>44196</v>
      </c>
      <c r="H99" s="101" t="n">
        <f aca="false">DATE(YEAR(F99)+1,MONTH(F99),DAY(F99))</f>
        <v>44197</v>
      </c>
      <c r="I99" s="102" t="n">
        <f aca="false">IF(F99&lt;=H99,VLOOKUP(DATEDIF(F99,G99,"m"),Parameters!$L$2:$M$6,2,1),(DATEDIF(F99,G99,"m")+1)/12)</f>
        <v>1</v>
      </c>
      <c r="J99" s="106" t="n">
        <v>0.0201</v>
      </c>
      <c r="K99" s="106" t="n">
        <v>0.0134</v>
      </c>
      <c r="L99" s="107"/>
    </row>
    <row r="100" customFormat="false" ht="24.05" hidden="false" customHeight="false" outlineLevel="0" collapsed="false">
      <c r="A100" s="72" t="s">
        <v>508</v>
      </c>
      <c r="B100" s="73" t="s">
        <v>534</v>
      </c>
      <c r="C100" s="74" t="s">
        <v>507</v>
      </c>
      <c r="D100" s="76" t="s">
        <v>714</v>
      </c>
      <c r="E100" s="76" t="n">
        <v>0</v>
      </c>
      <c r="F100" s="100" t="n">
        <v>43831</v>
      </c>
      <c r="G100" s="100" t="n">
        <v>44196</v>
      </c>
      <c r="H100" s="101" t="n">
        <f aca="false">DATE(YEAR(F100)+1,MONTH(F100),DAY(F100))</f>
        <v>44197</v>
      </c>
      <c r="I100" s="102" t="n">
        <f aca="false">IF(F100&lt;=H100,VLOOKUP(DATEDIF(F100,G100,"m"),Parameters!$L$2:$M$6,2,1),(DATEDIF(F100,G100,"m")+1)/12)</f>
        <v>1</v>
      </c>
      <c r="J100" s="106" t="n">
        <v>0.0211</v>
      </c>
      <c r="K100" s="106" t="n">
        <v>0.0141</v>
      </c>
      <c r="L100" s="107"/>
    </row>
    <row r="101" customFormat="false" ht="24.05" hidden="false" customHeight="false" outlineLevel="0" collapsed="false">
      <c r="A101" s="72" t="s">
        <v>508</v>
      </c>
      <c r="B101" s="73" t="s">
        <v>534</v>
      </c>
      <c r="C101" s="74" t="s">
        <v>507</v>
      </c>
      <c r="D101" s="76" t="s">
        <v>715</v>
      </c>
      <c r="E101" s="76" t="n">
        <v>0</v>
      </c>
      <c r="F101" s="100" t="n">
        <v>43831</v>
      </c>
      <c r="G101" s="100" t="n">
        <v>44196</v>
      </c>
      <c r="H101" s="101" t="n">
        <f aca="false">DATE(YEAR(F101)+1,MONTH(F101),DAY(F101))</f>
        <v>44197</v>
      </c>
      <c r="I101" s="102" t="n">
        <f aca="false">IF(F101&lt;=H101,VLOOKUP(DATEDIF(F101,G101,"m"),Parameters!$L$2:$M$6,2,1),(DATEDIF(F101,G101,"m")+1)/12)</f>
        <v>1</v>
      </c>
      <c r="J101" s="106" t="n">
        <v>0.0222</v>
      </c>
      <c r="K101" s="106" t="n">
        <v>0.0148</v>
      </c>
      <c r="L101" s="107"/>
    </row>
    <row r="102" customFormat="false" ht="24.05" hidden="false" customHeight="false" outlineLevel="0" collapsed="false">
      <c r="A102" s="72" t="s">
        <v>508</v>
      </c>
      <c r="B102" s="73" t="s">
        <v>534</v>
      </c>
      <c r="C102" s="74" t="s">
        <v>507</v>
      </c>
      <c r="D102" s="76" t="s">
        <v>716</v>
      </c>
      <c r="E102" s="76" t="n">
        <v>0</v>
      </c>
      <c r="F102" s="100" t="n">
        <v>43831</v>
      </c>
      <c r="G102" s="100" t="n">
        <v>44196</v>
      </c>
      <c r="H102" s="101" t="n">
        <f aca="false">DATE(YEAR(F102)+1,MONTH(F102),DAY(F102))</f>
        <v>44197</v>
      </c>
      <c r="I102" s="102" t="n">
        <f aca="false">IF(F102&lt;=H102,VLOOKUP(DATEDIF(F102,G102,"m"),Parameters!$L$2:$M$6,2,1),(DATEDIF(F102,G102,"m")+1)/12)</f>
        <v>1</v>
      </c>
      <c r="J102" s="106" t="n">
        <v>0.0232</v>
      </c>
      <c r="K102" s="106" t="n">
        <v>0.0155</v>
      </c>
      <c r="L102" s="107"/>
    </row>
    <row r="103" customFormat="false" ht="24.05" hidden="false" customHeight="false" outlineLevel="0" collapsed="false">
      <c r="A103" s="72" t="s">
        <v>508</v>
      </c>
      <c r="B103" s="73" t="s">
        <v>534</v>
      </c>
      <c r="C103" s="74" t="s">
        <v>507</v>
      </c>
      <c r="D103" s="76" t="s">
        <v>717</v>
      </c>
      <c r="E103" s="76" t="n">
        <v>0</v>
      </c>
      <c r="F103" s="100" t="n">
        <v>43831</v>
      </c>
      <c r="G103" s="100" t="n">
        <v>44196</v>
      </c>
      <c r="H103" s="101" t="n">
        <f aca="false">DATE(YEAR(F103)+1,MONTH(F103),DAY(F103))</f>
        <v>44197</v>
      </c>
      <c r="I103" s="102" t="n">
        <f aca="false">IF(F103&lt;=H103,VLOOKUP(DATEDIF(F103,G103,"m"),Parameters!$L$2:$M$6,2,1),(DATEDIF(F103,G103,"m")+1)/12)</f>
        <v>1</v>
      </c>
      <c r="J103" s="106" t="n">
        <v>0.0243</v>
      </c>
      <c r="K103" s="106" t="n">
        <v>0.0162</v>
      </c>
      <c r="L103" s="107"/>
    </row>
    <row r="104" customFormat="false" ht="24.05" hidden="false" customHeight="false" outlineLevel="0" collapsed="false">
      <c r="A104" s="72" t="s">
        <v>508</v>
      </c>
      <c r="B104" s="73" t="s">
        <v>534</v>
      </c>
      <c r="C104" s="74" t="s">
        <v>507</v>
      </c>
      <c r="D104" s="76" t="s">
        <v>718</v>
      </c>
      <c r="E104" s="76" t="n">
        <v>0</v>
      </c>
      <c r="F104" s="100" t="n">
        <v>43831</v>
      </c>
      <c r="G104" s="100" t="n">
        <v>44196</v>
      </c>
      <c r="H104" s="101" t="n">
        <f aca="false">DATE(YEAR(F104)+1,MONTH(F104),DAY(F104))</f>
        <v>44197</v>
      </c>
      <c r="I104" s="102" t="n">
        <f aca="false">IF(F104&lt;=H104,VLOOKUP(DATEDIF(F104,G104,"m"),Parameters!$L$2:$M$6,2,1),(DATEDIF(F104,G104,"m")+1)/12)</f>
        <v>1</v>
      </c>
      <c r="J104" s="106" t="n">
        <v>0.0306</v>
      </c>
      <c r="K104" s="106" t="n">
        <v>0.0204</v>
      </c>
      <c r="L104" s="107"/>
    </row>
    <row r="105" customFormat="false" ht="24.05" hidden="false" customHeight="false" outlineLevel="0" collapsed="false">
      <c r="A105" s="72" t="s">
        <v>508</v>
      </c>
      <c r="B105" s="73" t="s">
        <v>534</v>
      </c>
      <c r="C105" s="74" t="s">
        <v>507</v>
      </c>
      <c r="D105" s="76" t="s">
        <v>719</v>
      </c>
      <c r="E105" s="76" t="n">
        <v>0</v>
      </c>
      <c r="F105" s="100" t="n">
        <v>43831</v>
      </c>
      <c r="G105" s="100" t="n">
        <v>44196</v>
      </c>
      <c r="H105" s="101" t="n">
        <f aca="false">DATE(YEAR(F105)+1,MONTH(F105),DAY(F105))</f>
        <v>44197</v>
      </c>
      <c r="I105" s="102" t="n">
        <f aca="false">IF(F105&lt;=H105,VLOOKUP(DATEDIF(F105,G105,"m"),Parameters!$L$2:$M$6,2,1),(DATEDIF(F105,G105,"m")+1)/12)</f>
        <v>1</v>
      </c>
      <c r="J105" s="106" t="n">
        <v>0.0317</v>
      </c>
      <c r="K105" s="106" t="n">
        <v>0.0212</v>
      </c>
      <c r="L105" s="107"/>
    </row>
    <row r="106" customFormat="false" ht="24.05" hidden="false" customHeight="true" outlineLevel="0" collapsed="false">
      <c r="A106" s="72" t="s">
        <v>508</v>
      </c>
      <c r="B106" s="73" t="s">
        <v>534</v>
      </c>
      <c r="C106" s="74" t="s">
        <v>507</v>
      </c>
      <c r="D106" s="76" t="s">
        <v>720</v>
      </c>
      <c r="E106" s="76" t="n">
        <v>0</v>
      </c>
      <c r="F106" s="100" t="n">
        <v>43831</v>
      </c>
      <c r="G106" s="100" t="n">
        <v>44196</v>
      </c>
      <c r="H106" s="101" t="n">
        <f aca="false">DATE(YEAR(F106)+1,MONTH(F106),DAY(F106))</f>
        <v>44197</v>
      </c>
      <c r="I106" s="102" t="n">
        <f aca="false">IF(F106&lt;=H106,VLOOKUP(DATEDIF(F106,G106,"m"),Parameters!$L$2:$M$6,2,1),(DATEDIF(F106,G106,"m")+1)/12)</f>
        <v>1</v>
      </c>
      <c r="J106" s="108" t="s">
        <v>721</v>
      </c>
      <c r="K106" s="108"/>
      <c r="L106" s="107"/>
    </row>
    <row r="107" customFormat="false" ht="24.05" hidden="false" customHeight="false" outlineLevel="0" collapsed="false">
      <c r="A107" s="72" t="s">
        <v>508</v>
      </c>
      <c r="B107" s="73" t="s">
        <v>526</v>
      </c>
      <c r="C107" s="74" t="s">
        <v>634</v>
      </c>
      <c r="D107" s="76" t="s">
        <v>634</v>
      </c>
      <c r="E107" s="76" t="s">
        <v>691</v>
      </c>
      <c r="F107" s="100" t="n">
        <v>43831</v>
      </c>
      <c r="G107" s="100" t="n">
        <v>44196</v>
      </c>
      <c r="H107" s="101" t="n">
        <f aca="false">DATE(YEAR(F107)+1,MONTH(F107),DAY(F107))</f>
        <v>44197</v>
      </c>
      <c r="I107" s="102" t="n">
        <f aca="false">IF(F107&lt;=H107,VLOOKUP(DATEDIF(F107,G107,"m"),Parameters!$L$2:$M$6,2,1),(DATEDIF(F107,G107,"m")+1)/12)</f>
        <v>1</v>
      </c>
      <c r="J107" s="106" t="n">
        <v>0.00672</v>
      </c>
      <c r="K107" s="106" t="n">
        <v>0.00444</v>
      </c>
      <c r="L107" s="109" t="s">
        <v>725</v>
      </c>
    </row>
    <row r="108" customFormat="false" ht="24.05" hidden="false" customHeight="false" outlineLevel="0" collapsed="false">
      <c r="A108" s="72" t="s">
        <v>508</v>
      </c>
      <c r="B108" s="73" t="s">
        <v>526</v>
      </c>
      <c r="C108" s="74" t="s">
        <v>634</v>
      </c>
      <c r="D108" s="76" t="s">
        <v>634</v>
      </c>
      <c r="E108" s="76" t="s">
        <v>692</v>
      </c>
      <c r="F108" s="100" t="n">
        <v>43831</v>
      </c>
      <c r="G108" s="100" t="n">
        <v>44196</v>
      </c>
      <c r="H108" s="101" t="n">
        <f aca="false">DATE(YEAR(F108)+1,MONTH(F108),DAY(F108))</f>
        <v>44197</v>
      </c>
      <c r="I108" s="102" t="n">
        <f aca="false">IF(F108&lt;=H108,VLOOKUP(DATEDIF(F108,G108,"m"),Parameters!$L$2:$M$6,2,1),(DATEDIF(F108,G108,"m")+1)/12)</f>
        <v>1</v>
      </c>
      <c r="J108" s="106" t="n">
        <v>0.01308</v>
      </c>
      <c r="K108" s="106" t="n">
        <v>0.00876</v>
      </c>
      <c r="L108" s="109" t="s">
        <v>725</v>
      </c>
    </row>
    <row r="109" customFormat="false" ht="24.05" hidden="false" customHeight="false" outlineLevel="0" collapsed="false">
      <c r="A109" s="72" t="s">
        <v>508</v>
      </c>
      <c r="B109" s="73" t="s">
        <v>526</v>
      </c>
      <c r="C109" s="74" t="s">
        <v>634</v>
      </c>
      <c r="D109" s="76" t="s">
        <v>634</v>
      </c>
      <c r="E109" s="76" t="s">
        <v>693</v>
      </c>
      <c r="F109" s="100" t="n">
        <v>43831</v>
      </c>
      <c r="G109" s="100" t="n">
        <v>44196</v>
      </c>
      <c r="H109" s="101" t="n">
        <f aca="false">DATE(YEAR(F109)+1,MONTH(F109),DAY(F109))</f>
        <v>44197</v>
      </c>
      <c r="I109" s="102" t="n">
        <f aca="false">IF(F109&lt;=H109,VLOOKUP(DATEDIF(F109,G109,"m"),Parameters!$L$2:$M$6,2,1),(DATEDIF(F109,G109,"m")+1)/12)</f>
        <v>1</v>
      </c>
      <c r="J109" s="106" t="n">
        <v>0.02172</v>
      </c>
      <c r="K109" s="106" t="n">
        <v>0.01452</v>
      </c>
      <c r="L109" s="109" t="s">
        <v>725</v>
      </c>
    </row>
    <row r="110" customFormat="false" ht="24.05" hidden="false" customHeight="false" outlineLevel="0" collapsed="false">
      <c r="A110" s="72" t="s">
        <v>508</v>
      </c>
      <c r="B110" s="73" t="s">
        <v>526</v>
      </c>
      <c r="C110" s="74" t="s">
        <v>634</v>
      </c>
      <c r="D110" s="76" t="s">
        <v>634</v>
      </c>
      <c r="E110" s="76" t="s">
        <v>694</v>
      </c>
      <c r="F110" s="100" t="n">
        <v>43831</v>
      </c>
      <c r="G110" s="100" t="n">
        <v>44196</v>
      </c>
      <c r="H110" s="101" t="n">
        <f aca="false">DATE(YEAR(F110)+1,MONTH(F110),DAY(F110))</f>
        <v>44197</v>
      </c>
      <c r="I110" s="102" t="n">
        <f aca="false">IF(F110&lt;=H110,VLOOKUP(DATEDIF(F110,G110,"m"),Parameters!$L$2:$M$6,2,1),(DATEDIF(F110,G110,"m")+1)/12)</f>
        <v>1</v>
      </c>
      <c r="J110" s="106" t="n">
        <v>0.02532</v>
      </c>
      <c r="K110" s="106" t="n">
        <v>0.01692</v>
      </c>
      <c r="L110" s="109" t="s">
        <v>725</v>
      </c>
    </row>
    <row r="111" customFormat="false" ht="24.05" hidden="false" customHeight="false" outlineLevel="0" collapsed="false">
      <c r="A111" s="72" t="s">
        <v>508</v>
      </c>
      <c r="B111" s="73" t="s">
        <v>526</v>
      </c>
      <c r="C111" s="74" t="s">
        <v>634</v>
      </c>
      <c r="D111" s="76" t="s">
        <v>695</v>
      </c>
      <c r="E111" s="76" t="n">
        <v>0</v>
      </c>
      <c r="F111" s="100" t="n">
        <v>43831</v>
      </c>
      <c r="G111" s="100" t="n">
        <v>44196</v>
      </c>
      <c r="H111" s="101" t="n">
        <f aca="false">DATE(YEAR(F111)+1,MONTH(F111),DAY(F111))</f>
        <v>44197</v>
      </c>
      <c r="I111" s="102" t="n">
        <f aca="false">IF(F111&lt;=H111,VLOOKUP(DATEDIF(F111,G111,"m"),Parameters!$L$2:$M$6,2,1),(DATEDIF(F111,G111,"m")+1)/12)</f>
        <v>1</v>
      </c>
      <c r="J111" s="106" t="n">
        <f aca="false">J55*1.2</f>
        <v>0.00348</v>
      </c>
      <c r="K111" s="106" t="n">
        <f aca="false">K55*1.2</f>
        <v>0.00228</v>
      </c>
      <c r="L111" s="109" t="s">
        <v>725</v>
      </c>
    </row>
    <row r="112" customFormat="false" ht="24.05" hidden="false" customHeight="false" outlineLevel="0" collapsed="false">
      <c r="A112" s="72" t="s">
        <v>508</v>
      </c>
      <c r="B112" s="73" t="s">
        <v>526</v>
      </c>
      <c r="C112" s="74" t="s">
        <v>634</v>
      </c>
      <c r="D112" s="76" t="s">
        <v>696</v>
      </c>
      <c r="E112" s="76" t="n">
        <v>0</v>
      </c>
      <c r="F112" s="100" t="n">
        <v>43831</v>
      </c>
      <c r="G112" s="100" t="n">
        <v>44196</v>
      </c>
      <c r="H112" s="101" t="n">
        <f aca="false">DATE(YEAR(F112)+1,MONTH(F112),DAY(F112))</f>
        <v>44197</v>
      </c>
      <c r="I112" s="102" t="n">
        <f aca="false">IF(F112&lt;=H112,VLOOKUP(DATEDIF(F112,G112,"m"),Parameters!$L$2:$M$6,2,1),(DATEDIF(F112,G112,"m")+1)/12)</f>
        <v>1</v>
      </c>
      <c r="J112" s="106" t="n">
        <f aca="false">J56*1.2</f>
        <v>0.00636</v>
      </c>
      <c r="K112" s="106" t="n">
        <f aca="false">K56*1.2</f>
        <v>0.0042</v>
      </c>
      <c r="L112" s="109" t="s">
        <v>725</v>
      </c>
    </row>
    <row r="113" customFormat="false" ht="24.05" hidden="false" customHeight="false" outlineLevel="0" collapsed="false">
      <c r="A113" s="72" t="s">
        <v>508</v>
      </c>
      <c r="B113" s="73" t="s">
        <v>526</v>
      </c>
      <c r="C113" s="74" t="s">
        <v>634</v>
      </c>
      <c r="D113" s="76" t="s">
        <v>697</v>
      </c>
      <c r="E113" s="76" t="n">
        <v>0</v>
      </c>
      <c r="F113" s="100" t="n">
        <v>43831</v>
      </c>
      <c r="G113" s="100" t="n">
        <v>44196</v>
      </c>
      <c r="H113" s="101" t="n">
        <f aca="false">DATE(YEAR(F113)+1,MONTH(F113),DAY(F113))</f>
        <v>44197</v>
      </c>
      <c r="I113" s="102" t="n">
        <f aca="false">IF(F113&lt;=H113,VLOOKUP(DATEDIF(F113,G113,"m"),Parameters!$L$2:$M$6,2,1),(DATEDIF(F113,G113,"m")+1)/12)</f>
        <v>1</v>
      </c>
      <c r="J113" s="106" t="n">
        <f aca="false">J58*1.2</f>
        <v>0.01008</v>
      </c>
      <c r="K113" s="106" t="n">
        <f aca="false">K58*1.2</f>
        <v>0.00672</v>
      </c>
      <c r="L113" s="109" t="s">
        <v>725</v>
      </c>
    </row>
    <row r="114" customFormat="false" ht="24.05" hidden="false" customHeight="false" outlineLevel="0" collapsed="false">
      <c r="A114" s="72" t="s">
        <v>508</v>
      </c>
      <c r="B114" s="73" t="s">
        <v>526</v>
      </c>
      <c r="C114" s="74" t="s">
        <v>634</v>
      </c>
      <c r="D114" s="76" t="s">
        <v>698</v>
      </c>
      <c r="E114" s="76" t="n">
        <v>0</v>
      </c>
      <c r="F114" s="100" t="n">
        <v>43831</v>
      </c>
      <c r="G114" s="100" t="n">
        <v>44196</v>
      </c>
      <c r="H114" s="101" t="n">
        <f aca="false">DATE(YEAR(F114)+1,MONTH(F114),DAY(F114))</f>
        <v>44197</v>
      </c>
      <c r="I114" s="102" t="n">
        <f aca="false">IF(F114&lt;=H114,VLOOKUP(DATEDIF(F114,G114,"m"),Parameters!$L$2:$M$6,2,1),(DATEDIF(F114,G114,"m")+1)/12)</f>
        <v>1</v>
      </c>
      <c r="J114" s="106" t="n">
        <f aca="false">J59*1.2</f>
        <v>0.01452</v>
      </c>
      <c r="K114" s="106" t="n">
        <f aca="false">K59*1.2</f>
        <v>0.0096</v>
      </c>
      <c r="L114" s="109" t="s">
        <v>725</v>
      </c>
    </row>
    <row r="115" customFormat="false" ht="24.05" hidden="false" customHeight="false" outlineLevel="0" collapsed="false">
      <c r="A115" s="72" t="s">
        <v>508</v>
      </c>
      <c r="B115" s="73" t="s">
        <v>527</v>
      </c>
      <c r="C115" s="74" t="s">
        <v>509</v>
      </c>
      <c r="D115" s="76" t="s">
        <v>634</v>
      </c>
      <c r="E115" s="76" t="s">
        <v>691</v>
      </c>
      <c r="F115" s="100" t="n">
        <v>43831</v>
      </c>
      <c r="G115" s="100" t="n">
        <v>44196</v>
      </c>
      <c r="H115" s="101" t="n">
        <f aca="false">DATE(YEAR(F115)+1,MONTH(F115),DAY(F115))</f>
        <v>44197</v>
      </c>
      <c r="I115" s="102" t="n">
        <f aca="false">IF(F115&lt;=H115,VLOOKUP(DATEDIF(F115,G115,"m"),Parameters!$L$2:$M$6,2,1),(DATEDIF(F115,G115,"m")+1)/12)</f>
        <v>1</v>
      </c>
      <c r="J115" s="106" t="n">
        <v>0.0056</v>
      </c>
      <c r="K115" s="106" t="n">
        <v>0.0037</v>
      </c>
      <c r="L115" s="109" t="s">
        <v>725</v>
      </c>
    </row>
    <row r="116" customFormat="false" ht="24.05" hidden="false" customHeight="false" outlineLevel="0" collapsed="false">
      <c r="A116" s="72" t="s">
        <v>508</v>
      </c>
      <c r="B116" s="73" t="s">
        <v>527</v>
      </c>
      <c r="C116" s="74" t="s">
        <v>509</v>
      </c>
      <c r="D116" s="76" t="s">
        <v>634</v>
      </c>
      <c r="E116" s="76" t="s">
        <v>692</v>
      </c>
      <c r="F116" s="100" t="n">
        <v>43831</v>
      </c>
      <c r="G116" s="100" t="n">
        <v>44196</v>
      </c>
      <c r="H116" s="101" t="n">
        <f aca="false">DATE(YEAR(F116)+1,MONTH(F116),DAY(F116))</f>
        <v>44197</v>
      </c>
      <c r="I116" s="102" t="n">
        <f aca="false">IF(F116&lt;=H116,VLOOKUP(DATEDIF(F116,G116,"m"),Parameters!$L$2:$M$6,2,1),(DATEDIF(F116,G116,"m")+1)/12)</f>
        <v>1</v>
      </c>
      <c r="J116" s="106" t="n">
        <v>0.0109</v>
      </c>
      <c r="K116" s="106" t="n">
        <v>0.0073</v>
      </c>
      <c r="L116" s="109" t="s">
        <v>725</v>
      </c>
    </row>
    <row r="117" customFormat="false" ht="24.05" hidden="false" customHeight="false" outlineLevel="0" collapsed="false">
      <c r="A117" s="72" t="s">
        <v>508</v>
      </c>
      <c r="B117" s="73" t="s">
        <v>527</v>
      </c>
      <c r="C117" s="74" t="s">
        <v>509</v>
      </c>
      <c r="D117" s="76" t="s">
        <v>634</v>
      </c>
      <c r="E117" s="76" t="s">
        <v>693</v>
      </c>
      <c r="F117" s="100" t="n">
        <v>43831</v>
      </c>
      <c r="G117" s="100" t="n">
        <v>44196</v>
      </c>
      <c r="H117" s="101" t="n">
        <f aca="false">DATE(YEAR(F117)+1,MONTH(F117),DAY(F117))</f>
        <v>44197</v>
      </c>
      <c r="I117" s="102" t="n">
        <f aca="false">IF(F117&lt;=H117,VLOOKUP(DATEDIF(F117,G117,"m"),Parameters!$L$2:$M$6,2,1),(DATEDIF(F117,G117,"m")+1)/12)</f>
        <v>1</v>
      </c>
      <c r="J117" s="106" t="n">
        <v>0.0181</v>
      </c>
      <c r="K117" s="106" t="n">
        <v>0.0121</v>
      </c>
      <c r="L117" s="109" t="s">
        <v>725</v>
      </c>
    </row>
    <row r="118" customFormat="false" ht="24.05" hidden="false" customHeight="false" outlineLevel="0" collapsed="false">
      <c r="A118" s="72" t="s">
        <v>508</v>
      </c>
      <c r="B118" s="73" t="s">
        <v>527</v>
      </c>
      <c r="C118" s="74" t="s">
        <v>509</v>
      </c>
      <c r="D118" s="76" t="s">
        <v>634</v>
      </c>
      <c r="E118" s="76" t="s">
        <v>694</v>
      </c>
      <c r="F118" s="100" t="n">
        <v>43831</v>
      </c>
      <c r="G118" s="100" t="n">
        <v>44196</v>
      </c>
      <c r="H118" s="101" t="n">
        <f aca="false">DATE(YEAR(F118)+1,MONTH(F118),DAY(F118))</f>
        <v>44197</v>
      </c>
      <c r="I118" s="102" t="n">
        <f aca="false">IF(F118&lt;=H118,VLOOKUP(DATEDIF(F118,G118,"m"),Parameters!$L$2:$M$6,2,1),(DATEDIF(F118,G118,"m")+1)/12)</f>
        <v>1</v>
      </c>
      <c r="J118" s="106" t="n">
        <v>0.0211</v>
      </c>
      <c r="K118" s="106" t="n">
        <v>0.0141</v>
      </c>
      <c r="L118" s="109" t="s">
        <v>725</v>
      </c>
    </row>
    <row r="119" customFormat="false" ht="24.05" hidden="false" customHeight="false" outlineLevel="0" collapsed="false">
      <c r="A119" s="72" t="s">
        <v>508</v>
      </c>
      <c r="B119" s="73" t="s">
        <v>527</v>
      </c>
      <c r="C119" s="74" t="s">
        <v>509</v>
      </c>
      <c r="D119" s="76" t="s">
        <v>695</v>
      </c>
      <c r="E119" s="76" t="n">
        <v>0</v>
      </c>
      <c r="F119" s="100" t="n">
        <v>43831</v>
      </c>
      <c r="G119" s="100" t="n">
        <v>44196</v>
      </c>
      <c r="H119" s="101" t="n">
        <f aca="false">DATE(YEAR(F119)+1,MONTH(F119),DAY(F119))</f>
        <v>44197</v>
      </c>
      <c r="I119" s="102" t="n">
        <f aca="false">IF(F119&lt;=H119,VLOOKUP(DATEDIF(F119,G119,"m"),Parameters!$L$2:$M$6,2,1),(DATEDIF(F119,G119,"m")+1)/12)</f>
        <v>1</v>
      </c>
      <c r="J119" s="106" t="n">
        <v>0.0029</v>
      </c>
      <c r="K119" s="106" t="n">
        <v>0.0019</v>
      </c>
      <c r="L119" s="109" t="s">
        <v>725</v>
      </c>
    </row>
    <row r="120" customFormat="false" ht="24.05" hidden="false" customHeight="false" outlineLevel="0" collapsed="false">
      <c r="A120" s="72" t="s">
        <v>508</v>
      </c>
      <c r="B120" s="73" t="s">
        <v>527</v>
      </c>
      <c r="C120" s="74" t="s">
        <v>509</v>
      </c>
      <c r="D120" s="76" t="s">
        <v>696</v>
      </c>
      <c r="E120" s="76" t="n">
        <v>0</v>
      </c>
      <c r="F120" s="100" t="n">
        <v>43831</v>
      </c>
      <c r="G120" s="100" t="n">
        <v>44196</v>
      </c>
      <c r="H120" s="101" t="n">
        <f aca="false">DATE(YEAR(F120)+1,MONTH(F120),DAY(F120))</f>
        <v>44197</v>
      </c>
      <c r="I120" s="102" t="n">
        <f aca="false">IF(F120&lt;=H120,VLOOKUP(DATEDIF(F120,G120,"m"),Parameters!$L$2:$M$6,2,1),(DATEDIF(F120,G120,"m")+1)/12)</f>
        <v>1</v>
      </c>
      <c r="J120" s="106" t="n">
        <v>0.0053</v>
      </c>
      <c r="K120" s="106" t="n">
        <v>0.0035</v>
      </c>
      <c r="L120" s="109" t="s">
        <v>725</v>
      </c>
    </row>
    <row r="121" customFormat="false" ht="24.05" hidden="false" customHeight="false" outlineLevel="0" collapsed="false">
      <c r="A121" s="72" t="s">
        <v>508</v>
      </c>
      <c r="B121" s="73" t="s">
        <v>527</v>
      </c>
      <c r="C121" s="74" t="s">
        <v>509</v>
      </c>
      <c r="D121" s="76" t="s">
        <v>697</v>
      </c>
      <c r="E121" s="76" t="n">
        <v>0</v>
      </c>
      <c r="F121" s="100" t="n">
        <v>43831</v>
      </c>
      <c r="G121" s="100" t="n">
        <v>44196</v>
      </c>
      <c r="H121" s="101" t="n">
        <f aca="false">DATE(YEAR(F121)+1,MONTH(F121),DAY(F121))</f>
        <v>44197</v>
      </c>
      <c r="I121" s="102" t="n">
        <f aca="false">IF(F121&lt;=H121,VLOOKUP(DATEDIF(F121,G121,"m"),Parameters!$L$2:$M$6,2,1),(DATEDIF(F121,G121,"m")+1)/12)</f>
        <v>1</v>
      </c>
      <c r="J121" s="106" t="n">
        <v>0.0084</v>
      </c>
      <c r="K121" s="106" t="n">
        <v>0.0056</v>
      </c>
      <c r="L121" s="109" t="s">
        <v>725</v>
      </c>
    </row>
    <row r="122" customFormat="false" ht="24.05" hidden="false" customHeight="false" outlineLevel="0" collapsed="false">
      <c r="A122" s="72" t="s">
        <v>508</v>
      </c>
      <c r="B122" s="73" t="s">
        <v>527</v>
      </c>
      <c r="C122" s="74" t="s">
        <v>509</v>
      </c>
      <c r="D122" s="76" t="s">
        <v>698</v>
      </c>
      <c r="E122" s="76" t="n">
        <v>0</v>
      </c>
      <c r="F122" s="100" t="n">
        <v>43831</v>
      </c>
      <c r="G122" s="100" t="n">
        <v>44196</v>
      </c>
      <c r="H122" s="101" t="n">
        <f aca="false">DATE(YEAR(F122)+1,MONTH(F122),DAY(F122))</f>
        <v>44197</v>
      </c>
      <c r="I122" s="102" t="n">
        <f aca="false">IF(F122&lt;=H122,VLOOKUP(DATEDIF(F122,G122,"m"),Parameters!$L$2:$M$6,2,1),(DATEDIF(F122,G122,"m")+1)/12)</f>
        <v>1</v>
      </c>
      <c r="J122" s="106" t="n">
        <v>0.0121</v>
      </c>
      <c r="K122" s="106" t="n">
        <v>0.008</v>
      </c>
      <c r="L122" s="109" t="s">
        <v>725</v>
      </c>
    </row>
    <row r="123" customFormat="false" ht="24.05" hidden="false" customHeight="false" outlineLevel="0" collapsed="false">
      <c r="A123" s="110" t="s">
        <v>508</v>
      </c>
      <c r="B123" s="111" t="s">
        <v>527</v>
      </c>
      <c r="C123" s="112" t="s">
        <v>507</v>
      </c>
      <c r="D123" s="113" t="s">
        <v>634</v>
      </c>
      <c r="E123" s="113" t="s">
        <v>691</v>
      </c>
      <c r="F123" s="100" t="n">
        <v>43831</v>
      </c>
      <c r="G123" s="100" t="n">
        <v>44196</v>
      </c>
      <c r="H123" s="101" t="n">
        <f aca="false">DATE(YEAR(F123)+1,MONTH(F123),DAY(F123))</f>
        <v>44197</v>
      </c>
      <c r="I123" s="102" t="n">
        <f aca="false">IF(F123&lt;=H123,VLOOKUP(DATEDIF(F123,G123,"m"),Parameters!$L$2:$M$6,2,1),(DATEDIF(F123,G123,"m")+1)/12)</f>
        <v>1</v>
      </c>
      <c r="J123" s="114" t="n">
        <v>0.0056</v>
      </c>
      <c r="K123" s="115" t="n">
        <v>0.0037</v>
      </c>
      <c r="L123" s="116" t="s">
        <v>725</v>
      </c>
    </row>
    <row r="124" customFormat="false" ht="24.05" hidden="false" customHeight="false" outlineLevel="0" collapsed="false">
      <c r="A124" s="110" t="s">
        <v>508</v>
      </c>
      <c r="B124" s="111" t="s">
        <v>527</v>
      </c>
      <c r="C124" s="112" t="s">
        <v>507</v>
      </c>
      <c r="D124" s="113" t="s">
        <v>634</v>
      </c>
      <c r="E124" s="113" t="s">
        <v>692</v>
      </c>
      <c r="F124" s="100" t="n">
        <v>43831</v>
      </c>
      <c r="G124" s="100" t="n">
        <v>44196</v>
      </c>
      <c r="H124" s="101" t="n">
        <f aca="false">DATE(YEAR(F124)+1,MONTH(F124),DAY(F124))</f>
        <v>44197</v>
      </c>
      <c r="I124" s="102" t="n">
        <f aca="false">IF(F124&lt;=H124,VLOOKUP(DATEDIF(F124,G124,"m"),Parameters!$L$2:$M$6,2,1),(DATEDIF(F124,G124,"m")+1)/12)</f>
        <v>1</v>
      </c>
      <c r="J124" s="114" t="n">
        <v>0.0109</v>
      </c>
      <c r="K124" s="115" t="n">
        <v>0.0073</v>
      </c>
      <c r="L124" s="116" t="s">
        <v>725</v>
      </c>
    </row>
    <row r="125" customFormat="false" ht="24.05" hidden="false" customHeight="false" outlineLevel="0" collapsed="false">
      <c r="A125" s="72" t="s">
        <v>508</v>
      </c>
      <c r="B125" s="73" t="s">
        <v>527</v>
      </c>
      <c r="C125" s="74" t="s">
        <v>507</v>
      </c>
      <c r="D125" s="76" t="s">
        <v>634</v>
      </c>
      <c r="E125" s="76" t="s">
        <v>693</v>
      </c>
      <c r="F125" s="100" t="n">
        <v>43831</v>
      </c>
      <c r="G125" s="100" t="n">
        <v>44196</v>
      </c>
      <c r="H125" s="101" t="n">
        <f aca="false">DATE(YEAR(F125)+1,MONTH(F125),DAY(F125))</f>
        <v>44197</v>
      </c>
      <c r="I125" s="102" t="n">
        <f aca="false">IF(F125&lt;=H125,VLOOKUP(DATEDIF(F125,G125,"m"),Parameters!$L$2:$M$6,2,1),(DATEDIF(F125,G125,"m")+1)/12)</f>
        <v>1</v>
      </c>
      <c r="J125" s="106" t="n">
        <v>0.0181</v>
      </c>
      <c r="K125" s="106" t="n">
        <v>0.0121</v>
      </c>
      <c r="L125" s="109" t="s">
        <v>725</v>
      </c>
    </row>
    <row r="126" customFormat="false" ht="24.05" hidden="false" customHeight="false" outlineLevel="0" collapsed="false">
      <c r="A126" s="72" t="s">
        <v>508</v>
      </c>
      <c r="B126" s="73" t="s">
        <v>527</v>
      </c>
      <c r="C126" s="74" t="s">
        <v>507</v>
      </c>
      <c r="D126" s="76" t="s">
        <v>634</v>
      </c>
      <c r="E126" s="76" t="s">
        <v>694</v>
      </c>
      <c r="F126" s="100" t="n">
        <v>43831</v>
      </c>
      <c r="G126" s="100" t="n">
        <v>44196</v>
      </c>
      <c r="H126" s="101" t="n">
        <f aca="false">DATE(YEAR(F126)+1,MONTH(F126),DAY(F126))</f>
        <v>44197</v>
      </c>
      <c r="I126" s="102" t="n">
        <f aca="false">IF(F126&lt;=H126,VLOOKUP(DATEDIF(F126,G126,"m"),Parameters!$L$2:$M$6,2,1),(DATEDIF(F126,G126,"m")+1)/12)</f>
        <v>1</v>
      </c>
      <c r="J126" s="106" t="n">
        <v>0.0211</v>
      </c>
      <c r="K126" s="106" t="n">
        <v>0.0141</v>
      </c>
      <c r="L126" s="109" t="s">
        <v>725</v>
      </c>
    </row>
    <row r="127" customFormat="false" ht="24.05" hidden="false" customHeight="false" outlineLevel="0" collapsed="false">
      <c r="A127" s="72" t="s">
        <v>508</v>
      </c>
      <c r="B127" s="73" t="s">
        <v>527</v>
      </c>
      <c r="C127" s="74" t="s">
        <v>507</v>
      </c>
      <c r="D127" s="76" t="s">
        <v>699</v>
      </c>
      <c r="E127" s="76" t="n">
        <v>0</v>
      </c>
      <c r="F127" s="100" t="n">
        <v>43831</v>
      </c>
      <c r="G127" s="100" t="n">
        <v>44196</v>
      </c>
      <c r="H127" s="101" t="n">
        <f aca="false">DATE(YEAR(F127)+1,MONTH(F127),DAY(F127))</f>
        <v>44197</v>
      </c>
      <c r="I127" s="102" t="n">
        <f aca="false">IF(F127&lt;=H127,VLOOKUP(DATEDIF(F127,G127,"m"),Parameters!$L$2:$M$6,2,1),(DATEDIF(F127,G127,"m")+1)/12)</f>
        <v>1</v>
      </c>
      <c r="J127" s="106" t="n">
        <v>0.005</v>
      </c>
      <c r="K127" s="106" t="n">
        <v>0.0033</v>
      </c>
      <c r="L127" s="109" t="s">
        <v>725</v>
      </c>
    </row>
    <row r="128" customFormat="false" ht="24.05" hidden="false" customHeight="false" outlineLevel="0" collapsed="false">
      <c r="A128" s="72" t="s">
        <v>508</v>
      </c>
      <c r="B128" s="73" t="s">
        <v>527</v>
      </c>
      <c r="C128" s="74" t="s">
        <v>507</v>
      </c>
      <c r="D128" s="76" t="s">
        <v>700</v>
      </c>
      <c r="E128" s="76" t="n">
        <v>0</v>
      </c>
      <c r="F128" s="100" t="n">
        <v>43831</v>
      </c>
      <c r="G128" s="100" t="n">
        <v>44196</v>
      </c>
      <c r="H128" s="101" t="n">
        <f aca="false">DATE(YEAR(F128)+1,MONTH(F128),DAY(F128))</f>
        <v>44197</v>
      </c>
      <c r="I128" s="102" t="n">
        <f aca="false">IF(F128&lt;=H128,VLOOKUP(DATEDIF(F128,G128,"m"),Parameters!$L$2:$M$6,2,1),(DATEDIF(F128,G128,"m")+1)/12)</f>
        <v>1</v>
      </c>
      <c r="J128" s="106" t="n">
        <v>0.0061</v>
      </c>
      <c r="K128" s="106" t="n">
        <v>0.0041</v>
      </c>
      <c r="L128" s="109" t="s">
        <v>725</v>
      </c>
    </row>
    <row r="129" customFormat="false" ht="24.05" hidden="false" customHeight="false" outlineLevel="0" collapsed="false">
      <c r="A129" s="72" t="s">
        <v>508</v>
      </c>
      <c r="B129" s="73" t="s">
        <v>527</v>
      </c>
      <c r="C129" s="74" t="s">
        <v>507</v>
      </c>
      <c r="D129" s="76" t="s">
        <v>701</v>
      </c>
      <c r="E129" s="76" t="n">
        <v>0</v>
      </c>
      <c r="F129" s="100" t="n">
        <v>43831</v>
      </c>
      <c r="G129" s="100" t="n">
        <v>44196</v>
      </c>
      <c r="H129" s="101" t="n">
        <f aca="false">DATE(YEAR(F129)+1,MONTH(F129),DAY(F129))</f>
        <v>44197</v>
      </c>
      <c r="I129" s="102" t="n">
        <f aca="false">IF(F129&lt;=H129,VLOOKUP(DATEDIF(F129,G129,"m"),Parameters!$L$2:$M$6,2,1),(DATEDIF(F129,G129,"m")+1)/12)</f>
        <v>1</v>
      </c>
      <c r="J129" s="106" t="n">
        <v>0.0071</v>
      </c>
      <c r="K129" s="106" t="n">
        <v>0.0047</v>
      </c>
      <c r="L129" s="109" t="s">
        <v>725</v>
      </c>
    </row>
    <row r="130" customFormat="false" ht="24.05" hidden="false" customHeight="false" outlineLevel="0" collapsed="false">
      <c r="A130" s="80" t="s">
        <v>508</v>
      </c>
      <c r="B130" s="81" t="s">
        <v>527</v>
      </c>
      <c r="C130" s="82" t="s">
        <v>507</v>
      </c>
      <c r="D130" s="83" t="s">
        <v>702</v>
      </c>
      <c r="E130" s="83" t="n">
        <v>0</v>
      </c>
      <c r="F130" s="100" t="n">
        <v>43831</v>
      </c>
      <c r="G130" s="100" t="n">
        <v>44196</v>
      </c>
      <c r="H130" s="101" t="n">
        <f aca="false">DATE(YEAR(F130)+1,MONTH(F130),DAY(F130))</f>
        <v>44197</v>
      </c>
      <c r="I130" s="102" t="n">
        <f aca="false">IF(F130&lt;=H130,VLOOKUP(DATEDIF(F130,G130,"m"),Parameters!$L$2:$M$6,2,1),(DATEDIF(F130,G130,"m")+1)/12)</f>
        <v>1</v>
      </c>
      <c r="J130" s="117" t="n">
        <v>0.0083</v>
      </c>
      <c r="K130" s="118" t="n">
        <v>0.0055</v>
      </c>
      <c r="L130" s="119" t="s">
        <v>725</v>
      </c>
    </row>
    <row r="131" customFormat="false" ht="24.05" hidden="false" customHeight="false" outlineLevel="0" collapsed="false">
      <c r="A131" s="72" t="s">
        <v>508</v>
      </c>
      <c r="B131" s="73" t="s">
        <v>527</v>
      </c>
      <c r="C131" s="74" t="s">
        <v>507</v>
      </c>
      <c r="D131" s="76" t="s">
        <v>703</v>
      </c>
      <c r="E131" s="76" t="n">
        <v>0</v>
      </c>
      <c r="F131" s="100" t="n">
        <v>43831</v>
      </c>
      <c r="G131" s="100" t="n">
        <v>44196</v>
      </c>
      <c r="H131" s="101" t="n">
        <f aca="false">DATE(YEAR(F131)+1,MONTH(F131),DAY(F131))</f>
        <v>44197</v>
      </c>
      <c r="I131" s="102" t="n">
        <f aca="false">IF(F131&lt;=H131,VLOOKUP(DATEDIF(F131,G131,"m"),Parameters!$L$2:$M$6,2,1),(DATEDIF(F131,G131,"m")+1)/12)</f>
        <v>1</v>
      </c>
      <c r="J131" s="106" t="n">
        <v>0.0093</v>
      </c>
      <c r="K131" s="106" t="n">
        <v>0.0062</v>
      </c>
      <c r="L131" s="109" t="s">
        <v>725</v>
      </c>
    </row>
    <row r="132" customFormat="false" ht="24.05" hidden="false" customHeight="false" outlineLevel="0" collapsed="false">
      <c r="A132" s="72" t="s">
        <v>508</v>
      </c>
      <c r="B132" s="73" t="s">
        <v>527</v>
      </c>
      <c r="C132" s="74" t="s">
        <v>507</v>
      </c>
      <c r="D132" s="76" t="s">
        <v>704</v>
      </c>
      <c r="E132" s="76" t="n">
        <v>0</v>
      </c>
      <c r="F132" s="100" t="n">
        <v>43831</v>
      </c>
      <c r="G132" s="100" t="n">
        <v>44196</v>
      </c>
      <c r="H132" s="101" t="n">
        <f aca="false">DATE(YEAR(F132)+1,MONTH(F132),DAY(F132))</f>
        <v>44197</v>
      </c>
      <c r="I132" s="102" t="n">
        <f aca="false">IF(F132&lt;=H132,VLOOKUP(DATEDIF(F132,G132,"m"),Parameters!$L$2:$M$6,2,1),(DATEDIF(F132,G132,"m")+1)/12)</f>
        <v>1</v>
      </c>
      <c r="J132" s="106" t="n">
        <v>0.01</v>
      </c>
      <c r="K132" s="106" t="n">
        <v>0.0067</v>
      </c>
      <c r="L132" s="109" t="s">
        <v>725</v>
      </c>
    </row>
    <row r="133" customFormat="false" ht="24.05" hidden="false" customHeight="false" outlineLevel="0" collapsed="false">
      <c r="A133" s="72" t="s">
        <v>508</v>
      </c>
      <c r="B133" s="73" t="s">
        <v>527</v>
      </c>
      <c r="C133" s="74" t="s">
        <v>507</v>
      </c>
      <c r="D133" s="76" t="s">
        <v>705</v>
      </c>
      <c r="E133" s="76" t="n">
        <v>0</v>
      </c>
      <c r="F133" s="100" t="n">
        <v>43831</v>
      </c>
      <c r="G133" s="100" t="n">
        <v>44196</v>
      </c>
      <c r="H133" s="101" t="n">
        <f aca="false">DATE(YEAR(F133)+1,MONTH(F133),DAY(F133))</f>
        <v>44197</v>
      </c>
      <c r="I133" s="102" t="n">
        <f aca="false">IF(F133&lt;=H133,VLOOKUP(DATEDIF(F133,G133,"m"),Parameters!$L$2:$M$6,2,1),(DATEDIF(F133,G133,"m")+1)/12)</f>
        <v>1</v>
      </c>
      <c r="J133" s="106" t="n">
        <v>0.0109</v>
      </c>
      <c r="K133" s="106" t="n">
        <v>0.0073</v>
      </c>
      <c r="L133" s="109" t="s">
        <v>725</v>
      </c>
    </row>
    <row r="134" customFormat="false" ht="24.05" hidden="false" customHeight="false" outlineLevel="0" collapsed="false">
      <c r="A134" s="72" t="s">
        <v>508</v>
      </c>
      <c r="B134" s="73" t="s">
        <v>527</v>
      </c>
      <c r="C134" s="74" t="s">
        <v>507</v>
      </c>
      <c r="D134" s="76" t="s">
        <v>706</v>
      </c>
      <c r="E134" s="76" t="n">
        <v>0</v>
      </c>
      <c r="F134" s="100" t="n">
        <v>43831</v>
      </c>
      <c r="G134" s="100" t="n">
        <v>44196</v>
      </c>
      <c r="H134" s="101" t="n">
        <f aca="false">DATE(YEAR(F134)+1,MONTH(F134),DAY(F134))</f>
        <v>44197</v>
      </c>
      <c r="I134" s="102" t="n">
        <f aca="false">IF(F134&lt;=H134,VLOOKUP(DATEDIF(F134,G134,"m"),Parameters!$L$2:$M$6,2,1),(DATEDIF(F134,G134,"m")+1)/12)</f>
        <v>1</v>
      </c>
      <c r="J134" s="106" t="n">
        <v>0.012</v>
      </c>
      <c r="K134" s="106" t="n">
        <v>0.008</v>
      </c>
      <c r="L134" s="109" t="s">
        <v>725</v>
      </c>
    </row>
    <row r="135" customFormat="false" ht="24.05" hidden="false" customHeight="false" outlineLevel="0" collapsed="false">
      <c r="A135" s="72" t="s">
        <v>508</v>
      </c>
      <c r="B135" s="73" t="s">
        <v>527</v>
      </c>
      <c r="C135" s="74" t="s">
        <v>507</v>
      </c>
      <c r="D135" s="76" t="s">
        <v>707</v>
      </c>
      <c r="E135" s="76" t="n">
        <v>0</v>
      </c>
      <c r="F135" s="100" t="n">
        <v>43831</v>
      </c>
      <c r="G135" s="100" t="n">
        <v>44196</v>
      </c>
      <c r="H135" s="101" t="n">
        <f aca="false">DATE(YEAR(F135)+1,MONTH(F135),DAY(F135))</f>
        <v>44197</v>
      </c>
      <c r="I135" s="102" t="n">
        <f aca="false">IF(F135&lt;=H135,VLOOKUP(DATEDIF(F135,G135,"m"),Parameters!$L$2:$M$6,2,1),(DATEDIF(F135,G135,"m")+1)/12)</f>
        <v>1</v>
      </c>
      <c r="J135" s="106" t="n">
        <v>0.0135</v>
      </c>
      <c r="K135" s="106" t="n">
        <v>0.009</v>
      </c>
      <c r="L135" s="109" t="s">
        <v>725</v>
      </c>
    </row>
    <row r="136" customFormat="false" ht="24.05" hidden="false" customHeight="false" outlineLevel="0" collapsed="false">
      <c r="A136" s="72" t="s">
        <v>508</v>
      </c>
      <c r="B136" s="73" t="s">
        <v>527</v>
      </c>
      <c r="C136" s="74" t="s">
        <v>507</v>
      </c>
      <c r="D136" s="76" t="s">
        <v>708</v>
      </c>
      <c r="E136" s="76" t="n">
        <v>0</v>
      </c>
      <c r="F136" s="100" t="n">
        <v>43831</v>
      </c>
      <c r="G136" s="100" t="n">
        <v>44196</v>
      </c>
      <c r="H136" s="101" t="n">
        <f aca="false">DATE(YEAR(F136)+1,MONTH(F136),DAY(F136))</f>
        <v>44197</v>
      </c>
      <c r="I136" s="102" t="n">
        <f aca="false">IF(F136&lt;=H136,VLOOKUP(DATEDIF(F136,G136,"m"),Parameters!$L$2:$M$6,2,1),(DATEDIF(F136,G136,"m")+1)/12)</f>
        <v>1</v>
      </c>
      <c r="J136" s="106" t="n">
        <v>0.0147</v>
      </c>
      <c r="K136" s="106" t="n">
        <v>0.0098</v>
      </c>
      <c r="L136" s="109" t="s">
        <v>725</v>
      </c>
    </row>
    <row r="137" customFormat="false" ht="24.05" hidden="false" customHeight="false" outlineLevel="0" collapsed="false">
      <c r="A137" s="72" t="s">
        <v>508</v>
      </c>
      <c r="B137" s="73" t="s">
        <v>527</v>
      </c>
      <c r="C137" s="74" t="s">
        <v>507</v>
      </c>
      <c r="D137" s="76" t="s">
        <v>709</v>
      </c>
      <c r="E137" s="76" t="n">
        <v>0</v>
      </c>
      <c r="F137" s="100" t="n">
        <v>43831</v>
      </c>
      <c r="G137" s="100" t="n">
        <v>44196</v>
      </c>
      <c r="H137" s="101" t="n">
        <f aca="false">DATE(YEAR(F137)+1,MONTH(F137),DAY(F137))</f>
        <v>44197</v>
      </c>
      <c r="I137" s="102" t="n">
        <f aca="false">IF(F137&lt;=H137,VLOOKUP(DATEDIF(F137,G137,"m"),Parameters!$L$2:$M$6,2,1),(DATEDIF(F137,G137,"m")+1)/12)</f>
        <v>1</v>
      </c>
      <c r="J137" s="106" t="n">
        <v>0.0158</v>
      </c>
      <c r="K137" s="106" t="n">
        <v>0.0105</v>
      </c>
      <c r="L137" s="109" t="s">
        <v>725</v>
      </c>
    </row>
    <row r="138" customFormat="false" ht="24.05" hidden="false" customHeight="false" outlineLevel="0" collapsed="false">
      <c r="A138" s="72" t="s">
        <v>508</v>
      </c>
      <c r="B138" s="73" t="s">
        <v>527</v>
      </c>
      <c r="C138" s="74" t="s">
        <v>507</v>
      </c>
      <c r="D138" s="76" t="s">
        <v>710</v>
      </c>
      <c r="E138" s="76" t="n">
        <v>0</v>
      </c>
      <c r="F138" s="100" t="n">
        <v>43831</v>
      </c>
      <c r="G138" s="100" t="n">
        <v>44196</v>
      </c>
      <c r="H138" s="101" t="n">
        <f aca="false">DATE(YEAR(F138)+1,MONTH(F138),DAY(F138))</f>
        <v>44197</v>
      </c>
      <c r="I138" s="102" t="n">
        <f aca="false">IF(F138&lt;=H138,VLOOKUP(DATEDIF(F138,G138,"m"),Parameters!$L$2:$M$6,2,1),(DATEDIF(F138,G138,"m")+1)/12)</f>
        <v>1</v>
      </c>
      <c r="J138" s="106" t="n">
        <v>0.0201</v>
      </c>
      <c r="K138" s="106" t="n">
        <v>0.0135</v>
      </c>
      <c r="L138" s="109" t="s">
        <v>725</v>
      </c>
    </row>
    <row r="139" customFormat="false" ht="24.05" hidden="false" customHeight="false" outlineLevel="0" collapsed="false">
      <c r="A139" s="72" t="s">
        <v>508</v>
      </c>
      <c r="B139" s="73" t="s">
        <v>527</v>
      </c>
      <c r="C139" s="74" t="s">
        <v>507</v>
      </c>
      <c r="D139" s="76" t="s">
        <v>711</v>
      </c>
      <c r="E139" s="76" t="n">
        <v>0</v>
      </c>
      <c r="F139" s="100" t="n">
        <v>43831</v>
      </c>
      <c r="G139" s="100" t="n">
        <v>44196</v>
      </c>
      <c r="H139" s="101" t="n">
        <f aca="false">DATE(YEAR(F139)+1,MONTH(F139),DAY(F139))</f>
        <v>44197</v>
      </c>
      <c r="I139" s="102" t="n">
        <f aca="false">IF(F139&lt;=H139,VLOOKUP(DATEDIF(F139,G139,"m"),Parameters!$L$2:$M$6,2,1),(DATEDIF(F139,G139,"m")+1)/12)</f>
        <v>1</v>
      </c>
      <c r="J139" s="106" t="n">
        <v>0.0179</v>
      </c>
      <c r="K139" s="106" t="n">
        <v>0.0119</v>
      </c>
      <c r="L139" s="109" t="s">
        <v>725</v>
      </c>
    </row>
    <row r="140" customFormat="false" ht="24.05" hidden="false" customHeight="false" outlineLevel="0" collapsed="false">
      <c r="A140" s="72" t="s">
        <v>508</v>
      </c>
      <c r="B140" s="73" t="s">
        <v>527</v>
      </c>
      <c r="C140" s="74" t="s">
        <v>507</v>
      </c>
      <c r="D140" s="76" t="s">
        <v>712</v>
      </c>
      <c r="E140" s="76" t="n">
        <v>0</v>
      </c>
      <c r="F140" s="100" t="n">
        <v>43831</v>
      </c>
      <c r="G140" s="100" t="n">
        <v>44196</v>
      </c>
      <c r="H140" s="101" t="n">
        <f aca="false">DATE(YEAR(F140)+1,MONTH(F140),DAY(F140))</f>
        <v>44197</v>
      </c>
      <c r="I140" s="102" t="n">
        <f aca="false">IF(F140&lt;=H140,VLOOKUP(DATEDIF(F140,G140,"m"),Parameters!$L$2:$M$6,2,1),(DATEDIF(F140,G140,"m")+1)/12)</f>
        <v>1</v>
      </c>
      <c r="J140" s="106" t="n">
        <v>0.0189</v>
      </c>
      <c r="K140" s="106" t="n">
        <v>0.0126</v>
      </c>
      <c r="L140" s="109" t="s">
        <v>725</v>
      </c>
    </row>
    <row r="141" customFormat="false" ht="24.05" hidden="false" customHeight="false" outlineLevel="0" collapsed="false">
      <c r="A141" s="72" t="s">
        <v>508</v>
      </c>
      <c r="B141" s="73" t="s">
        <v>527</v>
      </c>
      <c r="C141" s="74" t="s">
        <v>507</v>
      </c>
      <c r="D141" s="76" t="s">
        <v>713</v>
      </c>
      <c r="E141" s="76" t="n">
        <v>0</v>
      </c>
      <c r="F141" s="100" t="n">
        <v>43831</v>
      </c>
      <c r="G141" s="100" t="n">
        <v>44196</v>
      </c>
      <c r="H141" s="101" t="n">
        <f aca="false">DATE(YEAR(F141)+1,MONTH(F141),DAY(F141))</f>
        <v>44197</v>
      </c>
      <c r="I141" s="102" t="n">
        <f aca="false">IF(F141&lt;=H141,VLOOKUP(DATEDIF(F141,G141,"m"),Parameters!$L$2:$M$6,2,1),(DATEDIF(F141,G141,"m")+1)/12)</f>
        <v>1</v>
      </c>
      <c r="J141" s="106" t="n">
        <v>0.0201</v>
      </c>
      <c r="K141" s="106" t="n">
        <v>0.0134</v>
      </c>
      <c r="L141" s="109" t="s">
        <v>725</v>
      </c>
    </row>
    <row r="142" customFormat="false" ht="24.05" hidden="false" customHeight="false" outlineLevel="0" collapsed="false">
      <c r="A142" s="72" t="s">
        <v>508</v>
      </c>
      <c r="B142" s="73" t="s">
        <v>527</v>
      </c>
      <c r="C142" s="74" t="s">
        <v>507</v>
      </c>
      <c r="D142" s="76" t="s">
        <v>714</v>
      </c>
      <c r="E142" s="76" t="n">
        <v>0</v>
      </c>
      <c r="F142" s="100" t="n">
        <v>43831</v>
      </c>
      <c r="G142" s="100" t="n">
        <v>44196</v>
      </c>
      <c r="H142" s="101" t="n">
        <f aca="false">DATE(YEAR(F142)+1,MONTH(F142),DAY(F142))</f>
        <v>44197</v>
      </c>
      <c r="I142" s="102" t="n">
        <f aca="false">IF(F142&lt;=H142,VLOOKUP(DATEDIF(F142,G142,"m"),Parameters!$L$2:$M$6,2,1),(DATEDIF(F142,G142,"m")+1)/12)</f>
        <v>1</v>
      </c>
      <c r="J142" s="106" t="n">
        <v>0.0211</v>
      </c>
      <c r="K142" s="106" t="n">
        <v>0.0141</v>
      </c>
      <c r="L142" s="109" t="s">
        <v>725</v>
      </c>
    </row>
    <row r="143" customFormat="false" ht="24.05" hidden="false" customHeight="false" outlineLevel="0" collapsed="false">
      <c r="A143" s="72" t="s">
        <v>508</v>
      </c>
      <c r="B143" s="73" t="s">
        <v>527</v>
      </c>
      <c r="C143" s="74" t="s">
        <v>507</v>
      </c>
      <c r="D143" s="76" t="s">
        <v>715</v>
      </c>
      <c r="E143" s="76" t="n">
        <v>0</v>
      </c>
      <c r="F143" s="100" t="n">
        <v>43831</v>
      </c>
      <c r="G143" s="100" t="n">
        <v>44196</v>
      </c>
      <c r="H143" s="101" t="n">
        <f aca="false">DATE(YEAR(F143)+1,MONTH(F143),DAY(F143))</f>
        <v>44197</v>
      </c>
      <c r="I143" s="102" t="n">
        <f aca="false">IF(F143&lt;=H143,VLOOKUP(DATEDIF(F143,G143,"m"),Parameters!$L$2:$M$6,2,1),(DATEDIF(F143,G143,"m")+1)/12)</f>
        <v>1</v>
      </c>
      <c r="J143" s="106" t="n">
        <v>0.0222</v>
      </c>
      <c r="K143" s="106" t="n">
        <v>0.0148</v>
      </c>
      <c r="L143" s="109" t="s">
        <v>725</v>
      </c>
    </row>
    <row r="144" customFormat="false" ht="24.05" hidden="false" customHeight="false" outlineLevel="0" collapsed="false">
      <c r="A144" s="72" t="s">
        <v>508</v>
      </c>
      <c r="B144" s="73" t="s">
        <v>527</v>
      </c>
      <c r="C144" s="74" t="s">
        <v>507</v>
      </c>
      <c r="D144" s="76" t="s">
        <v>716</v>
      </c>
      <c r="E144" s="76" t="n">
        <v>0</v>
      </c>
      <c r="F144" s="100" t="n">
        <v>43831</v>
      </c>
      <c r="G144" s="100" t="n">
        <v>44196</v>
      </c>
      <c r="H144" s="101" t="n">
        <f aca="false">DATE(YEAR(F144)+1,MONTH(F144),DAY(F144))</f>
        <v>44197</v>
      </c>
      <c r="I144" s="102" t="n">
        <f aca="false">IF(F144&lt;=H144,VLOOKUP(DATEDIF(F144,G144,"m"),Parameters!$L$2:$M$6,2,1),(DATEDIF(F144,G144,"m")+1)/12)</f>
        <v>1</v>
      </c>
      <c r="J144" s="106" t="n">
        <v>0.0232</v>
      </c>
      <c r="K144" s="106" t="n">
        <v>0.0155</v>
      </c>
      <c r="L144" s="109" t="s">
        <v>725</v>
      </c>
    </row>
    <row r="145" customFormat="false" ht="24.05" hidden="false" customHeight="false" outlineLevel="0" collapsed="false">
      <c r="A145" s="72" t="s">
        <v>508</v>
      </c>
      <c r="B145" s="73" t="s">
        <v>527</v>
      </c>
      <c r="C145" s="74" t="s">
        <v>507</v>
      </c>
      <c r="D145" s="76" t="s">
        <v>717</v>
      </c>
      <c r="E145" s="76" t="n">
        <v>0</v>
      </c>
      <c r="F145" s="100" t="n">
        <v>43831</v>
      </c>
      <c r="G145" s="100" t="n">
        <v>44196</v>
      </c>
      <c r="H145" s="101" t="n">
        <f aca="false">DATE(YEAR(F145)+1,MONTH(F145),DAY(F145))</f>
        <v>44197</v>
      </c>
      <c r="I145" s="102" t="n">
        <f aca="false">IF(F145&lt;=H145,VLOOKUP(DATEDIF(F145,G145,"m"),Parameters!$L$2:$M$6,2,1),(DATEDIF(F145,G145,"m")+1)/12)</f>
        <v>1</v>
      </c>
      <c r="J145" s="106" t="n">
        <v>0.0243</v>
      </c>
      <c r="K145" s="106" t="n">
        <v>0.0162</v>
      </c>
      <c r="L145" s="109" t="s">
        <v>725</v>
      </c>
    </row>
    <row r="146" customFormat="false" ht="24.05" hidden="false" customHeight="false" outlineLevel="0" collapsed="false">
      <c r="A146" s="72" t="s">
        <v>508</v>
      </c>
      <c r="B146" s="73" t="s">
        <v>527</v>
      </c>
      <c r="C146" s="74" t="s">
        <v>507</v>
      </c>
      <c r="D146" s="76" t="s">
        <v>718</v>
      </c>
      <c r="E146" s="76" t="n">
        <v>0</v>
      </c>
      <c r="F146" s="100" t="n">
        <v>43831</v>
      </c>
      <c r="G146" s="100" t="n">
        <v>44196</v>
      </c>
      <c r="H146" s="101" t="n">
        <f aca="false">DATE(YEAR(F146)+1,MONTH(F146),DAY(F146))</f>
        <v>44197</v>
      </c>
      <c r="I146" s="102" t="n">
        <f aca="false">IF(F146&lt;=H146,VLOOKUP(DATEDIF(F146,G146,"m"),Parameters!$L$2:$M$6,2,1),(DATEDIF(F146,G146,"m")+1)/12)</f>
        <v>1</v>
      </c>
      <c r="J146" s="106" t="n">
        <v>0.0306</v>
      </c>
      <c r="K146" s="106" t="n">
        <v>0.0204</v>
      </c>
      <c r="L146" s="109" t="s">
        <v>725</v>
      </c>
    </row>
    <row r="147" customFormat="false" ht="24.05" hidden="false" customHeight="false" outlineLevel="0" collapsed="false">
      <c r="A147" s="72" t="s">
        <v>508</v>
      </c>
      <c r="B147" s="73" t="s">
        <v>527</v>
      </c>
      <c r="C147" s="74" t="s">
        <v>507</v>
      </c>
      <c r="D147" s="76" t="s">
        <v>719</v>
      </c>
      <c r="E147" s="76" t="n">
        <v>0</v>
      </c>
      <c r="F147" s="100" t="n">
        <v>43831</v>
      </c>
      <c r="G147" s="100" t="n">
        <v>44196</v>
      </c>
      <c r="H147" s="101" t="n">
        <f aca="false">DATE(YEAR(F147)+1,MONTH(F147),DAY(F147))</f>
        <v>44197</v>
      </c>
      <c r="I147" s="102" t="n">
        <f aca="false">IF(F147&lt;=H147,VLOOKUP(DATEDIF(F147,G147,"m"),Parameters!$L$2:$M$6,2,1),(DATEDIF(F147,G147,"m")+1)/12)</f>
        <v>1</v>
      </c>
      <c r="J147" s="106" t="n">
        <v>0.0317</v>
      </c>
      <c r="K147" s="106" t="n">
        <v>0.0212</v>
      </c>
      <c r="L147" s="109" t="s">
        <v>725</v>
      </c>
    </row>
    <row r="148" customFormat="false" ht="24.05" hidden="false" customHeight="true" outlineLevel="0" collapsed="false">
      <c r="A148" s="72" t="s">
        <v>508</v>
      </c>
      <c r="B148" s="73" t="s">
        <v>527</v>
      </c>
      <c r="C148" s="74" t="s">
        <v>507</v>
      </c>
      <c r="D148" s="76" t="s">
        <v>720</v>
      </c>
      <c r="E148" s="76" t="n">
        <v>0</v>
      </c>
      <c r="F148" s="100" t="n">
        <v>43831</v>
      </c>
      <c r="G148" s="100" t="n">
        <v>44196</v>
      </c>
      <c r="H148" s="101" t="n">
        <f aca="false">DATE(YEAR(F148)+1,MONTH(F148),DAY(F148))</f>
        <v>44197</v>
      </c>
      <c r="I148" s="102" t="n">
        <f aca="false">IF(F148&lt;=H148,VLOOKUP(DATEDIF(F148,G148,"m"),Parameters!$L$2:$M$6,2,1),(DATEDIF(F148,G148,"m")+1)/12)</f>
        <v>1</v>
      </c>
      <c r="J148" s="108" t="s">
        <v>721</v>
      </c>
      <c r="K148" s="108"/>
      <c r="L148" s="109" t="s">
        <v>725</v>
      </c>
    </row>
    <row r="149" customFormat="false" ht="13.8" hidden="false" customHeight="false" outlineLevel="0" collapsed="false">
      <c r="A149" s="88" t="s">
        <v>510</v>
      </c>
      <c r="B149" s="89" t="s">
        <v>531</v>
      </c>
      <c r="C149" s="90" t="s">
        <v>634</v>
      </c>
      <c r="D149" s="88" t="s">
        <v>634</v>
      </c>
      <c r="E149" s="88" t="s">
        <v>634</v>
      </c>
      <c r="F149" s="100" t="n">
        <v>43831</v>
      </c>
      <c r="G149" s="100" t="n">
        <v>44196</v>
      </c>
      <c r="H149" s="101" t="n">
        <f aca="false">DATE(YEAR(F149)+1,MONTH(F149),DAY(F149))</f>
        <v>44197</v>
      </c>
      <c r="I149" s="102" t="n">
        <f aca="false">IF(F149&lt;=H149,VLOOKUP(DATEDIF(F149,G149,"m"),Parameters!$L$2:$M$6,2,1),(DATEDIF(F149,G149,"m")+1)/12)</f>
        <v>1</v>
      </c>
      <c r="J149" s="120" t="n">
        <v>0.0061</v>
      </c>
      <c r="K149" s="120" t="n">
        <v>0.0041</v>
      </c>
      <c r="L149" s="121" t="s">
        <v>725</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4882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2"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99" t="s">
        <v>726</v>
      </c>
    </row>
    <row r="2" customFormat="false" ht="16.5" hidden="false" customHeight="true" outlineLevel="0" collapsed="false">
      <c r="B2" s="110" t="s">
        <v>727</v>
      </c>
      <c r="C2" s="123" t="s">
        <v>728</v>
      </c>
      <c r="D2" s="123" t="s">
        <v>729</v>
      </c>
      <c r="E2" s="123"/>
      <c r="F2" s="123"/>
      <c r="G2" s="123"/>
      <c r="H2" s="123"/>
      <c r="I2" s="123"/>
      <c r="J2" s="123"/>
      <c r="K2" s="123"/>
      <c r="L2" s="123"/>
      <c r="M2" s="123"/>
      <c r="N2" s="123"/>
      <c r="O2" s="123"/>
      <c r="P2" s="56" t="s">
        <v>730</v>
      </c>
      <c r="Q2" s="123" t="s">
        <v>561</v>
      </c>
      <c r="R2" s="124" t="s">
        <v>562</v>
      </c>
      <c r="S2" s="124"/>
      <c r="T2" s="124"/>
      <c r="U2" s="124"/>
      <c r="V2" s="124"/>
      <c r="W2" s="124"/>
      <c r="X2" s="124" t="s">
        <v>564</v>
      </c>
      <c r="Y2" s="124"/>
      <c r="Z2" s="124"/>
      <c r="AA2" s="124"/>
      <c r="AB2" s="124"/>
      <c r="AC2" s="124"/>
      <c r="AD2" s="124" t="s">
        <v>731</v>
      </c>
      <c r="AE2" s="125" t="s">
        <v>732</v>
      </c>
      <c r="AF2" s="126" t="s">
        <v>733</v>
      </c>
      <c r="AG2" s="126"/>
      <c r="AH2" s="126"/>
      <c r="AI2" s="124" t="s">
        <v>570</v>
      </c>
      <c r="AJ2" s="124" t="s">
        <v>565</v>
      </c>
      <c r="AK2" s="124"/>
      <c r="AL2" s="124"/>
      <c r="AM2" s="124" t="s">
        <v>734</v>
      </c>
      <c r="AN2" s="124"/>
      <c r="AO2" s="124"/>
      <c r="AP2" s="124"/>
      <c r="AQ2" s="124"/>
    </row>
    <row r="3" customFormat="false" ht="13.8" hidden="false" customHeight="false" outlineLevel="0" collapsed="false">
      <c r="B3" s="110"/>
      <c r="C3" s="123"/>
      <c r="D3" s="123" t="s">
        <v>735</v>
      </c>
      <c r="E3" s="123"/>
      <c r="F3" s="123"/>
      <c r="G3" s="123"/>
      <c r="H3" s="123"/>
      <c r="I3" s="123"/>
      <c r="J3" s="123" t="s">
        <v>736</v>
      </c>
      <c r="K3" s="123"/>
      <c r="L3" s="123"/>
      <c r="M3" s="123"/>
      <c r="N3" s="123"/>
      <c r="O3" s="123"/>
      <c r="P3" s="56"/>
      <c r="Q3" s="123"/>
      <c r="R3" s="124"/>
      <c r="S3" s="124"/>
      <c r="T3" s="124"/>
      <c r="U3" s="124"/>
      <c r="V3" s="124"/>
      <c r="W3" s="124"/>
      <c r="X3" s="124"/>
      <c r="Y3" s="124"/>
      <c r="Z3" s="124"/>
      <c r="AA3" s="124"/>
      <c r="AB3" s="124"/>
      <c r="AC3" s="124"/>
      <c r="AD3" s="124"/>
      <c r="AE3" s="125"/>
      <c r="AF3" s="126"/>
      <c r="AG3" s="126"/>
      <c r="AH3" s="126"/>
      <c r="AI3" s="124"/>
      <c r="AJ3" s="124"/>
      <c r="AK3" s="124"/>
      <c r="AL3" s="124"/>
      <c r="AM3" s="124"/>
      <c r="AN3" s="124"/>
      <c r="AO3" s="124"/>
      <c r="AP3" s="124"/>
      <c r="AQ3" s="124"/>
    </row>
    <row r="4" customFormat="false" ht="13.8" hidden="false" customHeight="false" outlineLevel="0" collapsed="false">
      <c r="B4" s="110"/>
      <c r="C4" s="123"/>
      <c r="D4" s="123" t="s">
        <v>737</v>
      </c>
      <c r="E4" s="123"/>
      <c r="F4" s="123"/>
      <c r="G4" s="123"/>
      <c r="H4" s="123"/>
      <c r="I4" s="123"/>
      <c r="J4" s="123"/>
      <c r="K4" s="123"/>
      <c r="L4" s="123"/>
      <c r="M4" s="123"/>
      <c r="N4" s="123"/>
      <c r="O4" s="123"/>
      <c r="P4" s="56"/>
      <c r="Q4" s="123"/>
      <c r="R4" s="124"/>
      <c r="S4" s="124"/>
      <c r="T4" s="124"/>
      <c r="U4" s="124"/>
      <c r="V4" s="124"/>
      <c r="W4" s="124"/>
      <c r="X4" s="124"/>
      <c r="Y4" s="124"/>
      <c r="Z4" s="124"/>
      <c r="AA4" s="124"/>
      <c r="AB4" s="124"/>
      <c r="AC4" s="124"/>
      <c r="AD4" s="124"/>
      <c r="AE4" s="125"/>
      <c r="AF4" s="126"/>
      <c r="AG4" s="126"/>
      <c r="AH4" s="126"/>
      <c r="AI4" s="124"/>
      <c r="AJ4" s="124"/>
      <c r="AK4" s="124"/>
      <c r="AL4" s="124"/>
      <c r="AM4" s="124"/>
      <c r="AN4" s="124"/>
      <c r="AO4" s="124"/>
      <c r="AP4" s="124"/>
      <c r="AQ4" s="124"/>
    </row>
    <row r="5" customFormat="false" ht="105" hidden="false" customHeight="true" outlineLevel="0" collapsed="false">
      <c r="B5" s="110"/>
      <c r="C5" s="123"/>
      <c r="D5" s="127" t="s">
        <v>579</v>
      </c>
      <c r="E5" s="127" t="s">
        <v>579</v>
      </c>
      <c r="F5" s="127" t="s">
        <v>586</v>
      </c>
      <c r="G5" s="127" t="s">
        <v>587</v>
      </c>
      <c r="H5" s="127" t="s">
        <v>588</v>
      </c>
      <c r="I5" s="127" t="s">
        <v>588</v>
      </c>
      <c r="J5" s="127" t="s">
        <v>579</v>
      </c>
      <c r="K5" s="127" t="s">
        <v>579</v>
      </c>
      <c r="L5" s="127" t="s">
        <v>586</v>
      </c>
      <c r="M5" s="127" t="s">
        <v>587</v>
      </c>
      <c r="N5" s="127" t="s">
        <v>588</v>
      </c>
      <c r="O5" s="127" t="s">
        <v>588</v>
      </c>
      <c r="P5" s="56"/>
      <c r="Q5" s="123"/>
      <c r="R5" s="127" t="s">
        <v>579</v>
      </c>
      <c r="S5" s="127" t="s">
        <v>579</v>
      </c>
      <c r="T5" s="127" t="s">
        <v>586</v>
      </c>
      <c r="U5" s="127" t="s">
        <v>587</v>
      </c>
      <c r="V5" s="127" t="s">
        <v>738</v>
      </c>
      <c r="W5" s="127" t="s">
        <v>589</v>
      </c>
      <c r="X5" s="127" t="s">
        <v>579</v>
      </c>
      <c r="Y5" s="127" t="s">
        <v>579</v>
      </c>
      <c r="Z5" s="127" t="s">
        <v>586</v>
      </c>
      <c r="AA5" s="127" t="s">
        <v>739</v>
      </c>
      <c r="AB5" s="127" t="s">
        <v>739</v>
      </c>
      <c r="AC5" s="127" t="s">
        <v>739</v>
      </c>
      <c r="AD5" s="124"/>
      <c r="AE5" s="125"/>
      <c r="AF5" s="56" t="s">
        <v>740</v>
      </c>
      <c r="AG5" s="56"/>
      <c r="AH5" s="128" t="s">
        <v>741</v>
      </c>
      <c r="AI5" s="124"/>
      <c r="AJ5" s="127"/>
      <c r="AK5" s="127"/>
      <c r="AL5" s="127"/>
      <c r="AM5" s="127" t="s">
        <v>579</v>
      </c>
      <c r="AN5" s="127" t="s">
        <v>579</v>
      </c>
      <c r="AO5" s="127" t="s">
        <v>586</v>
      </c>
      <c r="AP5" s="127" t="s">
        <v>587</v>
      </c>
      <c r="AQ5" s="127" t="s">
        <v>588</v>
      </c>
    </row>
    <row r="6" customFormat="false" ht="78.75" hidden="false" customHeight="true" outlineLevel="0" collapsed="false">
      <c r="B6" s="110"/>
      <c r="C6" s="123"/>
      <c r="D6" s="127" t="s">
        <v>742</v>
      </c>
      <c r="E6" s="127" t="s">
        <v>743</v>
      </c>
      <c r="F6" s="127" t="s">
        <v>744</v>
      </c>
      <c r="G6" s="127" t="s">
        <v>745</v>
      </c>
      <c r="H6" s="127" t="s">
        <v>746</v>
      </c>
      <c r="I6" s="127" t="s">
        <v>747</v>
      </c>
      <c r="J6" s="127" t="s">
        <v>742</v>
      </c>
      <c r="K6" s="127" t="s">
        <v>743</v>
      </c>
      <c r="L6" s="127" t="s">
        <v>744</v>
      </c>
      <c r="M6" s="127" t="s">
        <v>745</v>
      </c>
      <c r="N6" s="127" t="s">
        <v>746</v>
      </c>
      <c r="O6" s="127" t="s">
        <v>747</v>
      </c>
      <c r="P6" s="56"/>
      <c r="Q6" s="129"/>
      <c r="R6" s="127" t="s">
        <v>742</v>
      </c>
      <c r="S6" s="127" t="s">
        <v>743</v>
      </c>
      <c r="T6" s="127" t="s">
        <v>744</v>
      </c>
      <c r="U6" s="127" t="s">
        <v>745</v>
      </c>
      <c r="V6" s="127" t="s">
        <v>748</v>
      </c>
      <c r="W6" s="127" t="s">
        <v>747</v>
      </c>
      <c r="X6" s="127" t="s">
        <v>742</v>
      </c>
      <c r="Y6" s="127" t="s">
        <v>743</v>
      </c>
      <c r="Z6" s="127" t="s">
        <v>744</v>
      </c>
      <c r="AA6" s="127" t="s">
        <v>749</v>
      </c>
      <c r="AB6" s="127" t="s">
        <v>749</v>
      </c>
      <c r="AC6" s="127" t="s">
        <v>747</v>
      </c>
      <c r="AD6" s="127"/>
      <c r="AE6" s="130"/>
      <c r="AF6" s="110" t="s">
        <v>750</v>
      </c>
      <c r="AG6" s="131" t="s">
        <v>751</v>
      </c>
      <c r="AH6" s="131"/>
      <c r="AI6" s="128"/>
      <c r="AJ6" s="127" t="s">
        <v>752</v>
      </c>
      <c r="AK6" s="127" t="s">
        <v>753</v>
      </c>
      <c r="AL6" s="127" t="s">
        <v>754</v>
      </c>
      <c r="AM6" s="127" t="s">
        <v>742</v>
      </c>
      <c r="AN6" s="127" t="s">
        <v>743</v>
      </c>
      <c r="AO6" s="127" t="s">
        <v>744</v>
      </c>
      <c r="AP6" s="127" t="s">
        <v>745</v>
      </c>
      <c r="AQ6" s="127" t="s">
        <v>746</v>
      </c>
    </row>
    <row r="7" customFormat="false" ht="13.8" hidden="false" customHeight="false" outlineLevel="0" collapsed="false">
      <c r="B7" s="132"/>
      <c r="C7" s="133"/>
      <c r="D7" s="134" t="s">
        <v>755</v>
      </c>
      <c r="E7" s="134" t="s">
        <v>756</v>
      </c>
      <c r="F7" s="134" t="s">
        <v>757</v>
      </c>
      <c r="G7" s="134" t="s">
        <v>758</v>
      </c>
      <c r="H7" s="134" t="s">
        <v>759</v>
      </c>
      <c r="I7" s="134" t="s">
        <v>760</v>
      </c>
      <c r="J7" s="134" t="s">
        <v>755</v>
      </c>
      <c r="K7" s="134" t="s">
        <v>756</v>
      </c>
      <c r="L7" s="134" t="s">
        <v>757</v>
      </c>
      <c r="M7" s="134" t="s">
        <v>758</v>
      </c>
      <c r="N7" s="134" t="s">
        <v>759</v>
      </c>
      <c r="O7" s="134" t="s">
        <v>760</v>
      </c>
      <c r="P7" s="56"/>
      <c r="Q7" s="129"/>
      <c r="R7" s="134" t="s">
        <v>755</v>
      </c>
      <c r="S7" s="134" t="s">
        <v>756</v>
      </c>
      <c r="T7" s="134" t="s">
        <v>757</v>
      </c>
      <c r="U7" s="134" t="s">
        <v>758</v>
      </c>
      <c r="V7" s="134" t="s">
        <v>759</v>
      </c>
      <c r="W7" s="127" t="s">
        <v>760</v>
      </c>
      <c r="X7" s="134" t="s">
        <v>755</v>
      </c>
      <c r="Y7" s="134" t="s">
        <v>756</v>
      </c>
      <c r="Z7" s="134" t="s">
        <v>757</v>
      </c>
      <c r="AA7" s="134" t="s">
        <v>758</v>
      </c>
      <c r="AB7" s="134" t="s">
        <v>759</v>
      </c>
      <c r="AC7" s="134" t="s">
        <v>760</v>
      </c>
      <c r="AD7" s="127"/>
      <c r="AE7" s="130"/>
      <c r="AF7" s="135"/>
      <c r="AG7" s="128"/>
      <c r="AH7" s="128"/>
      <c r="AI7" s="128"/>
      <c r="AJ7" s="136" t="s">
        <v>761</v>
      </c>
      <c r="AK7" s="136" t="s">
        <v>762</v>
      </c>
      <c r="AL7" s="136" t="s">
        <v>763</v>
      </c>
      <c r="AM7" s="134" t="s">
        <v>755</v>
      </c>
      <c r="AN7" s="134" t="s">
        <v>756</v>
      </c>
      <c r="AO7" s="134" t="s">
        <v>757</v>
      </c>
      <c r="AP7" s="134" t="s">
        <v>758</v>
      </c>
      <c r="AQ7" s="134" t="s">
        <v>759</v>
      </c>
    </row>
    <row r="8" customFormat="false" ht="15" hidden="false" customHeight="true" outlineLevel="0" collapsed="false">
      <c r="A8" s="0" t="str">
        <f aca="false">B8&amp;" "&amp;C8</f>
        <v>Xe chở hàng Rơ mooc thông thường</v>
      </c>
      <c r="B8" s="137" t="s">
        <v>512</v>
      </c>
      <c r="C8" s="138" t="s">
        <v>540</v>
      </c>
      <c r="D8" s="139" t="n">
        <v>0.011</v>
      </c>
      <c r="E8" s="139" t="n">
        <v>0.011</v>
      </c>
      <c r="F8" s="139" t="n">
        <v>0.012</v>
      </c>
      <c r="G8" s="139" t="n">
        <v>0.014</v>
      </c>
      <c r="H8" s="139" t="n">
        <v>0.018</v>
      </c>
      <c r="I8" s="139" t="n">
        <v>0.018</v>
      </c>
      <c r="J8" s="139" t="n">
        <v>0.011</v>
      </c>
      <c r="K8" s="139" t="n">
        <v>0.011</v>
      </c>
      <c r="L8" s="139" t="n">
        <v>0.012</v>
      </c>
      <c r="M8" s="139" t="n">
        <v>0.014</v>
      </c>
      <c r="N8" s="140" t="n">
        <v>0.018</v>
      </c>
      <c r="O8" s="140" t="n">
        <v>0.018</v>
      </c>
      <c r="P8" s="141" t="n">
        <v>500000</v>
      </c>
      <c r="Q8" s="140" t="n">
        <v>0.0005</v>
      </c>
      <c r="R8" s="139" t="n">
        <v>0</v>
      </c>
      <c r="S8" s="139" t="n">
        <v>0</v>
      </c>
      <c r="T8" s="142" t="n">
        <v>0.001</v>
      </c>
      <c r="U8" s="142" t="n">
        <v>0.0015</v>
      </c>
      <c r="V8" s="142" t="n">
        <v>0.002</v>
      </c>
      <c r="W8" s="143" t="n">
        <f aca="false">V8+0.1%</f>
        <v>0.003</v>
      </c>
      <c r="X8" s="142" t="n">
        <v>0.001</v>
      </c>
      <c r="Y8" s="142" t="n">
        <v>0.001</v>
      </c>
      <c r="Z8" s="142" t="n">
        <v>0.002</v>
      </c>
      <c r="AA8" s="143" t="n">
        <f aca="false">Z8+0.1%</f>
        <v>0.003</v>
      </c>
      <c r="AB8" s="143" t="n">
        <f aca="false">AA8+0.1%</f>
        <v>0.004</v>
      </c>
      <c r="AC8" s="143" t="n">
        <f aca="false">AA8+0.1%</f>
        <v>0.004</v>
      </c>
      <c r="AD8" s="142" t="n">
        <v>0</v>
      </c>
      <c r="AE8" s="143" t="n">
        <v>0.0025</v>
      </c>
      <c r="AF8" s="142" t="n">
        <v>0.0005</v>
      </c>
      <c r="AG8" s="142" t="n">
        <v>0.0005</v>
      </c>
      <c r="AH8" s="143" t="n">
        <f aca="false">AG8+0.1%</f>
        <v>0.0015</v>
      </c>
      <c r="AI8" s="142" t="n">
        <v>0.003</v>
      </c>
      <c r="AJ8" s="144" t="n">
        <v>0.05</v>
      </c>
      <c r="AK8" s="144" t="n">
        <v>0.05</v>
      </c>
      <c r="AL8" s="144" t="n">
        <v>0.05</v>
      </c>
      <c r="AM8" s="145" t="n">
        <v>0.0066</v>
      </c>
      <c r="AN8" s="145" t="n">
        <v>0.0066</v>
      </c>
      <c r="AO8" s="145" t="n">
        <v>0.0077</v>
      </c>
      <c r="AP8" s="145" t="n">
        <v>0.0088</v>
      </c>
      <c r="AQ8" s="145" t="n">
        <v>0.011</v>
      </c>
    </row>
    <row r="9" customFormat="false" ht="13.8" hidden="false" customHeight="false" outlineLevel="0" collapsed="false">
      <c r="A9" s="0" t="str">
        <f aca="false">B9&amp;" "&amp;C9</f>
        <v>Xe chở hàng Rơ mooc tự đổ</v>
      </c>
      <c r="B9" s="137" t="s">
        <v>512</v>
      </c>
      <c r="C9" s="138" t="s">
        <v>542</v>
      </c>
      <c r="D9" s="139" t="n">
        <v>0.025</v>
      </c>
      <c r="E9" s="139" t="n">
        <v>0.025</v>
      </c>
      <c r="F9" s="139" t="n">
        <v>0.028</v>
      </c>
      <c r="G9" s="139" t="n">
        <v>0.0375</v>
      </c>
      <c r="H9" s="139" t="n">
        <v>0.042</v>
      </c>
      <c r="I9" s="139" t="n">
        <v>0.042</v>
      </c>
      <c r="J9" s="139" t="n">
        <v>0.024</v>
      </c>
      <c r="K9" s="139" t="n">
        <v>0.024</v>
      </c>
      <c r="L9" s="139" t="n">
        <v>0.027</v>
      </c>
      <c r="M9" s="139" t="n">
        <v>0.029</v>
      </c>
      <c r="N9" s="140" t="n">
        <v>0.036</v>
      </c>
      <c r="O9" s="140" t="n">
        <v>0.036</v>
      </c>
      <c r="P9" s="141" t="n">
        <v>1000000</v>
      </c>
      <c r="Q9" s="140" t="n">
        <v>0.0005</v>
      </c>
      <c r="R9" s="139" t="n">
        <v>0</v>
      </c>
      <c r="S9" s="139" t="n">
        <v>0</v>
      </c>
      <c r="T9" s="142" t="n">
        <v>0.002</v>
      </c>
      <c r="U9" s="142" t="n">
        <v>0.003</v>
      </c>
      <c r="V9" s="143" t="n">
        <f aca="false">U9+0.1%</f>
        <v>0.004</v>
      </c>
      <c r="W9" s="143" t="n">
        <f aca="false">V9+0.1%</f>
        <v>0.005</v>
      </c>
      <c r="X9" s="142" t="n">
        <v>0.001</v>
      </c>
      <c r="Y9" s="142" t="n">
        <v>0.001</v>
      </c>
      <c r="Z9" s="142" t="n">
        <v>0.002</v>
      </c>
      <c r="AA9" s="143" t="n">
        <f aca="false">Z9+0.1%</f>
        <v>0.003</v>
      </c>
      <c r="AB9" s="143" t="n">
        <f aca="false">AA9+0.1%</f>
        <v>0.004</v>
      </c>
      <c r="AC9" s="143" t="n">
        <f aca="false">AA9+0.1%</f>
        <v>0.004</v>
      </c>
      <c r="AD9" s="142" t="n">
        <v>0</v>
      </c>
      <c r="AE9" s="143" t="n">
        <v>0.0025</v>
      </c>
      <c r="AF9" s="142" t="n">
        <v>0.0005</v>
      </c>
      <c r="AG9" s="142" t="n">
        <v>0.0005</v>
      </c>
      <c r="AH9" s="143" t="n">
        <f aca="false">AG9+0.1%</f>
        <v>0.0015</v>
      </c>
      <c r="AI9" s="142" t="n">
        <v>0.003</v>
      </c>
      <c r="AJ9" s="144" t="n">
        <v>0.05</v>
      </c>
      <c r="AK9" s="144" t="n">
        <v>0.05</v>
      </c>
      <c r="AL9" s="144" t="n">
        <v>0.05</v>
      </c>
      <c r="AM9" s="145" t="n">
        <v>0.0066</v>
      </c>
      <c r="AN9" s="145" t="n">
        <v>0.0066</v>
      </c>
      <c r="AO9" s="145" t="n">
        <v>0.0077</v>
      </c>
      <c r="AP9" s="145" t="n">
        <v>0.0088</v>
      </c>
      <c r="AQ9" s="145" t="n">
        <v>0.011</v>
      </c>
    </row>
    <row r="10" customFormat="false" ht="13.8" hidden="false" customHeight="false" outlineLevel="0" collapsed="false">
      <c r="A10" s="0" t="str">
        <f aca="false">B10&amp;" "&amp;C10</f>
        <v>Xe chở hàng Xe tải</v>
      </c>
      <c r="B10" s="137" t="s">
        <v>512</v>
      </c>
      <c r="C10" s="138" t="s">
        <v>546</v>
      </c>
      <c r="D10" s="139" t="n">
        <v>0.0175</v>
      </c>
      <c r="E10" s="139" t="n">
        <v>0.0185</v>
      </c>
      <c r="F10" s="139" t="n">
        <v>0.02</v>
      </c>
      <c r="G10" s="139" t="n">
        <v>0.03</v>
      </c>
      <c r="H10" s="139" t="n">
        <v>0.033</v>
      </c>
      <c r="I10" s="139" t="n">
        <v>0.033</v>
      </c>
      <c r="J10" s="139" t="n">
        <v>0.0175</v>
      </c>
      <c r="K10" s="139" t="n">
        <v>0.0175</v>
      </c>
      <c r="L10" s="139" t="n">
        <v>0.019</v>
      </c>
      <c r="M10" s="139" t="n">
        <v>0.021</v>
      </c>
      <c r="N10" s="140" t="n">
        <v>0.025</v>
      </c>
      <c r="O10" s="140" t="n">
        <v>0.025</v>
      </c>
      <c r="P10" s="141" t="n">
        <v>500000</v>
      </c>
      <c r="Q10" s="140" t="n">
        <v>0.0005</v>
      </c>
      <c r="R10" s="139" t="n">
        <v>0</v>
      </c>
      <c r="S10" s="139" t="n">
        <v>0</v>
      </c>
      <c r="T10" s="142" t="n">
        <v>0.0015</v>
      </c>
      <c r="U10" s="142" t="n">
        <v>0.0025</v>
      </c>
      <c r="V10" s="142" t="n">
        <v>0.0035</v>
      </c>
      <c r="W10" s="143" t="n">
        <f aca="false">V10+0.1%</f>
        <v>0.0045</v>
      </c>
      <c r="X10" s="142" t="n">
        <v>0.001</v>
      </c>
      <c r="Y10" s="142" t="n">
        <v>0.001</v>
      </c>
      <c r="Z10" s="142" t="n">
        <v>0.0015</v>
      </c>
      <c r="AA10" s="143" t="n">
        <f aca="false">Z10+0.1%</f>
        <v>0.0025</v>
      </c>
      <c r="AB10" s="143" t="n">
        <f aca="false">AA10+0.1%</f>
        <v>0.0035</v>
      </c>
      <c r="AC10" s="143" t="n">
        <f aca="false">AA10+0.1%</f>
        <v>0.0035</v>
      </c>
      <c r="AD10" s="142" t="n">
        <v>0</v>
      </c>
      <c r="AE10" s="143" t="n">
        <v>0.0025</v>
      </c>
      <c r="AF10" s="142" t="n">
        <v>0.0005</v>
      </c>
      <c r="AG10" s="142" t="n">
        <v>0.0005</v>
      </c>
      <c r="AH10" s="143" t="n">
        <f aca="false">AG10+0.1%</f>
        <v>0.0015</v>
      </c>
      <c r="AI10" s="142" t="n">
        <v>0.003</v>
      </c>
      <c r="AJ10" s="144" t="n">
        <v>0.05</v>
      </c>
      <c r="AK10" s="144" t="n">
        <v>0.05</v>
      </c>
      <c r="AL10" s="144" t="n">
        <v>0.05</v>
      </c>
      <c r="AM10" s="145" t="n">
        <v>0.0121</v>
      </c>
      <c r="AN10" s="145" t="n">
        <v>0.0121</v>
      </c>
      <c r="AO10" s="145" t="n">
        <v>0.0132</v>
      </c>
      <c r="AP10" s="145" t="n">
        <v>0.0143</v>
      </c>
      <c r="AQ10" s="145" t="n">
        <v>0.154</v>
      </c>
    </row>
    <row r="11" customFormat="false" ht="13.8" hidden="false" customHeight="false" outlineLevel="0" collapsed="false">
      <c r="A11" s="0" t="str">
        <f aca="false">B11&amp;" "&amp;C11</f>
        <v>Xe chở hàng Xe chở tiền</v>
      </c>
      <c r="B11" s="137" t="s">
        <v>512</v>
      </c>
      <c r="C11" s="138" t="s">
        <v>537</v>
      </c>
      <c r="D11" s="139" t="n">
        <v>0.0185</v>
      </c>
      <c r="E11" s="139" t="n">
        <v>0.0185</v>
      </c>
      <c r="F11" s="139" t="n">
        <v>0.02</v>
      </c>
      <c r="G11" s="139" t="n">
        <v>0.03</v>
      </c>
      <c r="H11" s="139" t="n">
        <v>0.033</v>
      </c>
      <c r="I11" s="139" t="n">
        <v>0.033</v>
      </c>
      <c r="J11" s="139" t="n">
        <v>0.0175</v>
      </c>
      <c r="K11" s="139" t="n">
        <v>0.0175</v>
      </c>
      <c r="L11" s="139" t="n">
        <v>0.019</v>
      </c>
      <c r="M11" s="139" t="n">
        <v>0.021</v>
      </c>
      <c r="N11" s="140" t="n">
        <v>0.025</v>
      </c>
      <c r="O11" s="140" t="n">
        <v>0.025</v>
      </c>
      <c r="P11" s="141" t="n">
        <v>500000</v>
      </c>
      <c r="Q11" s="140" t="n">
        <v>0.0005</v>
      </c>
      <c r="R11" s="139" t="n">
        <v>0</v>
      </c>
      <c r="S11" s="139" t="n">
        <v>0</v>
      </c>
      <c r="T11" s="142" t="n">
        <v>0.0015</v>
      </c>
      <c r="U11" s="142" t="n">
        <v>0.0025</v>
      </c>
      <c r="V11" s="142" t="n">
        <v>0.0035</v>
      </c>
      <c r="W11" s="143" t="n">
        <f aca="false">V11+0.1%</f>
        <v>0.0045</v>
      </c>
      <c r="X11" s="142" t="n">
        <v>0.001</v>
      </c>
      <c r="Y11" s="142" t="n">
        <v>0.001</v>
      </c>
      <c r="Z11" s="142" t="n">
        <v>0.0015</v>
      </c>
      <c r="AA11" s="143" t="n">
        <f aca="false">Z11+0.1%</f>
        <v>0.0025</v>
      </c>
      <c r="AB11" s="143" t="n">
        <f aca="false">AA11+0.1%</f>
        <v>0.0035</v>
      </c>
      <c r="AC11" s="143" t="n">
        <f aca="false">AA11+0.1%</f>
        <v>0.0035</v>
      </c>
      <c r="AD11" s="142" t="n">
        <v>0</v>
      </c>
      <c r="AE11" s="143" t="n">
        <v>0.0025</v>
      </c>
      <c r="AF11" s="142" t="n">
        <v>0.0005</v>
      </c>
      <c r="AG11" s="142" t="n">
        <v>0.0005</v>
      </c>
      <c r="AH11" s="143" t="n">
        <f aca="false">AG11+0.1%</f>
        <v>0.0015</v>
      </c>
      <c r="AI11" s="142" t="n">
        <v>0.003</v>
      </c>
      <c r="AJ11" s="144" t="n">
        <v>0.05</v>
      </c>
      <c r="AK11" s="144" t="n">
        <v>0.05</v>
      </c>
      <c r="AL11" s="144" t="n">
        <v>0.05</v>
      </c>
      <c r="AM11" s="145" t="n">
        <v>0.0121</v>
      </c>
      <c r="AN11" s="145" t="n">
        <v>0.0121</v>
      </c>
      <c r="AO11" s="145" t="n">
        <v>0.0132</v>
      </c>
      <c r="AP11" s="145" t="n">
        <v>0.0143</v>
      </c>
      <c r="AQ11" s="145" t="n">
        <v>0.154</v>
      </c>
    </row>
    <row r="12" customFormat="false" ht="13.8" hidden="false" customHeight="false" outlineLevel="0" collapsed="false">
      <c r="A12" s="0" t="str">
        <f aca="false">B12&amp;" "&amp;C12</f>
        <v>Xe chở hàng Xe cứu thương</v>
      </c>
      <c r="B12" s="137" t="s">
        <v>512</v>
      </c>
      <c r="C12" s="138" t="s">
        <v>538</v>
      </c>
      <c r="D12" s="139" t="n">
        <v>0.0185</v>
      </c>
      <c r="E12" s="139" t="n">
        <v>0.0185</v>
      </c>
      <c r="F12" s="139" t="n">
        <v>0.02</v>
      </c>
      <c r="G12" s="139" t="n">
        <v>0.03</v>
      </c>
      <c r="H12" s="139" t="n">
        <v>0.033</v>
      </c>
      <c r="I12" s="139" t="n">
        <v>0.033</v>
      </c>
      <c r="J12" s="139" t="n">
        <v>0.0175</v>
      </c>
      <c r="K12" s="139" t="n">
        <v>0.0175</v>
      </c>
      <c r="L12" s="139" t="n">
        <v>0.019</v>
      </c>
      <c r="M12" s="139" t="n">
        <v>0.021</v>
      </c>
      <c r="N12" s="140" t="n">
        <v>0.025</v>
      </c>
      <c r="O12" s="140" t="n">
        <v>0.025</v>
      </c>
      <c r="P12" s="141" t="n">
        <v>500000</v>
      </c>
      <c r="Q12" s="140" t="n">
        <v>0.0005</v>
      </c>
      <c r="R12" s="139" t="n">
        <v>0</v>
      </c>
      <c r="S12" s="139" t="n">
        <v>0</v>
      </c>
      <c r="T12" s="142" t="n">
        <v>0.0015</v>
      </c>
      <c r="U12" s="142" t="n">
        <v>0.0025</v>
      </c>
      <c r="V12" s="142" t="n">
        <v>0.0035</v>
      </c>
      <c r="W12" s="143" t="n">
        <f aca="false">V12+0.1%</f>
        <v>0.0045</v>
      </c>
      <c r="X12" s="142" t="n">
        <v>0.001</v>
      </c>
      <c r="Y12" s="142" t="n">
        <v>0.001</v>
      </c>
      <c r="Z12" s="142" t="n">
        <v>0.0015</v>
      </c>
      <c r="AA12" s="143" t="n">
        <f aca="false">Z12+0.1%</f>
        <v>0.0025</v>
      </c>
      <c r="AB12" s="143" t="n">
        <f aca="false">AA12+0.1%</f>
        <v>0.0035</v>
      </c>
      <c r="AC12" s="143" t="n">
        <f aca="false">AA12+0.1%</f>
        <v>0.0035</v>
      </c>
      <c r="AD12" s="142" t="n">
        <v>0</v>
      </c>
      <c r="AE12" s="143" t="n">
        <v>0.0025</v>
      </c>
      <c r="AF12" s="142" t="n">
        <v>0.0005</v>
      </c>
      <c r="AG12" s="142" t="n">
        <v>0.0005</v>
      </c>
      <c r="AH12" s="143" t="n">
        <f aca="false">AG12+0.1%</f>
        <v>0.0015</v>
      </c>
      <c r="AI12" s="142" t="n">
        <v>0.003</v>
      </c>
      <c r="AJ12" s="144" t="n">
        <v>0.05</v>
      </c>
      <c r="AK12" s="144" t="n">
        <v>0.05</v>
      </c>
      <c r="AL12" s="144" t="n">
        <v>0.05</v>
      </c>
      <c r="AM12" s="145" t="n">
        <v>0.0121</v>
      </c>
      <c r="AN12" s="145" t="n">
        <v>0.0121</v>
      </c>
      <c r="AO12" s="145" t="n">
        <v>0.0132</v>
      </c>
      <c r="AP12" s="145" t="n">
        <v>0.0143</v>
      </c>
      <c r="AQ12" s="145" t="n">
        <v>0.154</v>
      </c>
    </row>
    <row r="13" customFormat="false" ht="13.8" hidden="false" customHeight="false" outlineLevel="0" collapsed="false">
      <c r="A13" s="0" t="str">
        <f aca="false">B13&amp;" "&amp;C13</f>
        <v>Xe chở hàng Xe chuyên dùng còn lại</v>
      </c>
      <c r="B13" s="137" t="s">
        <v>512</v>
      </c>
      <c r="C13" s="138" t="s">
        <v>543</v>
      </c>
      <c r="D13" s="139" t="n">
        <v>0.0185</v>
      </c>
      <c r="E13" s="139" t="n">
        <v>0.0185</v>
      </c>
      <c r="F13" s="139" t="n">
        <v>0.02</v>
      </c>
      <c r="G13" s="139" t="n">
        <v>0.03</v>
      </c>
      <c r="H13" s="139" t="n">
        <v>0.033</v>
      </c>
      <c r="I13" s="139" t="n">
        <v>0.033</v>
      </c>
      <c r="J13" s="139" t="n">
        <v>0.0175</v>
      </c>
      <c r="K13" s="139" t="n">
        <v>0.0175</v>
      </c>
      <c r="L13" s="139" t="n">
        <v>0.019</v>
      </c>
      <c r="M13" s="139" t="n">
        <v>0.021</v>
      </c>
      <c r="N13" s="140" t="n">
        <v>0.025</v>
      </c>
      <c r="O13" s="140" t="n">
        <v>0.025</v>
      </c>
      <c r="P13" s="141" t="n">
        <v>500000</v>
      </c>
      <c r="Q13" s="140" t="n">
        <v>0.0005</v>
      </c>
      <c r="R13" s="139" t="n">
        <v>0</v>
      </c>
      <c r="S13" s="139" t="n">
        <v>0</v>
      </c>
      <c r="T13" s="142" t="n">
        <v>0.0015</v>
      </c>
      <c r="U13" s="142" t="n">
        <v>0.0025</v>
      </c>
      <c r="V13" s="142" t="n">
        <v>0.0035</v>
      </c>
      <c r="W13" s="143" t="n">
        <f aca="false">V13+0.1%</f>
        <v>0.0045</v>
      </c>
      <c r="X13" s="142" t="n">
        <v>0.001</v>
      </c>
      <c r="Y13" s="142" t="n">
        <v>0.001</v>
      </c>
      <c r="Z13" s="142" t="n">
        <v>0.0015</v>
      </c>
      <c r="AA13" s="143" t="n">
        <f aca="false">Z13+0.1%</f>
        <v>0.0025</v>
      </c>
      <c r="AB13" s="143" t="n">
        <f aca="false">AA13+0.1%</f>
        <v>0.0035</v>
      </c>
      <c r="AC13" s="143" t="n">
        <f aca="false">AA13+0.1%</f>
        <v>0.0035</v>
      </c>
      <c r="AD13" s="142" t="n">
        <v>0</v>
      </c>
      <c r="AE13" s="143" t="n">
        <v>0.0025</v>
      </c>
      <c r="AF13" s="142" t="n">
        <v>0.0005</v>
      </c>
      <c r="AG13" s="142" t="n">
        <v>0.0005</v>
      </c>
      <c r="AH13" s="143" t="n">
        <f aca="false">AG13+0.1%</f>
        <v>0.0015</v>
      </c>
      <c r="AI13" s="142" t="n">
        <v>0.003</v>
      </c>
      <c r="AJ13" s="144" t="n">
        <v>0.05</v>
      </c>
      <c r="AK13" s="144" t="n">
        <v>0.05</v>
      </c>
      <c r="AL13" s="144" t="n">
        <v>0.05</v>
      </c>
      <c r="AM13" s="145" t="n">
        <v>0.0121</v>
      </c>
      <c r="AN13" s="145" t="n">
        <v>0.0121</v>
      </c>
      <c r="AO13" s="145" t="n">
        <v>0.0132</v>
      </c>
      <c r="AP13" s="145" t="n">
        <v>0.0143</v>
      </c>
      <c r="AQ13" s="145" t="n">
        <v>0.154</v>
      </c>
    </row>
    <row r="14" customFormat="false" ht="13.8" hidden="false" customHeight="false" outlineLevel="0" collapsed="false">
      <c r="A14" s="0" t="str">
        <f aca="false">B14&amp;" "&amp;C14</f>
        <v>Xe chở hàng Xe đông lạnh</v>
      </c>
      <c r="B14" s="137" t="s">
        <v>512</v>
      </c>
      <c r="C14" s="138" t="s">
        <v>545</v>
      </c>
      <c r="D14" s="139" t="n">
        <v>0.025</v>
      </c>
      <c r="E14" s="139" t="n">
        <v>0.025</v>
      </c>
      <c r="F14" s="139" t="n">
        <v>0.028</v>
      </c>
      <c r="G14" s="139" t="n">
        <v>0.0375</v>
      </c>
      <c r="H14" s="139" t="n">
        <v>0.042</v>
      </c>
      <c r="I14" s="139" t="n">
        <v>0.042</v>
      </c>
      <c r="J14" s="139" t="n">
        <v>0.024</v>
      </c>
      <c r="K14" s="139" t="n">
        <v>0.024</v>
      </c>
      <c r="L14" s="139" t="n">
        <v>0.027</v>
      </c>
      <c r="M14" s="139" t="n">
        <v>0.029</v>
      </c>
      <c r="N14" s="140" t="n">
        <v>0.036</v>
      </c>
      <c r="O14" s="140" t="n">
        <v>0.036</v>
      </c>
      <c r="P14" s="141" t="n">
        <v>1000000</v>
      </c>
      <c r="Q14" s="140" t="n">
        <v>0.0005</v>
      </c>
      <c r="R14" s="139" t="n">
        <v>0</v>
      </c>
      <c r="S14" s="139" t="n">
        <v>0</v>
      </c>
      <c r="T14" s="142" t="n">
        <v>0.002</v>
      </c>
      <c r="U14" s="142" t="n">
        <v>0.003</v>
      </c>
      <c r="V14" s="143" t="n">
        <f aca="false">U14+0.1%</f>
        <v>0.004</v>
      </c>
      <c r="W14" s="143" t="n">
        <f aca="false">V14+0.1%</f>
        <v>0.005</v>
      </c>
      <c r="X14" s="142" t="n">
        <v>0.001</v>
      </c>
      <c r="Y14" s="142" t="n">
        <v>0.001</v>
      </c>
      <c r="Z14" s="142" t="n">
        <v>0.002</v>
      </c>
      <c r="AA14" s="143" t="n">
        <f aca="false">Z14+0.1%</f>
        <v>0.003</v>
      </c>
      <c r="AB14" s="143" t="n">
        <f aca="false">AA14+0.1%</f>
        <v>0.004</v>
      </c>
      <c r="AC14" s="143" t="n">
        <f aca="false">AA14+0.1%</f>
        <v>0.004</v>
      </c>
      <c r="AD14" s="142" t="n">
        <v>0</v>
      </c>
      <c r="AE14" s="143" t="n">
        <v>0.0025</v>
      </c>
      <c r="AF14" s="142" t="n">
        <v>0.0005</v>
      </c>
      <c r="AG14" s="142" t="n">
        <v>0.0005</v>
      </c>
      <c r="AH14" s="143" t="n">
        <f aca="false">AG14+0.1%</f>
        <v>0.0015</v>
      </c>
      <c r="AI14" s="142" t="n">
        <v>0.003</v>
      </c>
      <c r="AJ14" s="144" t="n">
        <v>0.05</v>
      </c>
      <c r="AK14" s="144" t="n">
        <v>0.05</v>
      </c>
      <c r="AL14" s="144" t="n">
        <v>0.05</v>
      </c>
      <c r="AM14" s="145" t="n">
        <v>0.0165</v>
      </c>
      <c r="AN14" s="145" t="n">
        <v>0.0165</v>
      </c>
      <c r="AO14" s="145" t="n">
        <v>0.0176</v>
      </c>
      <c r="AP14" s="145" t="n">
        <v>0.0187</v>
      </c>
      <c r="AQ14" s="145" t="n">
        <v>0.0209</v>
      </c>
    </row>
    <row r="15" customFormat="false" ht="13.8" hidden="false" customHeight="false" outlineLevel="0" collapsed="false">
      <c r="A15" s="0" t="str">
        <f aca="false">B15&amp;" "&amp;C15</f>
        <v>Xe chở hàng Xe đầu kéo</v>
      </c>
      <c r="B15" s="137" t="s">
        <v>512</v>
      </c>
      <c r="C15" s="138" t="s">
        <v>544</v>
      </c>
      <c r="D15" s="139" t="n">
        <v>0.025</v>
      </c>
      <c r="E15" s="139" t="n">
        <v>0.025</v>
      </c>
      <c r="F15" s="139" t="n">
        <v>0.028</v>
      </c>
      <c r="G15" s="139" t="n">
        <v>0.0375</v>
      </c>
      <c r="H15" s="139" t="n">
        <v>0.042</v>
      </c>
      <c r="I15" s="139" t="n">
        <v>0.042</v>
      </c>
      <c r="J15" s="139" t="n">
        <v>0.024</v>
      </c>
      <c r="K15" s="139" t="n">
        <v>0.024</v>
      </c>
      <c r="L15" s="139" t="n">
        <v>0.027</v>
      </c>
      <c r="M15" s="139" t="n">
        <v>0.029</v>
      </c>
      <c r="N15" s="140" t="n">
        <v>0.036</v>
      </c>
      <c r="O15" s="140" t="n">
        <v>0.036</v>
      </c>
      <c r="P15" s="141" t="n">
        <v>1000000</v>
      </c>
      <c r="Q15" s="140" t="n">
        <v>0.0005</v>
      </c>
      <c r="R15" s="139" t="n">
        <v>0</v>
      </c>
      <c r="S15" s="139" t="n">
        <v>0</v>
      </c>
      <c r="T15" s="142" t="n">
        <v>0.002</v>
      </c>
      <c r="U15" s="142" t="n">
        <v>0.003</v>
      </c>
      <c r="V15" s="143" t="n">
        <f aca="false">U15+0.1%</f>
        <v>0.004</v>
      </c>
      <c r="W15" s="143" t="n">
        <f aca="false">V15+0.1%</f>
        <v>0.005</v>
      </c>
      <c r="X15" s="142" t="n">
        <v>0.001</v>
      </c>
      <c r="Y15" s="142" t="n">
        <v>0.001</v>
      </c>
      <c r="Z15" s="142" t="n">
        <v>0.002</v>
      </c>
      <c r="AA15" s="143" t="n">
        <f aca="false">Z15+0.1%</f>
        <v>0.003</v>
      </c>
      <c r="AB15" s="143" t="n">
        <f aca="false">AA15+0.1%</f>
        <v>0.004</v>
      </c>
      <c r="AC15" s="143" t="n">
        <f aca="false">AA15+0.1%</f>
        <v>0.004</v>
      </c>
      <c r="AD15" s="142" t="n">
        <v>0</v>
      </c>
      <c r="AE15" s="143" t="n">
        <v>0.0025</v>
      </c>
      <c r="AF15" s="142" t="n">
        <v>0.0005</v>
      </c>
      <c r="AG15" s="142" t="n">
        <v>0.0005</v>
      </c>
      <c r="AH15" s="143" t="n">
        <f aca="false">AG15+0.1%</f>
        <v>0.0015</v>
      </c>
      <c r="AI15" s="142" t="n">
        <v>0.003</v>
      </c>
      <c r="AJ15" s="144" t="n">
        <v>0.05</v>
      </c>
      <c r="AK15" s="144" t="n">
        <v>0.05</v>
      </c>
      <c r="AL15" s="144" t="n">
        <v>0.05</v>
      </c>
      <c r="AM15" s="145" t="n">
        <v>0.0165</v>
      </c>
      <c r="AN15" s="145" t="n">
        <v>0.0165</v>
      </c>
      <c r="AO15" s="145" t="n">
        <v>0.0176</v>
      </c>
      <c r="AP15" s="145" t="n">
        <v>0.0187</v>
      </c>
      <c r="AQ15" s="145" t="n">
        <v>0.0209</v>
      </c>
    </row>
    <row r="16" customFormat="false" ht="13.8" hidden="false" customHeight="false" outlineLevel="0" collapsed="false">
      <c r="A16" s="0" t="str">
        <f aca="false">B16&amp;" "&amp;C16</f>
        <v>Xe chở hàng Xe hoạt động trong vùng khai thác khoáng sản</v>
      </c>
      <c r="B16" s="137" t="s">
        <v>512</v>
      </c>
      <c r="C16" s="138" t="s">
        <v>521</v>
      </c>
      <c r="D16" s="139" t="n">
        <v>0.025</v>
      </c>
      <c r="E16" s="139" t="n">
        <v>0.025</v>
      </c>
      <c r="F16" s="139" t="n">
        <v>0.028</v>
      </c>
      <c r="G16" s="139" t="n">
        <v>0.045</v>
      </c>
      <c r="H16" s="139" t="n">
        <v>0.05</v>
      </c>
      <c r="I16" s="139" t="n">
        <v>0.05</v>
      </c>
      <c r="J16" s="139" t="n">
        <v>0.024</v>
      </c>
      <c r="K16" s="139" t="n">
        <v>0.024</v>
      </c>
      <c r="L16" s="139" t="n">
        <v>0.026</v>
      </c>
      <c r="M16" s="139" t="n">
        <v>0.028</v>
      </c>
      <c r="N16" s="140" t="n">
        <v>0.03</v>
      </c>
      <c r="O16" s="140" t="n">
        <v>0.03</v>
      </c>
      <c r="P16" s="141" t="n">
        <v>500000</v>
      </c>
      <c r="Q16" s="140" t="n">
        <v>0.0005</v>
      </c>
      <c r="R16" s="139" t="n">
        <v>0</v>
      </c>
      <c r="S16" s="139" t="n">
        <v>0</v>
      </c>
      <c r="T16" s="142" t="n">
        <v>0.0015</v>
      </c>
      <c r="U16" s="142" t="n">
        <v>0.0025</v>
      </c>
      <c r="V16" s="142" t="n">
        <v>0.0035</v>
      </c>
      <c r="W16" s="143" t="n">
        <f aca="false">V16+0.1%</f>
        <v>0.0045</v>
      </c>
      <c r="X16" s="142" t="n">
        <v>0.001</v>
      </c>
      <c r="Y16" s="142" t="n">
        <v>0.001</v>
      </c>
      <c r="Z16" s="142" t="n">
        <v>0.0015</v>
      </c>
      <c r="AA16" s="143" t="n">
        <f aca="false">Z16+0.1%</f>
        <v>0.0025</v>
      </c>
      <c r="AB16" s="143" t="n">
        <f aca="false">AA16+0.1%</f>
        <v>0.0035</v>
      </c>
      <c r="AC16" s="143" t="n">
        <f aca="false">AA16+0.1%</f>
        <v>0.0035</v>
      </c>
      <c r="AD16" s="142" t="n">
        <v>0</v>
      </c>
      <c r="AE16" s="143" t="n">
        <v>0.0025</v>
      </c>
      <c r="AF16" s="142" t="n">
        <v>0.0005</v>
      </c>
      <c r="AG16" s="142" t="n">
        <v>0.0005</v>
      </c>
      <c r="AH16" s="143" t="n">
        <f aca="false">AG16+0.1%</f>
        <v>0.0015</v>
      </c>
      <c r="AI16" s="142" t="n">
        <v>0.003</v>
      </c>
      <c r="AJ16" s="144" t="n">
        <v>0.05</v>
      </c>
      <c r="AK16" s="144" t="n">
        <v>0.05</v>
      </c>
      <c r="AL16" s="144" t="n">
        <v>0.05</v>
      </c>
      <c r="AM16" s="145" t="n">
        <v>0.0165</v>
      </c>
      <c r="AN16" s="145" t="n">
        <v>0.0165</v>
      </c>
      <c r="AO16" s="145" t="n">
        <v>0.0176</v>
      </c>
      <c r="AP16" s="145" t="n">
        <v>0.0187</v>
      </c>
      <c r="AQ16" s="145" t="n">
        <v>0.0209</v>
      </c>
    </row>
    <row r="17" customFormat="false" ht="13.8" hidden="false" customHeight="false" outlineLevel="0" collapsed="false">
      <c r="A17" s="0" t="str">
        <f aca="false">B17&amp;" "&amp;C17</f>
        <v>Xe chở hàng Xe tập lái</v>
      </c>
      <c r="B17" s="137" t="s">
        <v>512</v>
      </c>
      <c r="C17" s="138" t="s">
        <v>526</v>
      </c>
      <c r="D17" s="139" t="n">
        <v>0.032</v>
      </c>
      <c r="E17" s="139" t="n">
        <v>0.032</v>
      </c>
      <c r="F17" s="139" t="n">
        <v>0.038</v>
      </c>
      <c r="G17" s="144" t="n">
        <v>0.055</v>
      </c>
      <c r="H17" s="144" t="n">
        <v>0.06</v>
      </c>
      <c r="I17" s="144" t="n">
        <v>0.06</v>
      </c>
      <c r="J17" s="139" t="n">
        <v>0.028</v>
      </c>
      <c r="K17" s="139" t="n">
        <v>0.028</v>
      </c>
      <c r="L17" s="139" t="n">
        <v>0.035</v>
      </c>
      <c r="M17" s="139" t="n">
        <v>0.05</v>
      </c>
      <c r="N17" s="146" t="n">
        <v>0.055</v>
      </c>
      <c r="O17" s="146" t="n">
        <v>0.055</v>
      </c>
      <c r="P17" s="141" t="s">
        <v>764</v>
      </c>
      <c r="Q17" s="140" t="n">
        <v>0.0005</v>
      </c>
      <c r="R17" s="139" t="n">
        <v>0</v>
      </c>
      <c r="S17" s="139" t="n">
        <v>0</v>
      </c>
      <c r="T17" s="142" t="n">
        <v>0.003</v>
      </c>
      <c r="U17" s="142" t="n">
        <v>0.004</v>
      </c>
      <c r="V17" s="143" t="n">
        <f aca="false">U17+0.1%</f>
        <v>0.005</v>
      </c>
      <c r="W17" s="143" t="n">
        <f aca="false">V17+0.1%</f>
        <v>0.006</v>
      </c>
      <c r="X17" s="142" t="n">
        <v>0.0025</v>
      </c>
      <c r="Y17" s="142" t="n">
        <v>0.0025</v>
      </c>
      <c r="Z17" s="143" t="n">
        <f aca="false">Y17+0.1%</f>
        <v>0.0035</v>
      </c>
      <c r="AA17" s="143" t="n">
        <f aca="false">Z17+0.1%</f>
        <v>0.0045</v>
      </c>
      <c r="AB17" s="143" t="n">
        <f aca="false">AA17+0.1%</f>
        <v>0.0055</v>
      </c>
      <c r="AC17" s="143" t="n">
        <f aca="false">AA17+0.1%</f>
        <v>0.0055</v>
      </c>
      <c r="AD17" s="142" t="n">
        <v>0</v>
      </c>
      <c r="AE17" s="143" t="n">
        <v>0.0025</v>
      </c>
      <c r="AF17" s="142" t="n">
        <v>0.0005</v>
      </c>
      <c r="AG17" s="142" t="n">
        <v>0.0005</v>
      </c>
      <c r="AH17" s="143" t="n">
        <f aca="false">AG17+0.1%</f>
        <v>0.0015</v>
      </c>
      <c r="AI17" s="142" t="n">
        <v>0.003</v>
      </c>
      <c r="AJ17" s="144" t="n">
        <v>0.05</v>
      </c>
      <c r="AK17" s="144" t="n">
        <v>0.05</v>
      </c>
      <c r="AL17" s="144" t="n">
        <v>0.05</v>
      </c>
      <c r="AM17" s="147" t="n">
        <v>0.0099</v>
      </c>
      <c r="AN17" s="147" t="n">
        <v>0.0099</v>
      </c>
      <c r="AO17" s="147" t="n">
        <v>0.011</v>
      </c>
      <c r="AP17" s="147" t="n">
        <v>0.0121</v>
      </c>
      <c r="AQ17" s="147" t="n">
        <v>0.0132</v>
      </c>
    </row>
    <row r="18" customFormat="false" ht="13.8" hidden="false" customHeight="false" outlineLevel="0" collapsed="false">
      <c r="A18" s="0" t="str">
        <f aca="false">B18&amp;" "&amp;C18</f>
        <v>Xe chở hàng Xe hoạt động trong nội cảng, khu công nghiệp, sân bay</v>
      </c>
      <c r="B18" s="137" t="s">
        <v>512</v>
      </c>
      <c r="C18" s="138" t="s">
        <v>527</v>
      </c>
      <c r="D18" s="139" t="n">
        <v>0.025</v>
      </c>
      <c r="E18" s="139" t="n">
        <v>0.025</v>
      </c>
      <c r="F18" s="139" t="n">
        <v>0.0275</v>
      </c>
      <c r="G18" s="139" t="n">
        <v>0.041</v>
      </c>
      <c r="H18" s="139" t="n">
        <v>0.044</v>
      </c>
      <c r="I18" s="139" t="n">
        <v>0.044</v>
      </c>
      <c r="J18" s="139" t="n">
        <v>0.015</v>
      </c>
      <c r="K18" s="139" t="n">
        <v>0.015</v>
      </c>
      <c r="L18" s="139" t="n">
        <v>0.016</v>
      </c>
      <c r="M18" s="139" t="n">
        <v>0.0175</v>
      </c>
      <c r="N18" s="140" t="n">
        <v>0.019</v>
      </c>
      <c r="O18" s="140" t="n">
        <v>0.019</v>
      </c>
      <c r="P18" s="141" t="n">
        <v>500000</v>
      </c>
      <c r="Q18" s="140" t="n">
        <v>0.0005</v>
      </c>
      <c r="R18" s="139" t="n">
        <v>0</v>
      </c>
      <c r="S18" s="139" t="n">
        <v>0</v>
      </c>
      <c r="T18" s="142" t="n">
        <v>0.001</v>
      </c>
      <c r="U18" s="142" t="n">
        <v>0.002</v>
      </c>
      <c r="V18" s="142" t="n">
        <v>0.003</v>
      </c>
      <c r="W18" s="143" t="n">
        <f aca="false">V18+0.1%</f>
        <v>0.004</v>
      </c>
      <c r="X18" s="142" t="n">
        <v>0.001</v>
      </c>
      <c r="Y18" s="142" t="n">
        <v>0.001</v>
      </c>
      <c r="Z18" s="142" t="n">
        <v>0.0015</v>
      </c>
      <c r="AA18" s="143" t="n">
        <f aca="false">Z18+0.1%</f>
        <v>0.0025</v>
      </c>
      <c r="AB18" s="143" t="n">
        <f aca="false">AA18+0.1%</f>
        <v>0.0035</v>
      </c>
      <c r="AC18" s="143" t="n">
        <f aca="false">AA18+0.1%</f>
        <v>0.0035</v>
      </c>
      <c r="AD18" s="142" t="n">
        <v>0</v>
      </c>
      <c r="AE18" s="143" t="n">
        <v>0.0025</v>
      </c>
      <c r="AF18" s="142" t="n">
        <v>0.0015</v>
      </c>
      <c r="AG18" s="142" t="n">
        <v>0.0005</v>
      </c>
      <c r="AH18" s="143" t="n">
        <f aca="false">AG18+0.1%</f>
        <v>0.0015</v>
      </c>
      <c r="AI18" s="142" t="n">
        <v>0.003</v>
      </c>
      <c r="AJ18" s="144" t="n">
        <v>0.05</v>
      </c>
      <c r="AK18" s="144" t="n">
        <v>0.05</v>
      </c>
      <c r="AL18" s="144" t="n">
        <v>0.05</v>
      </c>
      <c r="AM18" s="147" t="n">
        <v>0.0099</v>
      </c>
      <c r="AN18" s="147" t="n">
        <v>0.0099</v>
      </c>
      <c r="AO18" s="147" t="n">
        <v>0.011</v>
      </c>
      <c r="AP18" s="147" t="n">
        <v>0.0121</v>
      </c>
      <c r="AQ18" s="147" t="n">
        <v>0.0132</v>
      </c>
    </row>
    <row r="19" customFormat="false" ht="13.8" hidden="false" customHeight="false" outlineLevel="0" collapsed="false">
      <c r="A19" s="0" t="str">
        <f aca="false">B19&amp;" "&amp;C19</f>
        <v>Xe chở người Xe không kinh doanh đến 08 chỗ</v>
      </c>
      <c r="B19" s="85" t="s">
        <v>765</v>
      </c>
      <c r="C19" s="148" t="s">
        <v>528</v>
      </c>
      <c r="D19" s="149" t="n">
        <v>0.0175</v>
      </c>
      <c r="E19" s="149" t="n">
        <v>0.0175</v>
      </c>
      <c r="F19" s="149" t="n">
        <v>0.019</v>
      </c>
      <c r="G19" s="149" t="n">
        <v>0.022</v>
      </c>
      <c r="H19" s="149" t="n">
        <v>0.025</v>
      </c>
      <c r="I19" s="149" t="n">
        <v>0.025</v>
      </c>
      <c r="J19" s="149" t="n">
        <v>0.015</v>
      </c>
      <c r="K19" s="149" t="n">
        <v>0.015</v>
      </c>
      <c r="L19" s="149" t="n">
        <v>0.016</v>
      </c>
      <c r="M19" s="149" t="n">
        <v>0.0175</v>
      </c>
      <c r="N19" s="150" t="n">
        <v>0.019</v>
      </c>
      <c r="O19" s="150" t="n">
        <v>0.019</v>
      </c>
      <c r="P19" s="151" t="n">
        <v>500000</v>
      </c>
      <c r="Q19" s="150" t="n">
        <v>0.0005</v>
      </c>
      <c r="R19" s="149" t="n">
        <v>0</v>
      </c>
      <c r="S19" s="149" t="n">
        <v>0</v>
      </c>
      <c r="T19" s="152" t="n">
        <v>0.001</v>
      </c>
      <c r="U19" s="152" t="n">
        <v>0.002</v>
      </c>
      <c r="V19" s="152" t="n">
        <v>0.003</v>
      </c>
      <c r="W19" s="153" t="n">
        <f aca="false">V19+0.1%</f>
        <v>0.004</v>
      </c>
      <c r="X19" s="152" t="n">
        <v>0.0015</v>
      </c>
      <c r="Y19" s="152" t="n">
        <v>0.0015</v>
      </c>
      <c r="Z19" s="152" t="n">
        <v>0.002</v>
      </c>
      <c r="AA19" s="153" t="n">
        <f aca="false">Z19+0.1%</f>
        <v>0.003</v>
      </c>
      <c r="AB19" s="153" t="n">
        <f aca="false">AA19+0.1%</f>
        <v>0.004</v>
      </c>
      <c r="AC19" s="143" t="n">
        <f aca="false">AA19+0.1%</f>
        <v>0.004</v>
      </c>
      <c r="AD19" s="152" t="n">
        <v>0</v>
      </c>
      <c r="AE19" s="152" t="n">
        <v>0.0015</v>
      </c>
      <c r="AF19" s="152" t="n">
        <v>0.0015</v>
      </c>
      <c r="AG19" s="152" t="n">
        <v>0.0005</v>
      </c>
      <c r="AH19" s="153" t="n">
        <f aca="false">AG19+0.1%</f>
        <v>0.0015</v>
      </c>
      <c r="AI19" s="152" t="n">
        <v>0.003</v>
      </c>
      <c r="AJ19" s="154" t="n">
        <v>0.04</v>
      </c>
      <c r="AK19" s="155" t="n">
        <v>0.05</v>
      </c>
      <c r="AL19" s="155" t="n">
        <v>0.05</v>
      </c>
      <c r="AM19" s="156" t="n">
        <v>0.0099</v>
      </c>
      <c r="AN19" s="156" t="n">
        <v>0.0099</v>
      </c>
      <c r="AO19" s="156" t="n">
        <v>0.011</v>
      </c>
      <c r="AP19" s="156" t="n">
        <v>0.0121</v>
      </c>
      <c r="AQ19" s="156" t="n">
        <v>0.0132</v>
      </c>
    </row>
    <row r="20" customFormat="false" ht="13.8" hidden="false" customHeight="false" outlineLevel="0" collapsed="false">
      <c r="A20" s="0" t="str">
        <f aca="false">B20&amp;" "&amp;C20</f>
        <v>Xe chở người Xe không kinh doanh trên 08 chỗ</v>
      </c>
      <c r="B20" s="85" t="s">
        <v>765</v>
      </c>
      <c r="C20" s="148" t="s">
        <v>522</v>
      </c>
      <c r="D20" s="149" t="n">
        <v>0.016</v>
      </c>
      <c r="E20" s="149" t="n">
        <v>0.016</v>
      </c>
      <c r="F20" s="149" t="n">
        <v>0.017</v>
      </c>
      <c r="G20" s="149" t="n">
        <v>0.019</v>
      </c>
      <c r="H20" s="149" t="n">
        <v>0.021</v>
      </c>
      <c r="I20" s="149" t="n">
        <v>0.021</v>
      </c>
      <c r="J20" s="149" t="n">
        <v>0.015</v>
      </c>
      <c r="K20" s="149" t="n">
        <v>0.015</v>
      </c>
      <c r="L20" s="149" t="n">
        <v>0.016</v>
      </c>
      <c r="M20" s="149" t="n">
        <v>0.0175</v>
      </c>
      <c r="N20" s="150" t="n">
        <v>0.019</v>
      </c>
      <c r="O20" s="150" t="n">
        <v>0.019</v>
      </c>
      <c r="P20" s="151" t="n">
        <v>500000</v>
      </c>
      <c r="Q20" s="150" t="n">
        <v>0.0005</v>
      </c>
      <c r="R20" s="149" t="n">
        <v>0</v>
      </c>
      <c r="S20" s="149" t="n">
        <v>0</v>
      </c>
      <c r="T20" s="152" t="n">
        <v>0.001</v>
      </c>
      <c r="U20" s="152" t="n">
        <v>0.002</v>
      </c>
      <c r="V20" s="152" t="n">
        <v>0.003</v>
      </c>
      <c r="W20" s="153" t="n">
        <f aca="false">V20+0.1%</f>
        <v>0.004</v>
      </c>
      <c r="X20" s="152" t="n">
        <v>0.0015</v>
      </c>
      <c r="Y20" s="152" t="n">
        <v>0.0015</v>
      </c>
      <c r="Z20" s="152" t="n">
        <v>0.002</v>
      </c>
      <c r="AA20" s="153" t="n">
        <f aca="false">Z20+0.1%</f>
        <v>0.003</v>
      </c>
      <c r="AB20" s="153" t="n">
        <f aca="false">AA20+0.1%</f>
        <v>0.004</v>
      </c>
      <c r="AC20" s="143" t="n">
        <f aca="false">AA20+0.1%</f>
        <v>0.004</v>
      </c>
      <c r="AD20" s="152" t="n">
        <v>0</v>
      </c>
      <c r="AE20" s="152" t="n">
        <v>0.0015</v>
      </c>
      <c r="AF20" s="152" t="n">
        <v>0.0005</v>
      </c>
      <c r="AG20" s="152" t="n">
        <v>0.0005</v>
      </c>
      <c r="AH20" s="153" t="n">
        <f aca="false">AG20+0.1%</f>
        <v>0.0015</v>
      </c>
      <c r="AI20" s="152" t="n">
        <v>0.003</v>
      </c>
      <c r="AJ20" s="154" t="n">
        <v>0.04</v>
      </c>
      <c r="AK20" s="154" t="n">
        <v>0.035</v>
      </c>
      <c r="AL20" s="154" t="n">
        <v>0.03</v>
      </c>
      <c r="AM20" s="156" t="n">
        <v>0.0099</v>
      </c>
      <c r="AN20" s="156" t="n">
        <v>0.0099</v>
      </c>
      <c r="AO20" s="156" t="n">
        <v>0.011</v>
      </c>
      <c r="AP20" s="156" t="n">
        <v>0.0121</v>
      </c>
      <c r="AQ20" s="156" t="n">
        <v>0.0132</v>
      </c>
    </row>
    <row r="21" customFormat="false" ht="13.8" hidden="false" customHeight="false" outlineLevel="0" collapsed="false">
      <c r="A21" s="0" t="str">
        <f aca="false">B21&amp;" "&amp;C21</f>
        <v>Xe chở người Xe bus</v>
      </c>
      <c r="B21" s="85" t="s">
        <v>765</v>
      </c>
      <c r="C21" s="157" t="s">
        <v>532</v>
      </c>
      <c r="D21" s="149" t="n">
        <v>0.017</v>
      </c>
      <c r="E21" s="149" t="n">
        <v>0.017</v>
      </c>
      <c r="F21" s="149" t="n">
        <v>0.019</v>
      </c>
      <c r="G21" s="149" t="n">
        <v>0.041</v>
      </c>
      <c r="H21" s="149" t="n">
        <v>0.044</v>
      </c>
      <c r="I21" s="149" t="n">
        <v>0.044</v>
      </c>
      <c r="J21" s="149" t="n">
        <v>0.015</v>
      </c>
      <c r="K21" s="149" t="n">
        <v>0.015</v>
      </c>
      <c r="L21" s="149" t="n">
        <v>0.016</v>
      </c>
      <c r="M21" s="149" t="n">
        <v>0.0175</v>
      </c>
      <c r="N21" s="150" t="n">
        <v>0.019</v>
      </c>
      <c r="O21" s="150" t="n">
        <v>0.019</v>
      </c>
      <c r="P21" s="151" t="n">
        <v>500000</v>
      </c>
      <c r="Q21" s="150" t="n">
        <v>0.0005</v>
      </c>
      <c r="R21" s="149" t="n">
        <v>0</v>
      </c>
      <c r="S21" s="149" t="n">
        <v>0</v>
      </c>
      <c r="T21" s="152" t="n">
        <v>0.001</v>
      </c>
      <c r="U21" s="152" t="n">
        <v>0.002</v>
      </c>
      <c r="V21" s="152" t="n">
        <v>0.003</v>
      </c>
      <c r="W21" s="153" t="n">
        <f aca="false">V21+0.1%</f>
        <v>0.004</v>
      </c>
      <c r="X21" s="152" t="n">
        <v>0.001</v>
      </c>
      <c r="Y21" s="152" t="n">
        <v>0.001</v>
      </c>
      <c r="Z21" s="152" t="n">
        <v>0.0015</v>
      </c>
      <c r="AA21" s="153" t="n">
        <f aca="false">Z21+0.1%</f>
        <v>0.0025</v>
      </c>
      <c r="AB21" s="153" t="n">
        <f aca="false">AA21+0.1%</f>
        <v>0.0035</v>
      </c>
      <c r="AC21" s="143" t="n">
        <f aca="false">AA21+0.1%</f>
        <v>0.0035</v>
      </c>
      <c r="AD21" s="152" t="n">
        <v>0</v>
      </c>
      <c r="AE21" s="152" t="n">
        <v>0.0015</v>
      </c>
      <c r="AF21" s="152" t="n">
        <v>0.0005</v>
      </c>
      <c r="AG21" s="152" t="n">
        <v>0.0005</v>
      </c>
      <c r="AH21" s="153" t="n">
        <f aca="false">AG21+0.1%</f>
        <v>0.0015</v>
      </c>
      <c r="AI21" s="152" t="n">
        <v>0.003</v>
      </c>
      <c r="AJ21" s="155" t="n">
        <v>0.05</v>
      </c>
      <c r="AK21" s="155" t="n">
        <v>0.05</v>
      </c>
      <c r="AL21" s="155" t="n">
        <v>0.05</v>
      </c>
      <c r="AM21" s="156" t="n">
        <v>0.0099</v>
      </c>
      <c r="AN21" s="156" t="n">
        <v>0.0099</v>
      </c>
      <c r="AO21" s="156" t="n">
        <v>0.011</v>
      </c>
      <c r="AP21" s="156" t="n">
        <v>0.0121</v>
      </c>
      <c r="AQ21" s="156" t="n">
        <v>0.0132</v>
      </c>
    </row>
    <row r="22" customFormat="false" ht="13.8" hidden="false" customHeight="false" outlineLevel="0" collapsed="false">
      <c r="A22" s="0" t="str">
        <f aca="false">B22&amp;" "&amp;C22</f>
        <v>Xe chở người Xe hoạt động trong nội cảng, khu công nghiệp, sân bay</v>
      </c>
      <c r="B22" s="85" t="s">
        <v>765</v>
      </c>
      <c r="C22" s="157" t="s">
        <v>527</v>
      </c>
      <c r="D22" s="149" t="n">
        <v>0.025</v>
      </c>
      <c r="E22" s="149" t="n">
        <v>0.025</v>
      </c>
      <c r="F22" s="149" t="n">
        <v>0.0275</v>
      </c>
      <c r="G22" s="149" t="n">
        <v>0.041</v>
      </c>
      <c r="H22" s="149" t="n">
        <v>0.044</v>
      </c>
      <c r="I22" s="149" t="n">
        <v>0.044</v>
      </c>
      <c r="J22" s="149" t="n">
        <v>0.015</v>
      </c>
      <c r="K22" s="149" t="n">
        <v>0.015</v>
      </c>
      <c r="L22" s="149" t="n">
        <v>0.016</v>
      </c>
      <c r="M22" s="149" t="n">
        <v>0.0175</v>
      </c>
      <c r="N22" s="150" t="n">
        <v>0.019</v>
      </c>
      <c r="O22" s="150" t="n">
        <v>0.019</v>
      </c>
      <c r="P22" s="151" t="n">
        <v>500000</v>
      </c>
      <c r="Q22" s="150" t="n">
        <v>0.0005</v>
      </c>
      <c r="R22" s="149" t="n">
        <v>0</v>
      </c>
      <c r="S22" s="149" t="n">
        <v>0</v>
      </c>
      <c r="T22" s="152" t="n">
        <v>0.001</v>
      </c>
      <c r="U22" s="152" t="n">
        <v>0.002</v>
      </c>
      <c r="V22" s="152" t="n">
        <v>0.003</v>
      </c>
      <c r="W22" s="153" t="n">
        <f aca="false">V22+0.1%</f>
        <v>0.004</v>
      </c>
      <c r="X22" s="152" t="n">
        <v>0.001</v>
      </c>
      <c r="Y22" s="152" t="n">
        <v>0.001</v>
      </c>
      <c r="Z22" s="152" t="n">
        <v>0.0015</v>
      </c>
      <c r="AA22" s="153" t="n">
        <f aca="false">Z22+0.1%</f>
        <v>0.0025</v>
      </c>
      <c r="AB22" s="153" t="n">
        <f aca="false">AA22+0.1%</f>
        <v>0.0035</v>
      </c>
      <c r="AC22" s="143" t="n">
        <f aca="false">AA22+0.1%</f>
        <v>0.0035</v>
      </c>
      <c r="AD22" s="152" t="n">
        <v>0</v>
      </c>
      <c r="AE22" s="153" t="n">
        <v>0.0025</v>
      </c>
      <c r="AF22" s="152" t="n">
        <v>0.0015</v>
      </c>
      <c r="AG22" s="152" t="n">
        <v>0.0005</v>
      </c>
      <c r="AH22" s="153" t="n">
        <f aca="false">AG22+0.1%</f>
        <v>0.0015</v>
      </c>
      <c r="AI22" s="152" t="n">
        <v>0.003</v>
      </c>
      <c r="AJ22" s="155" t="n">
        <v>0.05</v>
      </c>
      <c r="AK22" s="155" t="n">
        <v>0.05</v>
      </c>
      <c r="AL22" s="155" t="n">
        <v>0.05</v>
      </c>
      <c r="AM22" s="156" t="n">
        <v>0.0099</v>
      </c>
      <c r="AN22" s="156" t="n">
        <v>0.0099</v>
      </c>
      <c r="AO22" s="156" t="n">
        <v>0.011</v>
      </c>
      <c r="AP22" s="156" t="n">
        <v>0.0121</v>
      </c>
      <c r="AQ22" s="156" t="n">
        <v>0.0132</v>
      </c>
    </row>
    <row r="23" customFormat="false" ht="13.8" hidden="false" customHeight="false" outlineLevel="0" collapsed="false">
      <c r="A23" s="0" t="str">
        <f aca="false">B23&amp;" "&amp;C23</f>
        <v>Xe chở người Xe kinh doanh vận tải hành khách liên tỉnh, Xe giường nằm</v>
      </c>
      <c r="B23" s="85" t="s">
        <v>765</v>
      </c>
      <c r="C23" s="148" t="s">
        <v>535</v>
      </c>
      <c r="D23" s="149" t="n">
        <v>0.027</v>
      </c>
      <c r="E23" s="149" t="n">
        <v>0.027</v>
      </c>
      <c r="F23" s="149" t="n">
        <v>0.029</v>
      </c>
      <c r="G23" s="149" t="n">
        <v>0.052</v>
      </c>
      <c r="H23" s="155" t="n">
        <v>0.06</v>
      </c>
      <c r="I23" s="155" t="n">
        <v>0.06</v>
      </c>
      <c r="J23" s="149" t="n">
        <v>0.022</v>
      </c>
      <c r="K23" s="149" t="n">
        <v>0.022</v>
      </c>
      <c r="L23" s="149" t="n">
        <v>0.025</v>
      </c>
      <c r="M23" s="149" t="n">
        <v>0.027</v>
      </c>
      <c r="N23" s="150" t="n">
        <v>0.03</v>
      </c>
      <c r="O23" s="150" t="n">
        <v>0.03</v>
      </c>
      <c r="P23" s="151" t="n">
        <v>1000000</v>
      </c>
      <c r="Q23" s="150" t="n">
        <v>0.0005</v>
      </c>
      <c r="R23" s="149" t="n">
        <v>0</v>
      </c>
      <c r="S23" s="149" t="n">
        <v>0</v>
      </c>
      <c r="T23" s="152" t="n">
        <v>0.002</v>
      </c>
      <c r="U23" s="152" t="n">
        <v>0.003</v>
      </c>
      <c r="V23" s="153" t="n">
        <f aca="false">U23+0.1%</f>
        <v>0.004</v>
      </c>
      <c r="W23" s="153" t="n">
        <f aca="false">V23+0.1%</f>
        <v>0.005</v>
      </c>
      <c r="X23" s="152" t="n">
        <v>0.001</v>
      </c>
      <c r="Y23" s="152" t="n">
        <v>0.001</v>
      </c>
      <c r="Z23" s="152" t="n">
        <v>0.002</v>
      </c>
      <c r="AA23" s="153" t="n">
        <f aca="false">Z23+0.1%</f>
        <v>0.003</v>
      </c>
      <c r="AB23" s="153" t="n">
        <f aca="false">AA23+0.1%</f>
        <v>0.004</v>
      </c>
      <c r="AC23" s="143" t="n">
        <f aca="false">AA23+0.1%</f>
        <v>0.004</v>
      </c>
      <c r="AD23" s="152" t="n">
        <v>0</v>
      </c>
      <c r="AE23" s="153" t="n">
        <v>0.0025</v>
      </c>
      <c r="AF23" s="152" t="n">
        <v>0.0005</v>
      </c>
      <c r="AG23" s="152" t="n">
        <v>0.0005</v>
      </c>
      <c r="AH23" s="153" t="n">
        <f aca="false">AG23+0.1%</f>
        <v>0.0015</v>
      </c>
      <c r="AI23" s="152" t="n">
        <v>0.003</v>
      </c>
      <c r="AJ23" s="155" t="n">
        <v>0.05</v>
      </c>
      <c r="AK23" s="154" t="n">
        <v>0.035</v>
      </c>
      <c r="AL23" s="154" t="n">
        <v>0.03</v>
      </c>
      <c r="AM23" s="156" t="n">
        <v>0.0132</v>
      </c>
      <c r="AN23" s="156" t="n">
        <v>0.0132</v>
      </c>
      <c r="AO23" s="156" t="n">
        <v>0.0143</v>
      </c>
      <c r="AP23" s="156" t="n">
        <v>0.0154</v>
      </c>
      <c r="AQ23" s="156" t="n">
        <v>0.0165</v>
      </c>
    </row>
    <row r="24" customFormat="false" ht="13.8" hidden="false" customHeight="false" outlineLevel="0" collapsed="false">
      <c r="A24" s="0" t="str">
        <f aca="false">B24&amp;" "&amp;C24</f>
        <v>Xe chở người Xe taxi truyền thống</v>
      </c>
      <c r="B24" s="85" t="s">
        <v>765</v>
      </c>
      <c r="C24" s="158" t="s">
        <v>525</v>
      </c>
      <c r="D24" s="149" t="n">
        <v>0.036</v>
      </c>
      <c r="E24" s="149" t="n">
        <v>0.036</v>
      </c>
      <c r="F24" s="149" t="n">
        <v>0.038</v>
      </c>
      <c r="G24" s="155" t="n">
        <v>0.055</v>
      </c>
      <c r="H24" s="155" t="n">
        <v>0.06</v>
      </c>
      <c r="I24" s="155" t="n">
        <v>0.06</v>
      </c>
      <c r="J24" s="149" t="n">
        <v>0.026</v>
      </c>
      <c r="K24" s="149" t="n">
        <v>0.026</v>
      </c>
      <c r="L24" s="149" t="n">
        <v>0.037</v>
      </c>
      <c r="M24" s="149" t="n">
        <v>0.053</v>
      </c>
      <c r="N24" s="155" t="n">
        <v>0.055</v>
      </c>
      <c r="O24" s="155" t="n">
        <v>0.055</v>
      </c>
      <c r="P24" s="151" t="s">
        <v>764</v>
      </c>
      <c r="Q24" s="150" t="n">
        <v>0.0005</v>
      </c>
      <c r="R24" s="149" t="n">
        <v>0</v>
      </c>
      <c r="S24" s="149" t="n">
        <v>0</v>
      </c>
      <c r="T24" s="152" t="n">
        <v>0.004</v>
      </c>
      <c r="U24" s="153" t="n">
        <f aca="false">T24+0.1%</f>
        <v>0.005</v>
      </c>
      <c r="V24" s="153" t="n">
        <f aca="false">U24+0.1%</f>
        <v>0.006</v>
      </c>
      <c r="W24" s="153" t="n">
        <f aca="false">V24+0.1%</f>
        <v>0.007</v>
      </c>
      <c r="X24" s="153" t="n">
        <v>0.0025</v>
      </c>
      <c r="Y24" s="153" t="n">
        <v>0.0025</v>
      </c>
      <c r="Z24" s="153" t="n">
        <f aca="false">Y24+0.1%</f>
        <v>0.0035</v>
      </c>
      <c r="AA24" s="153" t="n">
        <f aca="false">Z24+0.1%</f>
        <v>0.0045</v>
      </c>
      <c r="AB24" s="153" t="n">
        <f aca="false">AA24+0.1%</f>
        <v>0.0055</v>
      </c>
      <c r="AC24" s="143" t="n">
        <f aca="false">AA24+0.1%</f>
        <v>0.0055</v>
      </c>
      <c r="AD24" s="152" t="n">
        <v>0</v>
      </c>
      <c r="AE24" s="153" t="n">
        <v>0.0025</v>
      </c>
      <c r="AF24" s="152" t="n">
        <v>0.002</v>
      </c>
      <c r="AG24" s="152" t="n">
        <v>0.002</v>
      </c>
      <c r="AH24" s="153" t="n">
        <f aca="false">AG24+0.1%</f>
        <v>0.003</v>
      </c>
      <c r="AI24" s="152" t="n">
        <v>0.003</v>
      </c>
      <c r="AJ24" s="155" t="n">
        <v>0.05</v>
      </c>
      <c r="AK24" s="155" t="n">
        <v>0.05</v>
      </c>
      <c r="AL24" s="155" t="n">
        <v>0.05</v>
      </c>
      <c r="AM24" s="156" t="n">
        <v>0.0176</v>
      </c>
      <c r="AN24" s="156" t="n">
        <v>0.0176</v>
      </c>
      <c r="AO24" s="156" t="n">
        <v>0.0187</v>
      </c>
      <c r="AP24" s="156" t="n">
        <v>0.0198</v>
      </c>
      <c r="AQ24" s="156" t="n">
        <v>0.0209</v>
      </c>
    </row>
    <row r="25" customFormat="false" ht="13.8" hidden="false" customHeight="false" outlineLevel="0" collapsed="false">
      <c r="A25" s="0" t="str">
        <f aca="false">B25&amp;" "&amp;C25</f>
        <v>Xe chở người Xe taxi công nghệ</v>
      </c>
      <c r="B25" s="85" t="s">
        <v>765</v>
      </c>
      <c r="C25" s="158" t="s">
        <v>616</v>
      </c>
      <c r="D25" s="149" t="n">
        <v>0.036</v>
      </c>
      <c r="E25" s="149" t="n">
        <v>0.036</v>
      </c>
      <c r="F25" s="149" t="n">
        <v>0.038</v>
      </c>
      <c r="G25" s="155" t="n">
        <v>0.055</v>
      </c>
      <c r="H25" s="155" t="n">
        <v>0.06</v>
      </c>
      <c r="I25" s="155" t="n">
        <v>0.06</v>
      </c>
      <c r="J25" s="149" t="n">
        <v>0.026</v>
      </c>
      <c r="K25" s="149" t="n">
        <v>0.026</v>
      </c>
      <c r="L25" s="149" t="n">
        <v>0.037</v>
      </c>
      <c r="M25" s="149" t="n">
        <v>0.053</v>
      </c>
      <c r="N25" s="155" t="n">
        <v>0.055</v>
      </c>
      <c r="O25" s="155" t="n">
        <v>0.055</v>
      </c>
      <c r="P25" s="151" t="s">
        <v>764</v>
      </c>
      <c r="Q25" s="150" t="n">
        <v>0.0005</v>
      </c>
      <c r="R25" s="149" t="n">
        <v>0</v>
      </c>
      <c r="S25" s="149" t="n">
        <v>0</v>
      </c>
      <c r="T25" s="152" t="n">
        <v>0.003</v>
      </c>
      <c r="U25" s="152" t="n">
        <v>0.004</v>
      </c>
      <c r="V25" s="153" t="n">
        <f aca="false">U25+0.1%</f>
        <v>0.005</v>
      </c>
      <c r="W25" s="153" t="n">
        <f aca="false">V25+0.1%</f>
        <v>0.006</v>
      </c>
      <c r="X25" s="153" t="n">
        <v>0.0025</v>
      </c>
      <c r="Y25" s="153" t="n">
        <v>0.0025</v>
      </c>
      <c r="Z25" s="153" t="n">
        <f aca="false">Y25+0.1%</f>
        <v>0.0035</v>
      </c>
      <c r="AA25" s="153" t="n">
        <f aca="false">Z25+0.1%</f>
        <v>0.0045</v>
      </c>
      <c r="AB25" s="153" t="n">
        <f aca="false">AA25+0.1%</f>
        <v>0.0055</v>
      </c>
      <c r="AC25" s="143" t="n">
        <f aca="false">AA25+0.1%</f>
        <v>0.0055</v>
      </c>
      <c r="AD25" s="152" t="n">
        <v>0</v>
      </c>
      <c r="AE25" s="153" t="n">
        <v>0.0025</v>
      </c>
      <c r="AF25" s="152" t="n">
        <v>0.002</v>
      </c>
      <c r="AG25" s="152" t="n">
        <v>0.002</v>
      </c>
      <c r="AH25" s="153" t="n">
        <f aca="false">AG25+0.1%</f>
        <v>0.003</v>
      </c>
      <c r="AI25" s="152" t="n">
        <v>0.003</v>
      </c>
      <c r="AJ25" s="155" t="n">
        <v>0.05</v>
      </c>
      <c r="AK25" s="155" t="n">
        <v>0.05</v>
      </c>
      <c r="AL25" s="155" t="n">
        <v>0.05</v>
      </c>
      <c r="AM25" s="156" t="n">
        <v>0.011</v>
      </c>
      <c r="AN25" s="156" t="n">
        <v>0.011</v>
      </c>
      <c r="AO25" s="156" t="n">
        <v>0.0121</v>
      </c>
      <c r="AP25" s="156" t="n">
        <v>0.0132</v>
      </c>
      <c r="AQ25" s="156" t="n">
        <v>0.0143</v>
      </c>
    </row>
    <row r="26" customFormat="false" ht="13.8" hidden="false" customHeight="false" outlineLevel="0" collapsed="false">
      <c r="A26" s="0" t="str">
        <f aca="false">B26&amp;" "&amp;C26</f>
        <v>Xe chở người Xe tập lái</v>
      </c>
      <c r="B26" s="85" t="s">
        <v>765</v>
      </c>
      <c r="C26" s="157" t="s">
        <v>526</v>
      </c>
      <c r="D26" s="149" t="n">
        <v>0.032</v>
      </c>
      <c r="E26" s="149" t="n">
        <v>0.032</v>
      </c>
      <c r="F26" s="149" t="n">
        <v>0.038</v>
      </c>
      <c r="G26" s="155" t="n">
        <v>0.055</v>
      </c>
      <c r="H26" s="155" t="n">
        <v>0.06</v>
      </c>
      <c r="I26" s="155" t="n">
        <v>0.06</v>
      </c>
      <c r="J26" s="149" t="n">
        <v>0.028</v>
      </c>
      <c r="K26" s="149" t="n">
        <v>0.028</v>
      </c>
      <c r="L26" s="149" t="n">
        <v>0.035</v>
      </c>
      <c r="M26" s="149" t="n">
        <v>0.05</v>
      </c>
      <c r="N26" s="155" t="n">
        <v>0.055</v>
      </c>
      <c r="O26" s="155" t="n">
        <v>0.055</v>
      </c>
      <c r="P26" s="151" t="s">
        <v>764</v>
      </c>
      <c r="Q26" s="150" t="n">
        <v>0.0005</v>
      </c>
      <c r="R26" s="149" t="n">
        <v>0</v>
      </c>
      <c r="S26" s="149" t="n">
        <v>0</v>
      </c>
      <c r="T26" s="152" t="n">
        <v>0.003</v>
      </c>
      <c r="U26" s="152" t="n">
        <v>0.004</v>
      </c>
      <c r="V26" s="153" t="n">
        <f aca="false">U26+0.1%</f>
        <v>0.005</v>
      </c>
      <c r="W26" s="153" t="n">
        <f aca="false">V26+0.1%</f>
        <v>0.006</v>
      </c>
      <c r="X26" s="152" t="n">
        <v>0.0025</v>
      </c>
      <c r="Y26" s="152" t="n">
        <v>0.0025</v>
      </c>
      <c r="Z26" s="153" t="n">
        <f aca="false">Y26+0.1%</f>
        <v>0.0035</v>
      </c>
      <c r="AA26" s="153" t="n">
        <f aca="false">Z26+0.1%</f>
        <v>0.0045</v>
      </c>
      <c r="AB26" s="153" t="n">
        <f aca="false">AA26+0.1%</f>
        <v>0.0055</v>
      </c>
      <c r="AC26" s="143" t="n">
        <f aca="false">AA26+0.1%</f>
        <v>0.0055</v>
      </c>
      <c r="AD26" s="152" t="n">
        <v>0</v>
      </c>
      <c r="AE26" s="153" t="n">
        <v>0.0025</v>
      </c>
      <c r="AF26" s="152" t="n">
        <v>0.0005</v>
      </c>
      <c r="AG26" s="152" t="n">
        <v>0.0005</v>
      </c>
      <c r="AH26" s="153" t="n">
        <f aca="false">AG26+0.1%</f>
        <v>0.0015</v>
      </c>
      <c r="AI26" s="152" t="n">
        <v>0.003</v>
      </c>
      <c r="AJ26" s="155" t="n">
        <v>0.05</v>
      </c>
      <c r="AK26" s="155" t="n">
        <v>0.05</v>
      </c>
      <c r="AL26" s="155" t="n">
        <v>0.05</v>
      </c>
      <c r="AM26" s="156" t="n">
        <v>0.0099</v>
      </c>
      <c r="AN26" s="156" t="n">
        <v>0.0099</v>
      </c>
      <c r="AO26" s="156" t="n">
        <v>0.011</v>
      </c>
      <c r="AP26" s="156" t="n">
        <v>0.0121</v>
      </c>
      <c r="AQ26" s="156" t="n">
        <v>0.0132</v>
      </c>
    </row>
    <row r="27" customFormat="false" ht="13.8" hidden="false" customHeight="false" outlineLevel="0" collapsed="false">
      <c r="A27" s="0" t="str">
        <f aca="false">B27&amp;" "&amp;C27</f>
        <v>Xe chở người Xe cho thuê tự lái</v>
      </c>
      <c r="B27" s="85" t="s">
        <v>765</v>
      </c>
      <c r="C27" s="158" t="s">
        <v>518</v>
      </c>
      <c r="D27" s="149" t="n">
        <v>0.0352</v>
      </c>
      <c r="E27" s="149" t="n">
        <v>0.0352</v>
      </c>
      <c r="F27" s="149" t="n">
        <v>0.038</v>
      </c>
      <c r="G27" s="155" t="n">
        <v>0.055</v>
      </c>
      <c r="H27" s="155" t="n">
        <v>0.06</v>
      </c>
      <c r="I27" s="155" t="n">
        <v>0.06</v>
      </c>
      <c r="J27" s="149" t="n">
        <v>0.026</v>
      </c>
      <c r="K27" s="149" t="n">
        <v>0.026</v>
      </c>
      <c r="L27" s="149" t="n">
        <v>0.035</v>
      </c>
      <c r="M27" s="149" t="n">
        <v>0.05</v>
      </c>
      <c r="N27" s="155" t="n">
        <v>0.055</v>
      </c>
      <c r="O27" s="155" t="n">
        <v>0.055</v>
      </c>
      <c r="P27" s="151" t="s">
        <v>764</v>
      </c>
      <c r="Q27" s="150" t="n">
        <v>0.0005</v>
      </c>
      <c r="R27" s="149" t="n">
        <v>0</v>
      </c>
      <c r="S27" s="149" t="n">
        <v>0</v>
      </c>
      <c r="T27" s="152" t="n">
        <v>0.004</v>
      </c>
      <c r="U27" s="153" t="n">
        <f aca="false">T27+0.1%</f>
        <v>0.005</v>
      </c>
      <c r="V27" s="153" t="n">
        <f aca="false">U27+0.1%</f>
        <v>0.006</v>
      </c>
      <c r="W27" s="153" t="n">
        <f aca="false">V27+0.1%</f>
        <v>0.007</v>
      </c>
      <c r="X27" s="153" t="n">
        <v>0.0025</v>
      </c>
      <c r="Y27" s="153" t="n">
        <v>0.0025</v>
      </c>
      <c r="Z27" s="153" t="n">
        <f aca="false">Y27+0.1%</f>
        <v>0.0035</v>
      </c>
      <c r="AA27" s="153" t="n">
        <f aca="false">Z27+0.1%</f>
        <v>0.0045</v>
      </c>
      <c r="AB27" s="153" t="n">
        <f aca="false">AA27+0.1%</f>
        <v>0.0055</v>
      </c>
      <c r="AC27" s="143" t="n">
        <f aca="false">AA27+0.1%</f>
        <v>0.0055</v>
      </c>
      <c r="AD27" s="152" t="n">
        <v>0</v>
      </c>
      <c r="AE27" s="153" t="n">
        <v>0.0025</v>
      </c>
      <c r="AF27" s="152" t="n">
        <v>0.002</v>
      </c>
      <c r="AG27" s="152" t="n">
        <v>0.002</v>
      </c>
      <c r="AH27" s="153" t="n">
        <f aca="false">AG27+0.1%</f>
        <v>0.003</v>
      </c>
      <c r="AI27" s="152" t="n">
        <v>0.003</v>
      </c>
      <c r="AJ27" s="155" t="n">
        <v>0.05</v>
      </c>
      <c r="AK27" s="155" t="n">
        <v>0.05</v>
      </c>
      <c r="AL27" s="155" t="n">
        <v>0.05</v>
      </c>
      <c r="AM27" s="156" t="n">
        <v>0.011</v>
      </c>
      <c r="AN27" s="156" t="n">
        <v>0.011</v>
      </c>
      <c r="AO27" s="156" t="n">
        <v>0.0121</v>
      </c>
      <c r="AP27" s="156" t="n">
        <v>0.0132</v>
      </c>
      <c r="AQ27" s="156" t="n">
        <v>0.0143</v>
      </c>
    </row>
    <row r="28" customFormat="false" ht="13.8" hidden="false" customHeight="false" outlineLevel="0" collapsed="false">
      <c r="A28" s="0" t="str">
        <f aca="false">B28&amp;" "&amp;C28</f>
        <v>Xe chở người Xe kinh doanh chở người đến 08 chỗ</v>
      </c>
      <c r="B28" s="85" t="s">
        <v>765</v>
      </c>
      <c r="C28" s="148" t="s">
        <v>523</v>
      </c>
      <c r="D28" s="149" t="n">
        <v>0.028</v>
      </c>
      <c r="E28" s="149" t="n">
        <v>0.028</v>
      </c>
      <c r="F28" s="149" t="n">
        <v>0.032</v>
      </c>
      <c r="G28" s="149" t="n">
        <v>0.052</v>
      </c>
      <c r="H28" s="155" t="n">
        <v>0.06</v>
      </c>
      <c r="I28" s="155" t="n">
        <v>0.06</v>
      </c>
      <c r="J28" s="149" t="n">
        <v>0.022</v>
      </c>
      <c r="K28" s="149" t="n">
        <v>0.022</v>
      </c>
      <c r="L28" s="149" t="n">
        <v>0.025</v>
      </c>
      <c r="M28" s="149" t="n">
        <v>0.027</v>
      </c>
      <c r="N28" s="150" t="n">
        <v>0.03</v>
      </c>
      <c r="O28" s="150" t="n">
        <v>0.03</v>
      </c>
      <c r="P28" s="151" t="s">
        <v>764</v>
      </c>
      <c r="Q28" s="150" t="n">
        <v>0.0005</v>
      </c>
      <c r="R28" s="149" t="n">
        <v>0</v>
      </c>
      <c r="S28" s="149" t="n">
        <v>0</v>
      </c>
      <c r="T28" s="152" t="n">
        <v>0.002</v>
      </c>
      <c r="U28" s="152" t="n">
        <v>0.003</v>
      </c>
      <c r="V28" s="153" t="n">
        <f aca="false">U28+0.1%</f>
        <v>0.004</v>
      </c>
      <c r="W28" s="153" t="n">
        <f aca="false">V28+0.1%</f>
        <v>0.005</v>
      </c>
      <c r="X28" s="152" t="n">
        <v>0.0025</v>
      </c>
      <c r="Y28" s="152" t="n">
        <v>0.0025</v>
      </c>
      <c r="Z28" s="153" t="n">
        <f aca="false">Y28+0.1%</f>
        <v>0.0035</v>
      </c>
      <c r="AA28" s="153" t="n">
        <f aca="false">Z28+0.1%</f>
        <v>0.0045</v>
      </c>
      <c r="AB28" s="153" t="n">
        <f aca="false">AA28+0.1%</f>
        <v>0.0055</v>
      </c>
      <c r="AC28" s="143" t="n">
        <f aca="false">AA28+0.1%</f>
        <v>0.0055</v>
      </c>
      <c r="AD28" s="152" t="n">
        <v>0</v>
      </c>
      <c r="AE28" s="153" t="n">
        <v>0.0025</v>
      </c>
      <c r="AF28" s="152" t="n">
        <v>0.0015</v>
      </c>
      <c r="AG28" s="152" t="n">
        <v>0.0005</v>
      </c>
      <c r="AH28" s="153" t="n">
        <f aca="false">AG28+0.1%</f>
        <v>0.0015</v>
      </c>
      <c r="AI28" s="152" t="n">
        <v>0.003</v>
      </c>
      <c r="AJ28" s="154" t="n">
        <v>0.04</v>
      </c>
      <c r="AK28" s="155" t="n">
        <v>0.05</v>
      </c>
      <c r="AL28" s="155" t="n">
        <v>0.05</v>
      </c>
      <c r="AM28" s="156" t="n">
        <v>0.011</v>
      </c>
      <c r="AN28" s="156" t="n">
        <v>0.011</v>
      </c>
      <c r="AO28" s="156" t="n">
        <v>0.0121</v>
      </c>
      <c r="AP28" s="156" t="n">
        <v>0.0132</v>
      </c>
      <c r="AQ28" s="156" t="n">
        <v>0.0143</v>
      </c>
    </row>
    <row r="29" customFormat="false" ht="13.8" hidden="false" customHeight="false" outlineLevel="0" collapsed="false">
      <c r="A29" s="0" t="str">
        <f aca="false">B29&amp;" "&amp;C29</f>
        <v>Xe chở người Xe kinh doanh chở người còn lại</v>
      </c>
      <c r="B29" s="85" t="s">
        <v>765</v>
      </c>
      <c r="C29" s="148" t="s">
        <v>534</v>
      </c>
      <c r="D29" s="149" t="n">
        <v>0.028</v>
      </c>
      <c r="E29" s="149" t="n">
        <v>0.028</v>
      </c>
      <c r="F29" s="149" t="n">
        <v>0.032</v>
      </c>
      <c r="G29" s="149" t="n">
        <v>0.044</v>
      </c>
      <c r="H29" s="149" t="n">
        <v>0.048</v>
      </c>
      <c r="I29" s="149" t="n">
        <v>0.048</v>
      </c>
      <c r="J29" s="149" t="n">
        <v>0.017</v>
      </c>
      <c r="K29" s="149" t="n">
        <v>0.017</v>
      </c>
      <c r="L29" s="149" t="n">
        <v>0.019</v>
      </c>
      <c r="M29" s="149" t="n">
        <v>0.021</v>
      </c>
      <c r="N29" s="150" t="n">
        <v>0.025</v>
      </c>
      <c r="O29" s="150" t="n">
        <v>0.025</v>
      </c>
      <c r="P29" s="151" t="n">
        <v>500000</v>
      </c>
      <c r="Q29" s="150" t="n">
        <v>0.0005</v>
      </c>
      <c r="R29" s="149" t="n">
        <v>0</v>
      </c>
      <c r="S29" s="149" t="n">
        <v>0</v>
      </c>
      <c r="T29" s="152" t="n">
        <v>0.002</v>
      </c>
      <c r="U29" s="152" t="n">
        <v>0.003</v>
      </c>
      <c r="V29" s="153" t="n">
        <f aca="false">U29+0.1%</f>
        <v>0.004</v>
      </c>
      <c r="W29" s="153" t="n">
        <f aca="false">V29+0.1%</f>
        <v>0.005</v>
      </c>
      <c r="X29" s="152" t="n">
        <v>0.0015</v>
      </c>
      <c r="Y29" s="152" t="n">
        <v>0.0015</v>
      </c>
      <c r="Z29" s="152" t="n">
        <v>0.002</v>
      </c>
      <c r="AA29" s="153" t="n">
        <f aca="false">Z29+0.1%</f>
        <v>0.003</v>
      </c>
      <c r="AB29" s="153" t="n">
        <f aca="false">AA29+0.1%</f>
        <v>0.004</v>
      </c>
      <c r="AC29" s="143" t="n">
        <f aca="false">AA29+0.1%</f>
        <v>0.004</v>
      </c>
      <c r="AD29" s="152" t="n">
        <v>0</v>
      </c>
      <c r="AE29" s="153" t="n">
        <v>0.0025</v>
      </c>
      <c r="AF29" s="152" t="n">
        <v>0.0005</v>
      </c>
      <c r="AG29" s="152" t="n">
        <v>0.0005</v>
      </c>
      <c r="AH29" s="153" t="n">
        <f aca="false">AG29+0.1%</f>
        <v>0.0015</v>
      </c>
      <c r="AI29" s="152" t="n">
        <v>0.003</v>
      </c>
      <c r="AJ29" s="154" t="n">
        <v>0.04</v>
      </c>
      <c r="AK29" s="154" t="n">
        <v>0.035</v>
      </c>
      <c r="AL29" s="154" t="n">
        <v>0.03</v>
      </c>
      <c r="AM29" s="156" t="n">
        <v>0.011</v>
      </c>
      <c r="AN29" s="156" t="n">
        <v>0.011</v>
      </c>
      <c r="AO29" s="156" t="n">
        <v>0.0121</v>
      </c>
      <c r="AP29" s="156" t="n">
        <v>0.0132</v>
      </c>
      <c r="AQ29" s="156" t="n">
        <v>0.0143</v>
      </c>
    </row>
    <row r="30" customFormat="false" ht="13.8" hidden="false" customHeight="false" outlineLevel="0" collapsed="false">
      <c r="A30" s="0" t="str">
        <f aca="false">B30&amp;" "&amp;C30</f>
        <v>Xe chở người Xe hoạt động trong vùng khai thác khoáng sản</v>
      </c>
      <c r="B30" s="85" t="s">
        <v>765</v>
      </c>
      <c r="C30" s="157" t="s">
        <v>521</v>
      </c>
      <c r="D30" s="159" t="n">
        <v>0.025</v>
      </c>
      <c r="E30" s="159" t="n">
        <v>0.025</v>
      </c>
      <c r="F30" s="159" t="n">
        <v>0.028</v>
      </c>
      <c r="G30" s="159" t="n">
        <v>0.045</v>
      </c>
      <c r="H30" s="159" t="n">
        <v>0.05</v>
      </c>
      <c r="I30" s="159" t="n">
        <v>0.05</v>
      </c>
      <c r="J30" s="159" t="n">
        <v>0.024</v>
      </c>
      <c r="K30" s="159" t="n">
        <v>0.024</v>
      </c>
      <c r="L30" s="159" t="n">
        <v>0.026</v>
      </c>
      <c r="M30" s="159" t="n">
        <v>0.028</v>
      </c>
      <c r="N30" s="160" t="n">
        <v>0.03</v>
      </c>
      <c r="O30" s="160" t="n">
        <v>0.03</v>
      </c>
      <c r="P30" s="161" t="n">
        <v>500000</v>
      </c>
      <c r="Q30" s="160" t="n">
        <v>0.0005</v>
      </c>
      <c r="R30" s="159" t="n">
        <v>0</v>
      </c>
      <c r="S30" s="159" t="n">
        <v>0</v>
      </c>
      <c r="T30" s="162" t="n">
        <v>0.0015</v>
      </c>
      <c r="U30" s="162" t="n">
        <v>0.0025</v>
      </c>
      <c r="V30" s="162" t="n">
        <v>0.0035</v>
      </c>
      <c r="W30" s="163" t="n">
        <f aca="false">V30+0.1%</f>
        <v>0.0045</v>
      </c>
      <c r="X30" s="162" t="n">
        <v>0.001</v>
      </c>
      <c r="Y30" s="162" t="n">
        <v>0.001</v>
      </c>
      <c r="Z30" s="162" t="n">
        <v>0.0015</v>
      </c>
      <c r="AA30" s="153" t="n">
        <f aca="false">Z30+0.1%</f>
        <v>0.0025</v>
      </c>
      <c r="AB30" s="153" t="n">
        <f aca="false">AA30+0.1%</f>
        <v>0.0035</v>
      </c>
      <c r="AC30" s="143" t="n">
        <f aca="false">AA30+0.1%</f>
        <v>0.0035</v>
      </c>
      <c r="AD30" s="162" t="n">
        <v>0</v>
      </c>
      <c r="AE30" s="163" t="n">
        <v>0.0025</v>
      </c>
      <c r="AF30" s="162" t="n">
        <v>0.0005</v>
      </c>
      <c r="AG30" s="162" t="n">
        <v>0.0005</v>
      </c>
      <c r="AH30" s="163" t="n">
        <f aca="false">AG30+0.1%</f>
        <v>0.0015</v>
      </c>
      <c r="AI30" s="162" t="n">
        <v>0.003</v>
      </c>
      <c r="AJ30" s="155" t="n">
        <v>0.05</v>
      </c>
      <c r="AK30" s="155" t="n">
        <v>0.05</v>
      </c>
      <c r="AL30" s="155" t="n">
        <v>0.05</v>
      </c>
      <c r="AM30" s="164" t="n">
        <v>0.0165</v>
      </c>
      <c r="AN30" s="164" t="n">
        <v>0.0165</v>
      </c>
      <c r="AO30" s="164" t="n">
        <v>0.0176</v>
      </c>
      <c r="AP30" s="164" t="n">
        <v>0.0187</v>
      </c>
      <c r="AQ30" s="164" t="n">
        <v>0.0209</v>
      </c>
    </row>
    <row r="31" customFormat="false" ht="13.8" hidden="false" customHeight="false" outlineLevel="0" collapsed="false">
      <c r="A31" s="0" t="str">
        <f aca="false">B31&amp;" "&amp;C31</f>
        <v>Xe vừa chở người vừa chở hàng Xe bán tải (pickup, minivan)</v>
      </c>
      <c r="B31" s="165" t="s">
        <v>510</v>
      </c>
      <c r="C31" s="166" t="s">
        <v>531</v>
      </c>
      <c r="D31" s="167" t="n">
        <v>0.028</v>
      </c>
      <c r="E31" s="167" t="n">
        <v>0.028</v>
      </c>
      <c r="F31" s="167" t="n">
        <v>0.032</v>
      </c>
      <c r="G31" s="167" t="n">
        <v>0.052</v>
      </c>
      <c r="H31" s="167" t="s">
        <v>725</v>
      </c>
      <c r="I31" s="167" t="s">
        <v>725</v>
      </c>
      <c r="J31" s="168" t="n">
        <v>0.0175</v>
      </c>
      <c r="K31" s="168" t="n">
        <v>0.0175</v>
      </c>
      <c r="L31" s="168" t="n">
        <v>0.019</v>
      </c>
      <c r="M31" s="168" t="n">
        <v>0.021</v>
      </c>
      <c r="N31" s="169" t="n">
        <v>0.025</v>
      </c>
      <c r="O31" s="169" t="n">
        <v>0.025</v>
      </c>
      <c r="P31" s="170" t="n">
        <v>500000</v>
      </c>
      <c r="Q31" s="171" t="n">
        <v>0.0005</v>
      </c>
      <c r="R31" s="167" t="n">
        <v>0</v>
      </c>
      <c r="S31" s="167" t="n">
        <v>0</v>
      </c>
      <c r="T31" s="172" t="n">
        <v>0.002</v>
      </c>
      <c r="U31" s="172" t="n">
        <v>0.003</v>
      </c>
      <c r="V31" s="173" t="n">
        <f aca="false">U31+0.1%</f>
        <v>0.004</v>
      </c>
      <c r="W31" s="173" t="n">
        <f aca="false">V31+0.1%</f>
        <v>0.005</v>
      </c>
      <c r="X31" s="172" t="n">
        <v>0.0015</v>
      </c>
      <c r="Y31" s="172" t="n">
        <v>0.0015</v>
      </c>
      <c r="Z31" s="172" t="n">
        <v>0.002</v>
      </c>
      <c r="AA31" s="174" t="n">
        <v>0.01</v>
      </c>
      <c r="AB31" s="174" t="n">
        <v>0.01</v>
      </c>
      <c r="AC31" s="143" t="n">
        <f aca="false">AA31+0.1%</f>
        <v>0.011</v>
      </c>
      <c r="AD31" s="172" t="n">
        <v>0</v>
      </c>
      <c r="AE31" s="173" t="n">
        <v>0.0025</v>
      </c>
      <c r="AF31" s="172" t="n">
        <v>0.0005</v>
      </c>
      <c r="AG31" s="172" t="n">
        <v>0.0005</v>
      </c>
      <c r="AH31" s="173" t="n">
        <f aca="false">AG31+0.1%</f>
        <v>0.0015</v>
      </c>
      <c r="AI31" s="172" t="n">
        <v>0.003</v>
      </c>
      <c r="AJ31" s="175" t="n">
        <v>0.05</v>
      </c>
      <c r="AK31" s="175" t="n">
        <v>0.05</v>
      </c>
      <c r="AL31" s="175" t="n">
        <v>0.05</v>
      </c>
      <c r="AM31" s="176" t="n">
        <v>0.0121</v>
      </c>
      <c r="AN31" s="176" t="n">
        <v>0.0121</v>
      </c>
      <c r="AO31" s="176" t="n">
        <v>0.0132</v>
      </c>
      <c r="AP31" s="176" t="n">
        <v>0.0143</v>
      </c>
      <c r="AQ31" s="176" t="n">
        <v>0.0154</v>
      </c>
    </row>
    <row r="32" customFormat="false" ht="13.8" hidden="false" customHeight="false" outlineLevel="0" collapsed="false">
      <c r="A32" s="0" t="str">
        <f aca="false">B32&amp;" "&amp;C32</f>
        <v>Xe vừa chở người vừa chở hàng Xe hoạt động trong vùng khai thác khoáng sản</v>
      </c>
      <c r="B32" s="177" t="s">
        <v>510</v>
      </c>
      <c r="C32" s="90" t="s">
        <v>521</v>
      </c>
      <c r="D32" s="178" t="n">
        <v>0.025</v>
      </c>
      <c r="E32" s="178" t="n">
        <v>0.025</v>
      </c>
      <c r="F32" s="178" t="n">
        <v>0.028</v>
      </c>
      <c r="G32" s="178" t="n">
        <v>0.045</v>
      </c>
      <c r="H32" s="178" t="n">
        <v>0.05</v>
      </c>
      <c r="I32" s="178" t="n">
        <v>0.05</v>
      </c>
      <c r="J32" s="179" t="n">
        <v>0.024</v>
      </c>
      <c r="K32" s="179" t="n">
        <v>0.024</v>
      </c>
      <c r="L32" s="179" t="n">
        <v>0.026</v>
      </c>
      <c r="M32" s="179" t="n">
        <v>0.028</v>
      </c>
      <c r="N32" s="180" t="n">
        <v>0.03</v>
      </c>
      <c r="O32" s="180" t="n">
        <v>0.03</v>
      </c>
      <c r="P32" s="181" t="n">
        <v>500000</v>
      </c>
      <c r="Q32" s="182" t="n">
        <v>0.0005</v>
      </c>
      <c r="R32" s="178" t="n">
        <v>0</v>
      </c>
      <c r="S32" s="178" t="n">
        <v>0</v>
      </c>
      <c r="T32" s="183" t="n">
        <v>0.0015</v>
      </c>
      <c r="U32" s="183" t="n">
        <v>0.0025</v>
      </c>
      <c r="V32" s="183" t="n">
        <v>0.0035</v>
      </c>
      <c r="W32" s="184" t="n">
        <f aca="false">V32+0.1%</f>
        <v>0.0045</v>
      </c>
      <c r="X32" s="183" t="n">
        <v>0.001</v>
      </c>
      <c r="Y32" s="183" t="n">
        <v>0.001</v>
      </c>
      <c r="Z32" s="183" t="n">
        <v>0.0015</v>
      </c>
      <c r="AA32" s="174" t="n">
        <v>0.01</v>
      </c>
      <c r="AB32" s="174" t="n">
        <v>0.01</v>
      </c>
      <c r="AC32" s="143" t="n">
        <f aca="false">AA32+0.1%</f>
        <v>0.011</v>
      </c>
      <c r="AD32" s="183" t="n">
        <v>0</v>
      </c>
      <c r="AE32" s="184" t="n">
        <v>0.0025</v>
      </c>
      <c r="AF32" s="183" t="n">
        <v>0.0005</v>
      </c>
      <c r="AG32" s="183" t="n">
        <v>0.0005</v>
      </c>
      <c r="AH32" s="184" t="n">
        <f aca="false">AG32+0.1%</f>
        <v>0.0015</v>
      </c>
      <c r="AI32" s="183" t="n">
        <v>0.003</v>
      </c>
      <c r="AJ32" s="175" t="n">
        <v>0.05</v>
      </c>
      <c r="AK32" s="175" t="n">
        <v>0.05</v>
      </c>
      <c r="AL32" s="175" t="n">
        <v>0.05</v>
      </c>
      <c r="AM32" s="185" t="n">
        <v>0.0165</v>
      </c>
      <c r="AN32" s="185" t="n">
        <v>0.0165</v>
      </c>
      <c r="AO32" s="185" t="n">
        <v>0.0176</v>
      </c>
      <c r="AP32" s="185" t="n">
        <v>0.0187</v>
      </c>
      <c r="AQ32" s="185" t="n">
        <v>0.0209</v>
      </c>
    </row>
    <row r="33" customFormat="false" ht="13.8" hidden="false" customHeight="false" outlineLevel="0" collapsed="false">
      <c r="A33" s="0" t="str">
        <f aca="false">B33&amp;" "&amp;C33</f>
        <v>Xe vừa chở người vừa chở hàng Xe hoạt động trong nội cảng, khu công nghiệp, sân bay</v>
      </c>
      <c r="B33" s="177" t="s">
        <v>510</v>
      </c>
      <c r="C33" s="90" t="s">
        <v>527</v>
      </c>
      <c r="D33" s="178" t="n">
        <v>0.025</v>
      </c>
      <c r="E33" s="178" t="n">
        <v>0.025</v>
      </c>
      <c r="F33" s="178" t="n">
        <v>0.0275</v>
      </c>
      <c r="G33" s="178" t="n">
        <v>0.041</v>
      </c>
      <c r="H33" s="178" t="n">
        <v>0.044</v>
      </c>
      <c r="I33" s="178" t="n">
        <v>0.044</v>
      </c>
      <c r="J33" s="179" t="n">
        <v>0.015</v>
      </c>
      <c r="K33" s="179" t="n">
        <v>0.015</v>
      </c>
      <c r="L33" s="179" t="n">
        <v>0.016</v>
      </c>
      <c r="M33" s="179" t="n">
        <v>0.0175</v>
      </c>
      <c r="N33" s="180" t="n">
        <v>0.019</v>
      </c>
      <c r="O33" s="180" t="n">
        <v>0.019</v>
      </c>
      <c r="P33" s="181" t="n">
        <v>500000</v>
      </c>
      <c r="Q33" s="182" t="n">
        <v>0.0005</v>
      </c>
      <c r="R33" s="178" t="n">
        <v>0</v>
      </c>
      <c r="S33" s="178" t="n">
        <v>0</v>
      </c>
      <c r="T33" s="183" t="n">
        <v>0.001</v>
      </c>
      <c r="U33" s="183" t="n">
        <v>0.002</v>
      </c>
      <c r="V33" s="183" t="n">
        <v>0.003</v>
      </c>
      <c r="W33" s="184" t="n">
        <f aca="false">V33+0.1%</f>
        <v>0.004</v>
      </c>
      <c r="X33" s="183" t="n">
        <v>0.001</v>
      </c>
      <c r="Y33" s="183" t="n">
        <v>0.001</v>
      </c>
      <c r="Z33" s="183" t="n">
        <v>0.0015</v>
      </c>
      <c r="AA33" s="174" t="n">
        <v>0.01</v>
      </c>
      <c r="AB33" s="174" t="n">
        <v>0.01</v>
      </c>
      <c r="AC33" s="143" t="n">
        <f aca="false">AA33+0.1%</f>
        <v>0.011</v>
      </c>
      <c r="AD33" s="183" t="n">
        <v>0</v>
      </c>
      <c r="AE33" s="184" t="n">
        <v>0.0025</v>
      </c>
      <c r="AF33" s="183" t="n">
        <v>0.0015</v>
      </c>
      <c r="AG33" s="183" t="n">
        <v>0.0005</v>
      </c>
      <c r="AH33" s="184" t="n">
        <f aca="false">AG33+0.1%</f>
        <v>0.0015</v>
      </c>
      <c r="AI33" s="183" t="n">
        <v>0.003</v>
      </c>
      <c r="AJ33" s="175" t="n">
        <v>0.05</v>
      </c>
      <c r="AK33" s="175" t="n">
        <v>0.05</v>
      </c>
      <c r="AL33" s="175" t="n">
        <v>0.05</v>
      </c>
      <c r="AM33" s="185" t="n">
        <v>0.0099</v>
      </c>
      <c r="AN33" s="185" t="n">
        <v>0.0099</v>
      </c>
      <c r="AO33" s="185" t="n">
        <v>0.011</v>
      </c>
      <c r="AP33" s="185" t="n">
        <v>0.0121</v>
      </c>
      <c r="AQ33" s="185" t="n">
        <v>0.0132</v>
      </c>
    </row>
    <row r="34" customFormat="false" ht="13.8" hidden="false" customHeight="false" outlineLevel="0" collapsed="false">
      <c r="C34" s="186" t="s">
        <v>766</v>
      </c>
      <c r="D34" s="187"/>
      <c r="E34" s="187"/>
      <c r="F34" s="187"/>
      <c r="G34" s="187"/>
      <c r="H34" s="187"/>
      <c r="I34" s="187"/>
      <c r="J34" s="188"/>
      <c r="K34" s="188"/>
      <c r="L34" s="188"/>
      <c r="M34" s="188"/>
      <c r="N34" s="189"/>
      <c r="O34" s="189"/>
      <c r="P34" s="190"/>
      <c r="Q34" s="191"/>
      <c r="R34" s="187"/>
      <c r="S34" s="187"/>
      <c r="T34" s="192"/>
      <c r="U34" s="192"/>
      <c r="V34" s="192"/>
      <c r="W34" s="192"/>
      <c r="X34" s="192"/>
      <c r="Y34" s="192"/>
      <c r="Z34" s="192"/>
      <c r="AA34" s="192"/>
      <c r="AB34" s="192"/>
      <c r="AC34" s="192"/>
      <c r="AD34" s="192"/>
      <c r="AE34" s="192"/>
      <c r="AF34" s="192"/>
      <c r="AG34" s="192"/>
      <c r="AH34" s="192"/>
      <c r="AI34" s="192"/>
      <c r="AJ34" s="187"/>
      <c r="AK34" s="192"/>
      <c r="AL34" s="192"/>
      <c r="AM34" s="187"/>
      <c r="AN34" s="187"/>
      <c r="AO34" s="187"/>
      <c r="AP34" s="187"/>
      <c r="AQ34" s="187"/>
    </row>
    <row r="35" customFormat="false" ht="52.4" hidden="false" customHeight="false" outlineLevel="0" collapsed="false">
      <c r="C35" s="193" t="s">
        <v>767</v>
      </c>
      <c r="D35" s="187"/>
      <c r="E35" s="187"/>
      <c r="F35" s="187"/>
      <c r="G35" s="187"/>
      <c r="H35" s="187"/>
      <c r="I35" s="187"/>
      <c r="J35" s="188"/>
      <c r="K35" s="188"/>
      <c r="L35" s="188"/>
      <c r="M35" s="194"/>
      <c r="N35" s="189"/>
      <c r="O35" s="189"/>
      <c r="P35" s="190"/>
      <c r="Q35" s="191"/>
      <c r="R35" s="187"/>
      <c r="S35" s="187"/>
      <c r="T35" s="192"/>
      <c r="U35" s="192"/>
      <c r="V35" s="192"/>
      <c r="W35" s="192"/>
      <c r="X35" s="192"/>
      <c r="Y35" s="192"/>
      <c r="Z35" s="192"/>
      <c r="AA35" s="192"/>
      <c r="AB35" s="192"/>
      <c r="AC35" s="192"/>
      <c r="AD35" s="192"/>
      <c r="AE35" s="192"/>
      <c r="AF35" s="192"/>
      <c r="AG35" s="192"/>
      <c r="AH35" s="192"/>
      <c r="AI35" s="192"/>
      <c r="AJ35" s="187"/>
      <c r="AK35" s="192"/>
      <c r="AL35" s="192"/>
      <c r="AM35" s="187"/>
      <c r="AN35" s="187"/>
      <c r="AO35" s="187"/>
      <c r="AP35" s="187"/>
      <c r="AQ35" s="187"/>
    </row>
    <row r="36" customFormat="false" ht="31.9" hidden="false" customHeight="false" outlineLevel="0" collapsed="false">
      <c r="C36" s="193" t="s">
        <v>768</v>
      </c>
      <c r="D36" s="187"/>
      <c r="E36" s="187"/>
      <c r="F36" s="187"/>
      <c r="G36" s="187"/>
      <c r="H36" s="187"/>
      <c r="I36" s="187"/>
      <c r="J36" s="188"/>
      <c r="K36" s="188"/>
      <c r="L36" s="188"/>
      <c r="M36" s="188"/>
      <c r="N36" s="189"/>
      <c r="O36" s="189"/>
      <c r="P36" s="190"/>
      <c r="Q36" s="191"/>
      <c r="R36" s="187"/>
      <c r="S36" s="187"/>
      <c r="T36" s="192"/>
      <c r="U36" s="192"/>
      <c r="V36" s="192"/>
      <c r="W36" s="192"/>
      <c r="X36" s="192"/>
      <c r="Y36" s="192"/>
      <c r="Z36" s="192"/>
      <c r="AA36" s="192"/>
      <c r="AB36" s="192"/>
      <c r="AC36" s="192"/>
      <c r="AD36" s="192"/>
      <c r="AE36" s="192"/>
      <c r="AF36" s="192"/>
      <c r="AG36" s="192"/>
      <c r="AH36" s="192"/>
      <c r="AI36" s="192"/>
      <c r="AJ36" s="187"/>
      <c r="AK36" s="192"/>
      <c r="AL36" s="192"/>
      <c r="AM36" s="187"/>
      <c r="AN36" s="187"/>
      <c r="AO36" s="187"/>
      <c r="AP36" s="187"/>
      <c r="AQ36" s="187"/>
    </row>
    <row r="37" customFormat="false" ht="13.8" hidden="false" customHeight="false" outlineLevel="0" collapsed="false">
      <c r="C37" s="186"/>
      <c r="D37" s="187"/>
      <c r="E37" s="187"/>
      <c r="F37" s="187"/>
      <c r="G37" s="187"/>
      <c r="H37" s="187"/>
      <c r="I37" s="187"/>
      <c r="J37" s="188"/>
      <c r="K37" s="188"/>
      <c r="L37" s="188"/>
      <c r="M37" s="188"/>
      <c r="N37" s="189"/>
      <c r="O37" s="189"/>
      <c r="P37" s="190"/>
      <c r="Q37" s="191"/>
      <c r="R37" s="187"/>
      <c r="S37" s="187"/>
      <c r="T37" s="192"/>
      <c r="U37" s="192"/>
      <c r="V37" s="192"/>
      <c r="W37" s="192"/>
      <c r="X37" s="192"/>
      <c r="Y37" s="192"/>
      <c r="Z37" s="192"/>
      <c r="AA37" s="192"/>
      <c r="AB37" s="192"/>
      <c r="AC37" s="192"/>
      <c r="AD37" s="192"/>
      <c r="AE37" s="192"/>
      <c r="AF37" s="192"/>
      <c r="AG37" s="192"/>
      <c r="AH37" s="192"/>
      <c r="AI37" s="192"/>
      <c r="AJ37" s="187"/>
      <c r="AK37" s="192"/>
      <c r="AL37" s="192"/>
      <c r="AM37" s="187"/>
      <c r="AN37" s="187"/>
      <c r="AO37" s="187"/>
      <c r="AP37" s="187"/>
      <c r="AQ37" s="187"/>
    </row>
    <row r="39" s="99" customFormat="true" ht="13.8" hidden="false" customHeight="false" outlineLevel="0" collapsed="false">
      <c r="C39" s="195" t="s">
        <v>769</v>
      </c>
      <c r="AE39" s="196"/>
    </row>
    <row r="40" customFormat="false" ht="13.8" hidden="false" customHeight="false" outlineLevel="0" collapsed="false">
      <c r="C40" s="195" t="s">
        <v>563</v>
      </c>
    </row>
    <row r="41" customFormat="false" ht="13.8" hidden="false" customHeight="false" outlineLevel="0" collapsed="false">
      <c r="C41" s="186" t="s">
        <v>770</v>
      </c>
      <c r="D41" s="0" t="s">
        <v>634</v>
      </c>
    </row>
    <row r="42" customFormat="false" ht="13.8" hidden="false" customHeight="false" outlineLevel="0" collapsed="false">
      <c r="C42" s="197" t="s">
        <v>771</v>
      </c>
      <c r="D42" s="96" t="s">
        <v>772</v>
      </c>
      <c r="AD42" s="122"/>
      <c r="AE42" s="0"/>
    </row>
    <row r="43" customFormat="false" ht="13.8" hidden="false" customHeight="false" outlineLevel="0" collapsed="false">
      <c r="C43" s="198" t="n">
        <v>9000000</v>
      </c>
      <c r="D43" s="199" t="n">
        <v>1400000</v>
      </c>
      <c r="AD43" s="122"/>
      <c r="AE43" s="0"/>
    </row>
    <row r="44" customFormat="false" ht="13.8" hidden="false" customHeight="false" outlineLevel="0" collapsed="false">
      <c r="C44" s="198" t="n">
        <v>15000000</v>
      </c>
      <c r="D44" s="199" t="n">
        <v>2000000</v>
      </c>
      <c r="AD44" s="122"/>
      <c r="AE44" s="0"/>
    </row>
    <row r="45" customFormat="false" ht="13.8" hidden="false" customHeight="false" outlineLevel="0" collapsed="false">
      <c r="C45" s="198" t="n">
        <v>21000000</v>
      </c>
      <c r="D45" s="199" t="n">
        <v>3400000</v>
      </c>
      <c r="AD45" s="122"/>
      <c r="AE45" s="0"/>
    </row>
    <row r="46" customFormat="false" ht="13.8" hidden="false" customHeight="false" outlineLevel="0" collapsed="false">
      <c r="C46" s="200" t="s">
        <v>773</v>
      </c>
      <c r="D46" s="21"/>
      <c r="AD46" s="122"/>
      <c r="AE46" s="0"/>
    </row>
    <row r="47" customFormat="false" ht="13.8" hidden="false" customHeight="false" outlineLevel="0" collapsed="false">
      <c r="C47" s="186"/>
    </row>
    <row r="48" customFormat="false" ht="13.8" hidden="false" customHeight="false" outlineLevel="0" collapsed="false">
      <c r="C48" s="186"/>
    </row>
    <row r="49" customFormat="false" ht="13.8" hidden="false" customHeight="false" outlineLevel="0" collapsed="false">
      <c r="C49" s="186" t="s">
        <v>566</v>
      </c>
    </row>
    <row r="50" customFormat="false" ht="13.8" hidden="false" customHeight="false" outlineLevel="0" collapsed="false">
      <c r="C50" s="186" t="s">
        <v>774</v>
      </c>
    </row>
    <row r="51" customFormat="false" ht="13.8" hidden="false" customHeight="false" outlineLevel="0" collapsed="false">
      <c r="C51" s="186"/>
    </row>
    <row r="52" customFormat="false" ht="13.8" hidden="false" customHeight="false" outlineLevel="0" collapsed="false">
      <c r="C52" s="186" t="s">
        <v>569</v>
      </c>
      <c r="D52" s="30" t="s">
        <v>775</v>
      </c>
    </row>
    <row r="53" customFormat="false" ht="13.8" hidden="false" customHeight="false" outlineLevel="0" collapsed="false">
      <c r="C53" s="186" t="s">
        <v>776</v>
      </c>
      <c r="D53" s="0" t="s">
        <v>777</v>
      </c>
    </row>
    <row r="54" customFormat="false" ht="13.8" hidden="false" customHeight="false" outlineLevel="0" collapsed="false">
      <c r="C54" s="186" t="s">
        <v>778</v>
      </c>
      <c r="D54" s="0" t="s">
        <v>779</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824218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780</v>
      </c>
      <c r="D1" s="0" t="s">
        <v>781</v>
      </c>
      <c r="F1" s="0" t="s">
        <v>563</v>
      </c>
      <c r="I1" s="0" t="s">
        <v>782</v>
      </c>
      <c r="L1" s="0" t="s">
        <v>783</v>
      </c>
      <c r="P1" s="0" t="s">
        <v>581</v>
      </c>
      <c r="R1" s="201" t="s">
        <v>784</v>
      </c>
      <c r="U1" s="0" t="s">
        <v>785</v>
      </c>
      <c r="V1" s="0" t="s">
        <v>786</v>
      </c>
      <c r="W1" s="0" t="s">
        <v>563</v>
      </c>
    </row>
    <row r="2" customFormat="false" ht="13.8" hidden="false" customHeight="false" outlineLevel="0" collapsed="false">
      <c r="A2" s="0" t="n">
        <v>0</v>
      </c>
      <c r="B2" s="0" t="s">
        <v>755</v>
      </c>
      <c r="D2" s="0" t="s">
        <v>590</v>
      </c>
      <c r="F2" s="0" t="s">
        <v>585</v>
      </c>
      <c r="G2" s="0" t="n">
        <v>0</v>
      </c>
      <c r="I2" s="0" t="n">
        <v>0</v>
      </c>
      <c r="J2" s="0" t="s">
        <v>761</v>
      </c>
      <c r="L2" s="0" t="n">
        <v>0</v>
      </c>
      <c r="M2" s="202" t="n">
        <v>0.3</v>
      </c>
      <c r="P2" s="0" t="s">
        <v>787</v>
      </c>
      <c r="R2" s="201" t="s">
        <v>609</v>
      </c>
      <c r="U2" s="0" t="s">
        <v>788</v>
      </c>
      <c r="V2" s="0" t="s">
        <v>590</v>
      </c>
      <c r="W2" s="203" t="s">
        <v>585</v>
      </c>
    </row>
    <row r="3" customFormat="false" ht="13.8" hidden="false" customHeight="false" outlineLevel="0" collapsed="false">
      <c r="A3" s="0" t="n">
        <v>6</v>
      </c>
      <c r="B3" s="0" t="s">
        <v>756</v>
      </c>
      <c r="D3" s="0" t="s">
        <v>584</v>
      </c>
      <c r="F3" s="198" t="n">
        <v>9000000</v>
      </c>
      <c r="G3" s="199" t="n">
        <v>1400000</v>
      </c>
      <c r="I3" s="0" t="n">
        <v>15</v>
      </c>
      <c r="J3" s="0" t="s">
        <v>762</v>
      </c>
      <c r="L3" s="0" t="n">
        <v>3</v>
      </c>
      <c r="M3" s="202" t="n">
        <v>0.6</v>
      </c>
      <c r="R3" s="201" t="s">
        <v>789</v>
      </c>
      <c r="U3" s="0" t="s">
        <v>790</v>
      </c>
      <c r="V3" s="0" t="s">
        <v>584</v>
      </c>
      <c r="W3" s="204" t="n">
        <v>9000000</v>
      </c>
    </row>
    <row r="4" customFormat="false" ht="13.8" hidden="false" customHeight="false" outlineLevel="0" collapsed="false">
      <c r="A4" s="0" t="n">
        <v>36</v>
      </c>
      <c r="B4" s="0" t="s">
        <v>757</v>
      </c>
      <c r="F4" s="198" t="n">
        <v>15000000</v>
      </c>
      <c r="G4" s="199" t="n">
        <v>2000000</v>
      </c>
      <c r="I4" s="0" t="n">
        <v>25</v>
      </c>
      <c r="J4" s="0" t="s">
        <v>763</v>
      </c>
      <c r="L4" s="0" t="n">
        <v>6</v>
      </c>
      <c r="M4" s="202" t="n">
        <v>0.9</v>
      </c>
      <c r="R4" s="201" t="s">
        <v>791</v>
      </c>
      <c r="W4" s="204" t="n">
        <v>15000000</v>
      </c>
    </row>
    <row r="5" customFormat="false" ht="13.8" hidden="false" customHeight="false" outlineLevel="0" collapsed="false">
      <c r="A5" s="0" t="n">
        <v>72</v>
      </c>
      <c r="B5" s="0" t="s">
        <v>758</v>
      </c>
      <c r="F5" s="198" t="n">
        <v>21000000</v>
      </c>
      <c r="G5" s="199" t="n">
        <v>3400000</v>
      </c>
      <c r="L5" s="0" t="n">
        <v>9</v>
      </c>
      <c r="M5" s="202" t="n">
        <v>1</v>
      </c>
      <c r="R5" s="201" t="s">
        <v>792</v>
      </c>
      <c r="W5" s="204" t="n">
        <v>21000000</v>
      </c>
    </row>
    <row r="6" customFormat="false" ht="14.5" hidden="false" customHeight="false" outlineLevel="0" collapsed="false">
      <c r="A6" s="0" t="n">
        <v>120</v>
      </c>
      <c r="B6" s="0" t="s">
        <v>759</v>
      </c>
      <c r="L6" s="0" t="n">
        <v>12</v>
      </c>
      <c r="M6" s="202" t="n">
        <v>1</v>
      </c>
      <c r="R6" s="201" t="s">
        <v>793</v>
      </c>
    </row>
    <row r="7" customFormat="false" ht="14.5" hidden="false" customHeight="false" outlineLevel="0" collapsed="false">
      <c r="A7" s="0" t="n">
        <v>180</v>
      </c>
      <c r="B7" s="0" t="s">
        <v>760</v>
      </c>
      <c r="R7" s="201" t="s">
        <v>794</v>
      </c>
    </row>
    <row r="8" customFormat="false" ht="14.5" hidden="false" customHeight="false" outlineLevel="0" collapsed="false">
      <c r="R8" s="201"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483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2021-02-11T20:51:37Z</dcterms:modified>
  <cp:revision>246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