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4115" windowHeight="5190" activeTab="1"/>
  </bookViews>
  <sheets>
    <sheet name="modelo 1 RMS" sheetId="5" r:id="rId1"/>
    <sheet name="modelo 2  a traves del origen" sheetId="6" r:id="rId2"/>
    <sheet name="practica6, ej.2" sheetId="1" r:id="rId3"/>
    <sheet name="Hoja2" sheetId="2" r:id="rId4"/>
    <sheet name="Hoja3" sheetId="3" r:id="rId5"/>
  </sheets>
  <definedNames>
    <definedName name="error">'practica6, ej.2'!$L$7</definedName>
    <definedName name="n">'modelo 2  a traves del origen'!$B$8</definedName>
    <definedName name="s">'practica6, ej.2'!$L$11</definedName>
    <definedName name="x">'practica6, ej.2'!$H:$H</definedName>
    <definedName name="xbar">'practica6, ej.2'!$L$8</definedName>
    <definedName name="y">'practica6, ej.2'!$I:$I</definedName>
    <definedName name="ybar">'practica6, ej.2'!$L$9</definedName>
  </definedNames>
  <calcPr calcId="144525"/>
</workbook>
</file>

<file path=xl/calcChain.xml><?xml version="1.0" encoding="utf-8"?>
<calcChain xmlns="http://schemas.openxmlformats.org/spreadsheetml/2006/main">
  <c r="C23" i="6" l="1"/>
  <c r="C22" i="6"/>
  <c r="D26" i="6"/>
  <c r="L10" i="1"/>
  <c r="L11" i="1" s="1"/>
  <c r="L9" i="1"/>
  <c r="L6" i="1"/>
  <c r="L7" i="1" s="1"/>
  <c r="L8" i="1"/>
  <c r="K17" i="1" l="1"/>
  <c r="K15" i="1"/>
  <c r="K13" i="1"/>
  <c r="K11" i="1"/>
  <c r="K9" i="1"/>
  <c r="K7" i="1"/>
  <c r="K5" i="1"/>
  <c r="K4" i="1"/>
  <c r="J18" i="1"/>
  <c r="K6" i="1"/>
  <c r="K8" i="1"/>
  <c r="K10" i="1"/>
  <c r="K12" i="1"/>
  <c r="K14" i="1"/>
  <c r="K16" i="1"/>
  <c r="K18" i="1"/>
  <c r="J5" i="1"/>
  <c r="J7" i="1"/>
  <c r="J9" i="1"/>
  <c r="J11" i="1"/>
  <c r="J13" i="1"/>
  <c r="J15" i="1"/>
  <c r="J17" i="1"/>
  <c r="J4" i="1"/>
  <c r="J6" i="1"/>
  <c r="J8" i="1"/>
  <c r="J10" i="1"/>
  <c r="J12" i="1"/>
  <c r="J14" i="1"/>
  <c r="J16" i="1"/>
  <c r="L13" i="1" l="1"/>
  <c r="L15" i="1"/>
  <c r="K19" i="1"/>
  <c r="J19" i="1"/>
</calcChain>
</file>

<file path=xl/sharedStrings.xml><?xml version="1.0" encoding="utf-8"?>
<sst xmlns="http://schemas.openxmlformats.org/spreadsheetml/2006/main" count="102" uniqueCount="69">
  <si>
    <t>gdp deflator for domestic goods</t>
  </si>
  <si>
    <t>y</t>
  </si>
  <si>
    <t>gdp deflator for imports</t>
  </si>
  <si>
    <t>x</t>
  </si>
  <si>
    <t>vamos a comparar el deflactor del pib de productos nacionales contra el deflactor de productos imortados  o es decir productos  extranjeros. El pib es mas usado como un indicador de inflacion en lugar el IPC, singapour es pequeño y una economía abierta , legeramente dependiente del comercio exterior.</t>
  </si>
  <si>
    <t>a) como podrias escoger entre los dos modelos</t>
  </si>
  <si>
    <t>b</t>
  </si>
  <si>
    <t>b) encaja ambos modelos de los datos y decide cual da mejor encaje</t>
  </si>
  <si>
    <t>c)que otos modelo podrian ser apropiados ,para los datos</t>
  </si>
  <si>
    <t>datos serie de tiempo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</si>
  <si>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</si>
  <si>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</si>
  <si>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</si>
  <si>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</si>
  <si>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</si>
  <si>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</si>
  <si>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</si>
  <si>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</si>
  <si>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</si>
  <si>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</si>
  <si>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</si>
  <si>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</si>
  <si>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</si>
  <si>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</si>
  <si>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</si>
  <si>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</si>
  <si>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</si>
  <si>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</si>
  <si>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</si>
  <si>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</si>
  <si>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</si>
  <si>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</si>
  <si>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</si>
  <si>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</si>
  <si>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</si>
  <si>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Análisis de los residuales</t>
  </si>
  <si>
    <t>Observación</t>
  </si>
  <si>
    <t>Pronóstico para Y</t>
  </si>
  <si>
    <t>el deflactor de las importaciones explica en un .98% al deflactor del pib en el producto nacional</t>
  </si>
  <si>
    <t>error tipico de la regresión con un nivel de confiansa del 95%</t>
  </si>
  <si>
    <t xml:space="preserve">en una aumendo de una unidad  del deflactor del pib en productos importados aumentara en un .54 % en promedio el deflactor de los productos nacionales </t>
  </si>
  <si>
    <t>a</t>
  </si>
  <si>
    <t>independientemende el deflactor del pib en importaciones el deflactor del pib en productos nacionales es de 513 en promedio</t>
  </si>
  <si>
    <t>este analális se toma en cuenta si se utiliza el modelo 1 tomando en cuenta que los datos no se normalizan dado al ppa</t>
  </si>
  <si>
    <t>norm x</t>
  </si>
  <si>
    <t>normy</t>
  </si>
  <si>
    <t>como se normaliza</t>
  </si>
  <si>
    <t>x´xbarra/erros estandar</t>
  </si>
  <si>
    <t>xbarra</t>
  </si>
  <si>
    <t>s2</t>
  </si>
  <si>
    <t xml:space="preserve">s </t>
  </si>
  <si>
    <t>y barra</t>
  </si>
  <si>
    <t>s</t>
  </si>
  <si>
    <t>promedio normalizado</t>
  </si>
  <si>
    <t>se cumplen los supuestas con media de cero y varianza mas o mens igual</t>
  </si>
  <si>
    <t>var,normatizada x</t>
  </si>
  <si>
    <t>var, normatizada y</t>
  </si>
  <si>
    <t>entonces puedes hacer la regresión a tra ves del origen dado que ya son comparables los datos . Eran distintos por los tipos de cambio no see sabe con que valor ingresaban las importaciones.</t>
  </si>
  <si>
    <t>como se cumple uno de los supuestos cuando utlizas la regresion a través del tiempo los residuos no siempre daran 0</t>
  </si>
  <si>
    <t xml:space="preserve">al normalizar los datos el deflactor del piben importaciones explica en un .98% al deflactor del pib nacioal </t>
  </si>
  <si>
    <t>un error en el modelo de .15</t>
  </si>
  <si>
    <t>con un intecepto de 0 la variable x nos indica</t>
  </si>
  <si>
    <t>que al aumento de una unidad en el deflactor en importaciones el deflactor nacional aumenta en .99% en promedio</t>
  </si>
  <si>
    <t>al tener intercepto de cero independiente mente el deflactor en importacion el deflactor nacional ceria cero tambien</t>
  </si>
  <si>
    <t>hipotesis para B</t>
  </si>
  <si>
    <t>ttablas</t>
  </si>
  <si>
    <t>problabilidad es menor al 10% es estadisticamente significativo el coeficente estimado</t>
  </si>
  <si>
    <t>t calculada</t>
  </si>
  <si>
    <t>es mucho mayor yse va hasta el extremo si es significativo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</si>
</sst>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/>
    <xf numFmtId="0" fontId="0" fillId="2" borderId="0" xfId="0" applyFill="1"/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deflactor</a:t>
            </a:r>
            <a:r>
              <a:rPr lang="es-MX" baseline="0"/>
              <a:t> del pib normalizado</a:t>
            </a:r>
            <a:endParaRPr lang="es-MX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'practica6, ej.2'!$J$4:$J$18</c:f>
              <c:numCache>
                <c:formatCode>General</c:formatCode>
                <c:ptCount val="15"/>
                <c:pt idx="0">
                  <c:v>-1.1856988963488373</c:v>
                </c:pt>
                <c:pt idx="1">
                  <c:v>-1.1201504315629678</c:v>
                </c:pt>
                <c:pt idx="2">
                  <c:v>-1.0421165449131233</c:v>
                </c:pt>
                <c:pt idx="3">
                  <c:v>-1.0218277343841637</c:v>
                </c:pt>
                <c:pt idx="4">
                  <c:v>-1.0140243457191793</c:v>
                </c:pt>
                <c:pt idx="5">
                  <c:v>-0.78460471896863648</c:v>
                </c:pt>
                <c:pt idx="6">
                  <c:v>-1.6751274334166642E-2</c:v>
                </c:pt>
                <c:pt idx="7">
                  <c:v>1.6022958058768046E-2</c:v>
                </c:pt>
                <c:pt idx="8">
                  <c:v>0.20174360828539795</c:v>
                </c:pt>
                <c:pt idx="9">
                  <c:v>0.33440121559013358</c:v>
                </c:pt>
                <c:pt idx="10">
                  <c:v>0.39838900264300608</c:v>
                </c:pt>
                <c:pt idx="11">
                  <c:v>0.78075504722724409</c:v>
                </c:pt>
                <c:pt idx="12">
                  <c:v>1.3441597088391213</c:v>
                </c:pt>
                <c:pt idx="13">
                  <c:v>1.5876254351866361</c:v>
                </c:pt>
                <c:pt idx="14">
                  <c:v>1.5220769704007668</c:v>
                </c:pt>
              </c:numCache>
            </c:numRef>
          </c:xVal>
          <c:yVal>
            <c:numRef>
              <c:f>'practica6, ej.2'!$K$4:$K$18</c:f>
              <c:numCache>
                <c:formatCode>General</c:formatCode>
                <c:ptCount val="15"/>
                <c:pt idx="0">
                  <c:v>-1.3173440820553723</c:v>
                </c:pt>
                <c:pt idx="1">
                  <c:v>-1.2511217728161033</c:v>
                </c:pt>
                <c:pt idx="2">
                  <c:v>-1.2021748485957739</c:v>
                </c:pt>
                <c:pt idx="3">
                  <c:v>-1.0668509992807458</c:v>
                </c:pt>
                <c:pt idx="4">
                  <c:v>-0.8969763799278383</c:v>
                </c:pt>
                <c:pt idx="5">
                  <c:v>-0.49676329365573407</c:v>
                </c:pt>
                <c:pt idx="6">
                  <c:v>7.908287364225762E-2</c:v>
                </c:pt>
                <c:pt idx="7">
                  <c:v>0.18273518375589612</c:v>
                </c:pt>
                <c:pt idx="8">
                  <c:v>0.2460782621586752</c:v>
                </c:pt>
                <c:pt idx="9">
                  <c:v>0.3151798022344342</c:v>
                </c:pt>
                <c:pt idx="10">
                  <c:v>0.38716057314668317</c:v>
                </c:pt>
                <c:pt idx="11">
                  <c:v>0.816165967783687</c:v>
                </c:pt>
                <c:pt idx="12">
                  <c:v>1.1040890514326829</c:v>
                </c:pt>
                <c:pt idx="13">
                  <c:v>1.4438382901384978</c:v>
                </c:pt>
                <c:pt idx="14">
                  <c:v>1.6569013720387549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8944"/>
        <c:axId val="75248384"/>
      </c:scatterChart>
      <c:valAx>
        <c:axId val="7521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deflactor importaciónes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248384"/>
        <c:crosses val="autoZero"/>
        <c:crossBetween val="midCat"/>
      </c:valAx>
      <c:valAx>
        <c:axId val="752483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deflactor nacional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218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deflactor con PPA sin normalizar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'practica6, ej.2'!$H$4:$H$18</c:f>
              <c:numCache>
                <c:formatCode>General</c:formatCode>
                <c:ptCount val="15"/>
                <c:pt idx="0">
                  <c:v>1000</c:v>
                </c:pt>
                <c:pt idx="1">
                  <c:v>1042</c:v>
                </c:pt>
                <c:pt idx="2">
                  <c:v>1092</c:v>
                </c:pt>
                <c:pt idx="3">
                  <c:v>1105</c:v>
                </c:pt>
                <c:pt idx="4">
                  <c:v>1110</c:v>
                </c:pt>
                <c:pt idx="5">
                  <c:v>1257</c:v>
                </c:pt>
                <c:pt idx="6">
                  <c:v>1749</c:v>
                </c:pt>
                <c:pt idx="7">
                  <c:v>1770</c:v>
                </c:pt>
                <c:pt idx="8">
                  <c:v>1889</c:v>
                </c:pt>
                <c:pt idx="9">
                  <c:v>1974</c:v>
                </c:pt>
                <c:pt idx="10">
                  <c:v>2015</c:v>
                </c:pt>
                <c:pt idx="11">
                  <c:v>2260</c:v>
                </c:pt>
                <c:pt idx="12">
                  <c:v>2621</c:v>
                </c:pt>
                <c:pt idx="13">
                  <c:v>2777</c:v>
                </c:pt>
                <c:pt idx="14">
                  <c:v>2735</c:v>
                </c:pt>
              </c:numCache>
            </c:numRef>
          </c:xVal>
          <c:yVal>
            <c:numRef>
              <c:f>'practica6, ej.2'!$I$4:$I$18</c:f>
              <c:numCache>
                <c:formatCode>General</c:formatCode>
                <c:ptCount val="15"/>
                <c:pt idx="0">
                  <c:v>1000</c:v>
                </c:pt>
                <c:pt idx="1">
                  <c:v>1023</c:v>
                </c:pt>
                <c:pt idx="2">
                  <c:v>1040</c:v>
                </c:pt>
                <c:pt idx="3">
                  <c:v>1087</c:v>
                </c:pt>
                <c:pt idx="4">
                  <c:v>1146</c:v>
                </c:pt>
                <c:pt idx="5">
                  <c:v>1285</c:v>
                </c:pt>
                <c:pt idx="6">
                  <c:v>1485</c:v>
                </c:pt>
                <c:pt idx="7">
                  <c:v>1521</c:v>
                </c:pt>
                <c:pt idx="8">
                  <c:v>1543</c:v>
                </c:pt>
                <c:pt idx="9">
                  <c:v>1567</c:v>
                </c:pt>
                <c:pt idx="10">
                  <c:v>1592</c:v>
                </c:pt>
                <c:pt idx="11">
                  <c:v>1741</c:v>
                </c:pt>
                <c:pt idx="12">
                  <c:v>1841</c:v>
                </c:pt>
                <c:pt idx="13">
                  <c:v>1959</c:v>
                </c:pt>
                <c:pt idx="14">
                  <c:v>2033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02816"/>
        <c:axId val="100131584"/>
      </c:scatterChart>
      <c:valAx>
        <c:axId val="7600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deflactor del pib de importaciones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131584"/>
        <c:crosses val="autoZero"/>
        <c:crossBetween val="midCat"/>
      </c:valAx>
      <c:valAx>
        <c:axId val="100131584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76002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deflactor</a:t>
            </a:r>
            <a:r>
              <a:rPr lang="es-MX" baseline="0"/>
              <a:t> del pib normalizado</a:t>
            </a:r>
            <a:endParaRPr lang="es-MX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'practica6, ej.2'!$J$4:$J$18</c:f>
              <c:numCache>
                <c:formatCode>General</c:formatCode>
                <c:ptCount val="15"/>
                <c:pt idx="0">
                  <c:v>-1.1856988963488373</c:v>
                </c:pt>
                <c:pt idx="1">
                  <c:v>-1.1201504315629678</c:v>
                </c:pt>
                <c:pt idx="2">
                  <c:v>-1.0421165449131233</c:v>
                </c:pt>
                <c:pt idx="3">
                  <c:v>-1.0218277343841637</c:v>
                </c:pt>
                <c:pt idx="4">
                  <c:v>-1.0140243457191793</c:v>
                </c:pt>
                <c:pt idx="5">
                  <c:v>-0.78460471896863648</c:v>
                </c:pt>
                <c:pt idx="6">
                  <c:v>-1.6751274334166642E-2</c:v>
                </c:pt>
                <c:pt idx="7">
                  <c:v>1.6022958058768046E-2</c:v>
                </c:pt>
                <c:pt idx="8">
                  <c:v>0.20174360828539795</c:v>
                </c:pt>
                <c:pt idx="9">
                  <c:v>0.33440121559013358</c:v>
                </c:pt>
                <c:pt idx="10">
                  <c:v>0.39838900264300608</c:v>
                </c:pt>
                <c:pt idx="11">
                  <c:v>0.78075504722724409</c:v>
                </c:pt>
                <c:pt idx="12">
                  <c:v>1.3441597088391213</c:v>
                </c:pt>
                <c:pt idx="13">
                  <c:v>1.5876254351866361</c:v>
                </c:pt>
                <c:pt idx="14">
                  <c:v>1.5220769704007668</c:v>
                </c:pt>
              </c:numCache>
            </c:numRef>
          </c:xVal>
          <c:yVal>
            <c:numRef>
              <c:f>'practica6, ej.2'!$K$4:$K$18</c:f>
              <c:numCache>
                <c:formatCode>General</c:formatCode>
                <c:ptCount val="15"/>
                <c:pt idx="0">
                  <c:v>-1.3173440820553723</c:v>
                </c:pt>
                <c:pt idx="1">
                  <c:v>-1.2511217728161033</c:v>
                </c:pt>
                <c:pt idx="2">
                  <c:v>-1.2021748485957739</c:v>
                </c:pt>
                <c:pt idx="3">
                  <c:v>-1.0668509992807458</c:v>
                </c:pt>
                <c:pt idx="4">
                  <c:v>-0.8969763799278383</c:v>
                </c:pt>
                <c:pt idx="5">
                  <c:v>-0.49676329365573407</c:v>
                </c:pt>
                <c:pt idx="6">
                  <c:v>7.908287364225762E-2</c:v>
                </c:pt>
                <c:pt idx="7">
                  <c:v>0.18273518375589612</c:v>
                </c:pt>
                <c:pt idx="8">
                  <c:v>0.2460782621586752</c:v>
                </c:pt>
                <c:pt idx="9">
                  <c:v>0.3151798022344342</c:v>
                </c:pt>
                <c:pt idx="10">
                  <c:v>0.38716057314668317</c:v>
                </c:pt>
                <c:pt idx="11">
                  <c:v>0.816165967783687</c:v>
                </c:pt>
                <c:pt idx="12">
                  <c:v>1.1040890514326829</c:v>
                </c:pt>
                <c:pt idx="13">
                  <c:v>1.4438382901384978</c:v>
                </c:pt>
                <c:pt idx="14">
                  <c:v>1.6569013720387549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20896"/>
        <c:axId val="115922816"/>
      </c:scatterChart>
      <c:valAx>
        <c:axId val="11592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deflactor importaciónes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922816"/>
        <c:crosses val="autoZero"/>
        <c:crossBetween val="midCat"/>
      </c:valAx>
      <c:valAx>
        <c:axId val="1159228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deflactor nacional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920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8</xdr:row>
      <xdr:rowOff>85725</xdr:rowOff>
    </xdr:from>
    <xdr:to>
      <xdr:col>16</xdr:col>
      <xdr:colOff>266700</xdr:colOff>
      <xdr:row>22</xdr:row>
      <xdr:rowOff>4762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476250</xdr:colOff>
      <xdr:row>22</xdr:row>
      <xdr:rowOff>161925</xdr:rowOff>
    </xdr:to>
    <xdr:pic>
      <xdr:nvPicPr>
        <xdr:cNvPr id="2" name="1 Imag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280" t="40530" r="8901" b="-1060"/>
        <a:stretch/>
      </xdr:blipFill>
      <xdr:spPr bwMode="auto">
        <a:xfrm>
          <a:off x="0" y="0"/>
          <a:ext cx="5048250" cy="435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66675</xdr:colOff>
      <xdr:row>20</xdr:row>
      <xdr:rowOff>85724</xdr:rowOff>
    </xdr:from>
    <xdr:to>
      <xdr:col>11</xdr:col>
      <xdr:colOff>657225</xdr:colOff>
      <xdr:row>29</xdr:row>
      <xdr:rowOff>190499</xdr:rowOff>
    </xdr:to>
    <xdr:sp macro="" textlink="">
      <xdr:nvSpPr>
        <xdr:cNvPr id="3" name="2 CuadroTexto"/>
        <xdr:cNvSpPr txBox="1"/>
      </xdr:nvSpPr>
      <xdr:spPr>
        <a:xfrm>
          <a:off x="5400675" y="3895724"/>
          <a:ext cx="3638550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rgbClr val="FF0000"/>
              </a:solidFill>
            </a:rPr>
            <a:t>dado a que se habla que tomamos al pib como medida de medición recuerden que el análisis del PIB esta con el PPA y hace que el pib sea comparable en distintas economías homogenizando dado a que se mide con las diversas modenas y sus valores de países, asi que tomando en cuenta esto si es el supuesto se puede realizar el modelo 1 en caso de que no sea de esa manera dado que son bienes de otro páis con diverso tipo de cambio se necesita normalizar la información y elaborar el modelo numero 2.</a:t>
          </a:r>
        </a:p>
      </xdr:txBody>
    </xdr:sp>
    <xdr:clientData/>
  </xdr:twoCellAnchor>
  <xdr:twoCellAnchor>
    <xdr:from>
      <xdr:col>0</xdr:col>
      <xdr:colOff>685800</xdr:colOff>
      <xdr:row>33</xdr:row>
      <xdr:rowOff>138112</xdr:rowOff>
    </xdr:from>
    <xdr:to>
      <xdr:col>6</xdr:col>
      <xdr:colOff>685800</xdr:colOff>
      <xdr:row>48</xdr:row>
      <xdr:rowOff>23812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29</xdr:row>
      <xdr:rowOff>57150</xdr:rowOff>
    </xdr:from>
    <xdr:to>
      <xdr:col>6</xdr:col>
      <xdr:colOff>133350</xdr:colOff>
      <xdr:row>31</xdr:row>
      <xdr:rowOff>152400</xdr:rowOff>
    </xdr:to>
    <xdr:sp macro="" textlink="">
      <xdr:nvSpPr>
        <xdr:cNvPr id="5" name="4 CuadroTexto"/>
        <xdr:cNvSpPr txBox="1"/>
      </xdr:nvSpPr>
      <xdr:spPr>
        <a:xfrm>
          <a:off x="895350" y="4819650"/>
          <a:ext cx="38100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rgbClr val="FF0000"/>
              </a:solidFill>
            </a:rPr>
            <a:t>un modelos log-log</a:t>
          </a:r>
          <a:r>
            <a:rPr lang="es-MX" sz="1100" baseline="0">
              <a:solidFill>
                <a:srgbClr val="FF0000"/>
              </a:solidFill>
            </a:rPr>
            <a:t> , para medir el cambioporcentual entre los indices deflactoris y seria mas  entendible los resultados.</a:t>
          </a:r>
          <a:endParaRPr lang="es-MX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514350</xdr:colOff>
      <xdr:row>2</xdr:row>
      <xdr:rowOff>133349</xdr:rowOff>
    </xdr:from>
    <xdr:to>
      <xdr:col>27</xdr:col>
      <xdr:colOff>514350</xdr:colOff>
      <xdr:row>15</xdr:row>
      <xdr:rowOff>90486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I39"/>
  <sheetViews>
    <sheetView topLeftCell="A11" workbookViewId="0">
      <selection activeCell="C11" sqref="C11"/>
    </sheetView>
  </sheetViews>
  <sheetFormatPr baseColWidth="10" defaultRowHeight="15" x14ac:dyDescent="0.25"/>
  <cols>
    <col min="1" max="1" width="31.140625" customWidth="1"/>
    <col min="4" max="4" width="12.7109375" bestFit="1" customWidth="1"/>
  </cols>
  <sheetData>
    <row r="1" spans="1:9" x14ac:dyDescent="0.25">
      <c r="A1" t="s">
        <v>10</v>
      </c>
      <c r="B1" s="5" t="s">
        <v>43</v>
      </c>
    </row>
    <row r="2" spans="1:9" ht="15.75" thickBot="1" x14ac:dyDescent="0.3"/>
    <row r="3" spans="1:9" x14ac:dyDescent="0.25">
      <c r="A3" s="4" t="s">
        <v>11</v>
      </c>
      <c r="B3" s="4"/>
    </row>
    <row r="4" spans="1:9" x14ac:dyDescent="0.25">
      <c r="A4" s="1" t="s">
        <v>12</v>
      </c>
      <c r="B4" s="1">
        <v>0.98943353275924517</v>
      </c>
    </row>
    <row r="5" spans="1:9" x14ac:dyDescent="0.25">
      <c r="A5" s="1" t="s">
        <v>13</v>
      </c>
      <c r="B5" s="1">
        <v>0.9789787157484402</v>
      </c>
      <c r="C5" s="5" t="s">
        <v>38</v>
      </c>
    </row>
    <row r="6" spans="1:9" x14ac:dyDescent="0.25">
      <c r="A6" s="1" t="s">
        <v>14</v>
      </c>
      <c r="B6" s="1">
        <v>0.9773616938829357</v>
      </c>
    </row>
    <row r="7" spans="1:9" x14ac:dyDescent="0.25">
      <c r="A7" s="1" t="s">
        <v>15</v>
      </c>
      <c r="B7" s="1">
        <v>52.257120959692799</v>
      </c>
      <c r="C7" s="5" t="s">
        <v>39</v>
      </c>
    </row>
    <row r="8" spans="1:9" ht="15.75" thickBot="1" x14ac:dyDescent="0.3">
      <c r="A8" s="2" t="s">
        <v>16</v>
      </c>
      <c r="B8" s="2">
        <v>15</v>
      </c>
    </row>
    <row r="10" spans="1:9" ht="15.75" thickBot="1" x14ac:dyDescent="0.3">
      <c r="A10" t="s">
        <v>17</v>
      </c>
    </row>
    <row r="11" spans="1:9" x14ac:dyDescent="0.25">
      <c r="A11" s="3"/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</row>
    <row r="12" spans="1:9" x14ac:dyDescent="0.25">
      <c r="A12" s="1" t="s">
        <v>18</v>
      </c>
      <c r="B12" s="1">
        <v>1</v>
      </c>
      <c r="C12" s="1">
        <v>1653287.2463503857</v>
      </c>
      <c r="D12" s="1">
        <v>1653287.2463503857</v>
      </c>
      <c r="E12" s="1">
        <v>605.42082740664739</v>
      </c>
      <c r="F12" s="1">
        <v>2.740964539253876E-12</v>
      </c>
    </row>
    <row r="13" spans="1:9" x14ac:dyDescent="0.25">
      <c r="A13" s="1" t="s">
        <v>19</v>
      </c>
      <c r="B13" s="1">
        <v>13</v>
      </c>
      <c r="C13" s="1">
        <v>35500.486982947536</v>
      </c>
      <c r="D13" s="1">
        <v>2730.8066909959643</v>
      </c>
      <c r="E13" s="1"/>
      <c r="F13" s="1"/>
    </row>
    <row r="14" spans="1:9" ht="15.75" thickBot="1" x14ac:dyDescent="0.3">
      <c r="A14" s="2" t="s">
        <v>20</v>
      </c>
      <c r="B14" s="2">
        <v>14</v>
      </c>
      <c r="C14" s="2">
        <v>1688787.7333333332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27</v>
      </c>
      <c r="C16" s="3" t="s">
        <v>15</v>
      </c>
      <c r="D16" s="3" t="s">
        <v>28</v>
      </c>
      <c r="E16" s="3" t="s">
        <v>29</v>
      </c>
      <c r="F16" s="3" t="s">
        <v>30</v>
      </c>
      <c r="G16" s="3" t="s">
        <v>31</v>
      </c>
      <c r="H16" s="3" t="s">
        <v>32</v>
      </c>
      <c r="I16" s="3" t="s">
        <v>33</v>
      </c>
    </row>
    <row r="17" spans="1:9" x14ac:dyDescent="0.25">
      <c r="A17" s="1" t="s">
        <v>21</v>
      </c>
      <c r="B17" s="1">
        <v>513.75449621387804</v>
      </c>
      <c r="C17" s="1">
        <v>40.660698274133921</v>
      </c>
      <c r="D17" s="1">
        <v>12.635161667666198</v>
      </c>
      <c r="E17" s="1">
        <v>1.1230164975844687E-8</v>
      </c>
      <c r="F17" s="1">
        <v>425.91239811254832</v>
      </c>
      <c r="G17" s="1">
        <v>601.59659431520777</v>
      </c>
      <c r="H17" s="1">
        <v>425.91239811254832</v>
      </c>
      <c r="I17" s="1">
        <v>601.59659431520777</v>
      </c>
    </row>
    <row r="18" spans="1:9" ht="15.75" thickBot="1" x14ac:dyDescent="0.3">
      <c r="A18" s="2" t="s">
        <v>34</v>
      </c>
      <c r="B18" s="2">
        <v>0.53631923612637633</v>
      </c>
      <c r="C18" s="2">
        <v>2.1796898176889373E-2</v>
      </c>
      <c r="D18" s="2">
        <v>24.605300798946718</v>
      </c>
      <c r="E18" s="2">
        <v>2.7409645392538659E-12</v>
      </c>
      <c r="F18" s="2">
        <v>0.48922990049691356</v>
      </c>
      <c r="G18" s="2">
        <v>0.58340857175583916</v>
      </c>
      <c r="H18" s="2">
        <v>0.48922990049691356</v>
      </c>
      <c r="I18" s="2">
        <v>0.58340857175583916</v>
      </c>
    </row>
    <row r="19" spans="1:9" x14ac:dyDescent="0.25">
      <c r="A19" s="1" t="s">
        <v>6</v>
      </c>
      <c r="B19" s="5" t="s">
        <v>40</v>
      </c>
    </row>
    <row r="20" spans="1:9" x14ac:dyDescent="0.25">
      <c r="A20" s="1" t="s">
        <v>41</v>
      </c>
      <c r="B20" s="5" t="s">
        <v>42</v>
      </c>
    </row>
    <row r="22" spans="1:9" x14ac:dyDescent="0.25">
      <c r="A22" t="s">
        <v>35</v>
      </c>
    </row>
    <row r="23" spans="1:9" ht="15.75" thickBot="1" x14ac:dyDescent="0.3">
      <c r="E23" s="5"/>
    </row>
    <row r="24" spans="1:9" x14ac:dyDescent="0.25">
      <c r="A24" s="3" t="s">
        <v>36</v>
      </c>
      <c r="B24" s="3" t="s">
        <v>37</v>
      </c>
      <c r="C24" s="3" t="s">
        <v>19</v>
      </c>
    </row>
    <row r="25" spans="1:9" x14ac:dyDescent="0.25">
      <c r="A25" s="1">
        <v>1</v>
      </c>
      <c r="B25" s="1">
        <v>1050.0737323402545</v>
      </c>
      <c r="C25" s="1">
        <v>-50.073732340254537</v>
      </c>
    </row>
    <row r="26" spans="1:9" x14ac:dyDescent="0.25">
      <c r="A26" s="1">
        <v>2</v>
      </c>
      <c r="B26" s="1">
        <v>1072.5991402575623</v>
      </c>
      <c r="C26" s="1">
        <v>-49.59914025756234</v>
      </c>
    </row>
    <row r="27" spans="1:9" x14ac:dyDescent="0.25">
      <c r="A27" s="1">
        <v>3</v>
      </c>
      <c r="B27" s="1">
        <v>1099.415102063881</v>
      </c>
      <c r="C27" s="1">
        <v>-59.415102063881022</v>
      </c>
    </row>
    <row r="28" spans="1:9" x14ac:dyDescent="0.25">
      <c r="A28" s="1">
        <v>4</v>
      </c>
      <c r="B28" s="1">
        <v>1106.3872521335238</v>
      </c>
      <c r="C28" s="1">
        <v>-19.387252133523816</v>
      </c>
    </row>
    <row r="29" spans="1:9" x14ac:dyDescent="0.25">
      <c r="A29" s="1">
        <v>5</v>
      </c>
      <c r="B29" s="1">
        <v>1109.0688483141557</v>
      </c>
      <c r="C29" s="1">
        <v>36.93115168584427</v>
      </c>
    </row>
    <row r="30" spans="1:9" x14ac:dyDescent="0.25">
      <c r="A30" s="1">
        <v>6</v>
      </c>
      <c r="B30" s="1">
        <v>1187.907776024733</v>
      </c>
      <c r="C30" s="1">
        <v>97.092223975266961</v>
      </c>
    </row>
    <row r="31" spans="1:9" x14ac:dyDescent="0.25">
      <c r="A31" s="1">
        <v>7</v>
      </c>
      <c r="B31" s="1">
        <v>1451.7768401989101</v>
      </c>
      <c r="C31" s="1">
        <v>33.223159801089878</v>
      </c>
    </row>
    <row r="32" spans="1:9" x14ac:dyDescent="0.25">
      <c r="A32" s="1">
        <v>8</v>
      </c>
      <c r="B32" s="1">
        <v>1463.0395441575643</v>
      </c>
      <c r="C32" s="1">
        <v>57.960455842435749</v>
      </c>
    </row>
    <row r="33" spans="1:3" x14ac:dyDescent="0.25">
      <c r="A33" s="1">
        <v>9</v>
      </c>
      <c r="B33" s="1">
        <v>1526.8615332566028</v>
      </c>
      <c r="C33" s="1">
        <v>16.138466743397203</v>
      </c>
    </row>
    <row r="34" spans="1:3" x14ac:dyDescent="0.25">
      <c r="A34" s="1">
        <v>10</v>
      </c>
      <c r="B34" s="1">
        <v>1572.4486683273449</v>
      </c>
      <c r="C34" s="1">
        <v>-5.4486683273448762</v>
      </c>
    </row>
    <row r="35" spans="1:3" x14ac:dyDescent="0.25">
      <c r="A35" s="1">
        <v>11</v>
      </c>
      <c r="B35" s="1">
        <v>1594.4377570085262</v>
      </c>
      <c r="C35" s="1">
        <v>-2.437757008526205</v>
      </c>
    </row>
    <row r="36" spans="1:3" x14ac:dyDescent="0.25">
      <c r="A36" s="1">
        <v>12</v>
      </c>
      <c r="B36" s="1">
        <v>1725.8359698594886</v>
      </c>
      <c r="C36" s="1">
        <v>15.164030140511386</v>
      </c>
    </row>
    <row r="37" spans="1:3" x14ac:dyDescent="0.25">
      <c r="A37" s="1">
        <v>13</v>
      </c>
      <c r="B37" s="1">
        <v>1919.4472141011106</v>
      </c>
      <c r="C37" s="1">
        <v>-78.447214101110603</v>
      </c>
    </row>
    <row r="38" spans="1:3" x14ac:dyDescent="0.25">
      <c r="A38" s="1">
        <v>14</v>
      </c>
      <c r="B38" s="1">
        <v>2003.113014936825</v>
      </c>
      <c r="C38" s="1">
        <v>-44.113014936825039</v>
      </c>
    </row>
    <row r="39" spans="1:3" ht="15.75" thickBot="1" x14ac:dyDescent="0.3">
      <c r="A39" s="2">
        <v>15</v>
      </c>
      <c r="B39" s="2">
        <v>1980.5876070195172</v>
      </c>
      <c r="C39" s="2">
        <v>52.412392980482764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0"/>
  <sheetViews>
    <sheetView tabSelected="1" topLeftCell="C1" workbookViewId="0">
      <selection activeCell="C5" sqref="C5:I7"/>
    </sheetView>
  </sheetViews>
  <sheetFormatPr baseColWidth="10" defaultRowHeight="15" x14ac:dyDescent="0.25"/>
  <cols>
    <col min="1" max="1" width="35.42578125" customWidth="1"/>
    <col min="3" max="3" width="22.85546875" customWidth="1"/>
    <col min="4" max="4" width="25.7109375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4" t="s">
        <v>11</v>
      </c>
      <c r="B3" s="4"/>
    </row>
    <row r="4" spans="1:9" x14ac:dyDescent="0.25">
      <c r="A4" s="1" t="s">
        <v>12</v>
      </c>
      <c r="B4" s="1">
        <v>0.98943353275924506</v>
      </c>
    </row>
    <row r="5" spans="1:9" x14ac:dyDescent="0.25">
      <c r="A5" s="1" t="s">
        <v>13</v>
      </c>
      <c r="B5" s="1">
        <v>0.97897871574844009</v>
      </c>
      <c r="C5" s="6" t="s">
        <v>59</v>
      </c>
      <c r="D5" s="6"/>
      <c r="E5" s="6"/>
      <c r="F5" s="6"/>
      <c r="G5" s="6"/>
      <c r="H5" s="6"/>
      <c r="I5" s="6"/>
    </row>
    <row r="6" spans="1:9" x14ac:dyDescent="0.25">
      <c r="A6" s="1" t="s">
        <v>14</v>
      </c>
      <c r="B6" s="1">
        <v>0.90755014431986869</v>
      </c>
      <c r="C6" s="6"/>
      <c r="D6" s="6"/>
      <c r="E6" s="6"/>
      <c r="F6" s="6"/>
      <c r="G6" s="6"/>
      <c r="H6" s="6"/>
      <c r="I6" s="6"/>
    </row>
    <row r="7" spans="1:9" x14ac:dyDescent="0.25">
      <c r="A7" s="1" t="s">
        <v>15</v>
      </c>
      <c r="B7" s="1">
        <v>0.14498718650818743</v>
      </c>
      <c r="C7" s="6" t="s">
        <v>60</v>
      </c>
      <c r="D7" s="6"/>
      <c r="E7" s="6"/>
      <c r="F7" s="6"/>
      <c r="G7" s="6"/>
      <c r="H7" s="6"/>
      <c r="I7" s="6"/>
    </row>
    <row r="8" spans="1:9" ht="15.75" thickBot="1" x14ac:dyDescent="0.3">
      <c r="A8" s="2" t="s">
        <v>16</v>
      </c>
      <c r="B8" s="2">
        <v>15</v>
      </c>
    </row>
    <row r="10" spans="1:9" ht="15.75" thickBot="1" x14ac:dyDescent="0.3">
      <c r="A10" t="s">
        <v>17</v>
      </c>
    </row>
    <row r="11" spans="1:9" x14ac:dyDescent="0.25">
      <c r="A11" s="3"/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</row>
    <row r="12" spans="1:9" x14ac:dyDescent="0.25">
      <c r="A12" s="1" t="s">
        <v>18</v>
      </c>
      <c r="B12" s="1">
        <v>1</v>
      </c>
      <c r="C12" s="1">
        <v>13.705702020478153</v>
      </c>
      <c r="D12" s="1">
        <v>13.705702020478153</v>
      </c>
      <c r="E12" s="1">
        <v>651.99166028408069</v>
      </c>
      <c r="F12" s="1">
        <v>1.7086876210498797E-12</v>
      </c>
    </row>
    <row r="13" spans="1:9" x14ac:dyDescent="0.25">
      <c r="A13" s="1" t="s">
        <v>19</v>
      </c>
      <c r="B13" s="1">
        <v>14</v>
      </c>
      <c r="C13" s="1">
        <v>0.29429797952183895</v>
      </c>
      <c r="D13" s="1">
        <v>2.1021284251559923E-2</v>
      </c>
      <c r="E13" s="1"/>
      <c r="F13" s="1"/>
    </row>
    <row r="14" spans="1:9" ht="15.75" thickBot="1" x14ac:dyDescent="0.3">
      <c r="A14" s="2" t="s">
        <v>20</v>
      </c>
      <c r="B14" s="2">
        <v>15</v>
      </c>
      <c r="C14" s="2">
        <v>13.999999999999991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27</v>
      </c>
      <c r="C16" s="3" t="s">
        <v>15</v>
      </c>
      <c r="D16" s="3" t="s">
        <v>28</v>
      </c>
      <c r="E16" s="3" t="s">
        <v>29</v>
      </c>
      <c r="F16" s="3" t="s">
        <v>30</v>
      </c>
      <c r="G16" s="3" t="s">
        <v>31</v>
      </c>
      <c r="H16" s="3" t="s">
        <v>32</v>
      </c>
      <c r="I16" s="3" t="s">
        <v>33</v>
      </c>
    </row>
    <row r="17" spans="1:14" x14ac:dyDescent="0.25">
      <c r="A17" s="1" t="s">
        <v>21</v>
      </c>
      <c r="B17" s="1">
        <v>0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</row>
    <row r="18" spans="1:14" ht="15.75" thickBot="1" x14ac:dyDescent="0.3">
      <c r="A18" s="2" t="s">
        <v>34</v>
      </c>
      <c r="B18" s="2">
        <v>0.98943353275924495</v>
      </c>
      <c r="C18" s="2">
        <v>3.8749455527566465E-2</v>
      </c>
      <c r="D18" s="2">
        <v>25.534127364844117</v>
      </c>
      <c r="E18" s="2">
        <v>3.8350786374212178E-13</v>
      </c>
      <c r="F18" s="2">
        <v>0.90632421637965743</v>
      </c>
      <c r="G18" s="2">
        <v>1.0725428491388325</v>
      </c>
      <c r="H18" s="2">
        <v>0.90632421637965743</v>
      </c>
      <c r="I18" s="2">
        <v>1.0725428491388325</v>
      </c>
    </row>
    <row r="19" spans="1:14" x14ac:dyDescent="0.25">
      <c r="A19" s="7" t="s">
        <v>61</v>
      </c>
      <c r="B19" s="6"/>
      <c r="C19" s="6"/>
      <c r="D19" s="6"/>
      <c r="E19" s="6" t="s">
        <v>66</v>
      </c>
      <c r="F19" s="6"/>
      <c r="G19" s="6"/>
      <c r="H19" s="6"/>
    </row>
    <row r="20" spans="1:14" x14ac:dyDescent="0.25">
      <c r="A20" s="7" t="s">
        <v>62</v>
      </c>
      <c r="B20" s="6"/>
      <c r="C20" s="6"/>
      <c r="D20" s="6"/>
      <c r="E20" s="6"/>
      <c r="F20" s="6"/>
      <c r="G20" s="6"/>
      <c r="H20" s="6"/>
    </row>
    <row r="21" spans="1:14" x14ac:dyDescent="0.25">
      <c r="A21" s="7" t="s">
        <v>63</v>
      </c>
      <c r="B21" s="6"/>
      <c r="C21" s="6"/>
      <c r="D21" s="6"/>
      <c r="E21" s="6"/>
      <c r="F21" s="6"/>
      <c r="G21" s="6"/>
      <c r="H21" s="6"/>
    </row>
    <row r="22" spans="1:14" x14ac:dyDescent="0.25">
      <c r="A22" s="7" t="s">
        <v>64</v>
      </c>
      <c r="B22" s="6" t="s">
        <v>65</v>
      </c>
      <c r="C22" s="6">
        <f>_xlfn.T.INV.2T(0.95,n-1)</f>
        <v>6.3840252879714454E-2</v>
      </c>
      <c r="D22" s="6" t="s">
        <v>68</v>
      </c>
      <c r="E22" s="6"/>
      <c r="F22" s="6"/>
      <c r="G22" s="6"/>
    </row>
    <row r="23" spans="1:14" x14ac:dyDescent="0.25">
      <c r="A23" s="6" t="s">
        <v>35</v>
      </c>
      <c r="B23" s="6" t="s">
        <v>67</v>
      </c>
      <c r="C23" s="6">
        <f>(B18/C18)</f>
        <v>25.534127364844117</v>
      </c>
      <c r="D23" s="6"/>
      <c r="E23" s="6"/>
      <c r="F23" s="6"/>
      <c r="G23" s="6"/>
    </row>
    <row r="24" spans="1:14" ht="15.75" thickBot="1" x14ac:dyDescent="0.3"/>
    <row r="25" spans="1:14" x14ac:dyDescent="0.25">
      <c r="A25" s="3" t="s">
        <v>36</v>
      </c>
      <c r="B25" s="3" t="s">
        <v>37</v>
      </c>
      <c r="C25" s="3" t="s">
        <v>19</v>
      </c>
    </row>
    <row r="26" spans="1:14" x14ac:dyDescent="0.25">
      <c r="A26" s="1">
        <v>1</v>
      </c>
      <c r="B26" s="1">
        <v>-1.1731702478031678</v>
      </c>
      <c r="C26" s="1">
        <v>-0.14417383425220454</v>
      </c>
      <c r="D26" s="6">
        <f>SUM(C26:C40)</f>
        <v>1.8873791418627661E-15</v>
      </c>
      <c r="E26" s="6" t="s">
        <v>58</v>
      </c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1">
        <v>2</v>
      </c>
      <c r="B27" s="1">
        <v>-1.1083143987231401</v>
      </c>
      <c r="C27" s="1">
        <v>-0.14280737409296318</v>
      </c>
    </row>
    <row r="28" spans="1:14" x14ac:dyDescent="0.25">
      <c r="A28" s="1">
        <v>3</v>
      </c>
      <c r="B28" s="1">
        <v>-1.03110505458025</v>
      </c>
      <c r="C28" s="1">
        <v>-0.17106979401552391</v>
      </c>
    </row>
    <row r="29" spans="1:14" x14ac:dyDescent="0.25">
      <c r="A29" s="1">
        <v>4</v>
      </c>
      <c r="B29" s="1">
        <v>-1.0110306251030985</v>
      </c>
      <c r="C29" s="1">
        <v>-5.5820374177647292E-2</v>
      </c>
    </row>
    <row r="30" spans="1:14" x14ac:dyDescent="0.25">
      <c r="A30" s="1">
        <v>5</v>
      </c>
      <c r="B30" s="1">
        <v>-1.0033096906888095</v>
      </c>
      <c r="C30" s="1">
        <v>0.10633331076097119</v>
      </c>
    </row>
    <row r="31" spans="1:14" x14ac:dyDescent="0.25">
      <c r="A31" s="1">
        <v>6</v>
      </c>
      <c r="B31" s="1">
        <v>-0.77631421890871255</v>
      </c>
      <c r="C31" s="1">
        <v>0.27955092525297848</v>
      </c>
    </row>
    <row r="32" spans="1:14" x14ac:dyDescent="0.25">
      <c r="A32" s="1">
        <v>7</v>
      </c>
      <c r="B32" s="1">
        <v>-1.6574272542673768E-2</v>
      </c>
      <c r="C32" s="1">
        <v>9.5657146184931388E-2</v>
      </c>
    </row>
    <row r="33" spans="1:3" x14ac:dyDescent="0.25">
      <c r="A33" s="1">
        <v>8</v>
      </c>
      <c r="B33" s="1">
        <v>1.5853651997340082E-2</v>
      </c>
      <c r="C33" s="1">
        <v>0.16688153175855602</v>
      </c>
    </row>
    <row r="34" spans="1:3" x14ac:dyDescent="0.25">
      <c r="A34" s="1">
        <v>9</v>
      </c>
      <c r="B34" s="1">
        <v>0.19961189105741858</v>
      </c>
      <c r="C34" s="1">
        <v>4.6466371101256621E-2</v>
      </c>
    </row>
    <row r="35" spans="1:3" x14ac:dyDescent="0.25">
      <c r="A35" s="1">
        <v>10</v>
      </c>
      <c r="B35" s="1">
        <v>0.33086777610033175</v>
      </c>
      <c r="C35" s="1">
        <v>-1.5687973865897542E-2</v>
      </c>
    </row>
    <row r="36" spans="1:3" x14ac:dyDescent="0.25">
      <c r="A36" s="1">
        <v>11</v>
      </c>
      <c r="B36" s="1">
        <v>0.39417943829750168</v>
      </c>
      <c r="C36" s="1">
        <v>-7.0188651508185096E-3</v>
      </c>
    </row>
    <row r="37" spans="1:3" x14ac:dyDescent="0.25">
      <c r="A37" s="1">
        <v>12</v>
      </c>
      <c r="B37" s="1">
        <v>0.77250522459766324</v>
      </c>
      <c r="C37" s="1">
        <v>4.3660743186023754E-2</v>
      </c>
    </row>
    <row r="38" spans="1:3" x14ac:dyDescent="0.25">
      <c r="A38" s="1">
        <v>13</v>
      </c>
      <c r="B38" s="1">
        <v>1.3299566893093298</v>
      </c>
      <c r="C38" s="1">
        <v>-0.22586763787664688</v>
      </c>
    </row>
    <row r="39" spans="1:3" x14ac:dyDescent="0.25">
      <c r="A39" s="1">
        <v>14</v>
      </c>
      <c r="B39" s="1">
        <v>1.570849843035147</v>
      </c>
      <c r="C39" s="1">
        <v>-0.12701155289664912</v>
      </c>
    </row>
    <row r="40" spans="1:3" ht="15.75" thickBot="1" x14ac:dyDescent="0.3">
      <c r="A40" s="2">
        <v>15</v>
      </c>
      <c r="B40" s="2">
        <v>1.5059939939551195</v>
      </c>
      <c r="C40" s="2">
        <v>0.15090737808363541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M29"/>
  <sheetViews>
    <sheetView topLeftCell="H1" workbookViewId="0">
      <selection activeCell="N4" sqref="N4"/>
    </sheetView>
  </sheetViews>
  <sheetFormatPr baseColWidth="10" defaultRowHeight="15" x14ac:dyDescent="0.25"/>
  <cols>
    <col min="10" max="10" width="11.85546875" bestFit="1" customWidth="1"/>
    <col min="11" max="11" width="12" bestFit="1" customWidth="1"/>
    <col min="12" max="12" width="11.85546875" bestFit="1" customWidth="1"/>
  </cols>
  <sheetData>
    <row r="1" spans="8:13" x14ac:dyDescent="0.25">
      <c r="H1" t="s">
        <v>4</v>
      </c>
    </row>
    <row r="2" spans="8:13" x14ac:dyDescent="0.25">
      <c r="H2" t="s">
        <v>2</v>
      </c>
      <c r="I2" t="s">
        <v>0</v>
      </c>
      <c r="L2" t="s">
        <v>9</v>
      </c>
    </row>
    <row r="3" spans="8:13" x14ac:dyDescent="0.25">
      <c r="H3" t="s">
        <v>3</v>
      </c>
      <c r="I3" t="s">
        <v>1</v>
      </c>
      <c r="J3" t="s">
        <v>44</v>
      </c>
      <c r="K3" t="s">
        <v>45</v>
      </c>
      <c r="L3" t="s">
        <v>46</v>
      </c>
    </row>
    <row r="4" spans="8:13" x14ac:dyDescent="0.25">
      <c r="H4">
        <v>1000</v>
      </c>
      <c r="I4">
        <v>1000</v>
      </c>
      <c r="J4">
        <f t="shared" ref="J4:J18" si="0">STANDARDIZE(x,xbar,error)</f>
        <v>-1.1856988963488373</v>
      </c>
      <c r="K4">
        <f t="shared" ref="K4:K18" si="1">STANDARDIZE(y,ybar,s)</f>
        <v>-1.3173440820553723</v>
      </c>
      <c r="L4" t="s">
        <v>47</v>
      </c>
    </row>
    <row r="5" spans="8:13" x14ac:dyDescent="0.25">
      <c r="H5">
        <v>1042</v>
      </c>
      <c r="I5">
        <v>1023</v>
      </c>
      <c r="J5">
        <f t="shared" si="0"/>
        <v>-1.1201504315629678</v>
      </c>
      <c r="K5">
        <f t="shared" si="1"/>
        <v>-1.2511217728161033</v>
      </c>
    </row>
    <row r="6" spans="8:13" x14ac:dyDescent="0.25">
      <c r="H6">
        <v>1092</v>
      </c>
      <c r="I6">
        <v>1040</v>
      </c>
      <c r="J6">
        <f t="shared" si="0"/>
        <v>-1.0421165449131233</v>
      </c>
      <c r="K6">
        <f t="shared" si="1"/>
        <v>-1.2021748485957739</v>
      </c>
      <c r="L6">
        <f>_xlfn.VAR.S(x)</f>
        <v>410557.06666666642</v>
      </c>
      <c r="M6" t="s">
        <v>49</v>
      </c>
    </row>
    <row r="7" spans="8:13" x14ac:dyDescent="0.25">
      <c r="H7">
        <v>1105</v>
      </c>
      <c r="I7">
        <v>1087</v>
      </c>
      <c r="J7">
        <f t="shared" si="0"/>
        <v>-1.0218277343841637</v>
      </c>
      <c r="K7">
        <f t="shared" si="1"/>
        <v>-1.0668509992807458</v>
      </c>
      <c r="L7">
        <f>SQRT(L6)</f>
        <v>640.74727207118599</v>
      </c>
      <c r="M7" t="s">
        <v>50</v>
      </c>
    </row>
    <row r="8" spans="8:13" x14ac:dyDescent="0.25">
      <c r="H8">
        <v>1110</v>
      </c>
      <c r="I8">
        <v>1146</v>
      </c>
      <c r="J8">
        <f t="shared" si="0"/>
        <v>-1.0140243457191793</v>
      </c>
      <c r="K8">
        <f t="shared" si="1"/>
        <v>-0.8969763799278383</v>
      </c>
      <c r="L8">
        <f>AVERAGE(x)</f>
        <v>1759.7333333333333</v>
      </c>
      <c r="M8" t="s">
        <v>48</v>
      </c>
    </row>
    <row r="9" spans="8:13" x14ac:dyDescent="0.25">
      <c r="H9">
        <v>1257</v>
      </c>
      <c r="I9">
        <v>1285</v>
      </c>
      <c r="J9">
        <f t="shared" si="0"/>
        <v>-0.78460471896863648</v>
      </c>
      <c r="K9">
        <f t="shared" si="1"/>
        <v>-0.49676329365573407</v>
      </c>
      <c r="L9">
        <f>AVERAGE(y)</f>
        <v>1457.5333333333333</v>
      </c>
      <c r="M9" t="s">
        <v>51</v>
      </c>
    </row>
    <row r="10" spans="8:13" x14ac:dyDescent="0.25">
      <c r="H10">
        <v>1749</v>
      </c>
      <c r="I10">
        <v>1485</v>
      </c>
      <c r="J10">
        <f t="shared" si="0"/>
        <v>-1.6751274334166642E-2</v>
      </c>
      <c r="K10">
        <f t="shared" si="1"/>
        <v>7.908287364225762E-2</v>
      </c>
      <c r="L10">
        <f>_xlfn.VAR.S(y)</f>
        <v>120627.69523809532</v>
      </c>
      <c r="M10" t="s">
        <v>49</v>
      </c>
    </row>
    <row r="11" spans="8:13" x14ac:dyDescent="0.25">
      <c r="H11">
        <v>1770</v>
      </c>
      <c r="I11">
        <v>1521</v>
      </c>
      <c r="J11">
        <f t="shared" si="0"/>
        <v>1.6022958058768046E-2</v>
      </c>
      <c r="K11">
        <f t="shared" si="1"/>
        <v>0.18273518375589612</v>
      </c>
      <c r="L11">
        <f>SQRT(L10)</f>
        <v>347.31497986423693</v>
      </c>
      <c r="M11" t="s">
        <v>52</v>
      </c>
    </row>
    <row r="12" spans="8:13" x14ac:dyDescent="0.25">
      <c r="H12">
        <v>1889</v>
      </c>
      <c r="I12">
        <v>1543</v>
      </c>
      <c r="J12">
        <f t="shared" si="0"/>
        <v>0.20174360828539795</v>
      </c>
      <c r="K12">
        <f t="shared" si="1"/>
        <v>0.2460782621586752</v>
      </c>
      <c r="L12" s="6" t="s">
        <v>55</v>
      </c>
      <c r="M12" s="6"/>
    </row>
    <row r="13" spans="8:13" x14ac:dyDescent="0.25">
      <c r="H13">
        <v>1974</v>
      </c>
      <c r="I13">
        <v>1567</v>
      </c>
      <c r="J13">
        <f t="shared" si="0"/>
        <v>0.33440121559013358</v>
      </c>
      <c r="K13">
        <f t="shared" si="1"/>
        <v>0.3151798022344342</v>
      </c>
      <c r="L13" s="6">
        <f>_xlfn.VAR.S(J4:J18)</f>
        <v>1.0000000000000004</v>
      </c>
      <c r="M13" s="6"/>
    </row>
    <row r="14" spans="8:13" x14ac:dyDescent="0.25">
      <c r="H14">
        <v>2015</v>
      </c>
      <c r="I14">
        <v>1592</v>
      </c>
      <c r="J14">
        <f t="shared" si="0"/>
        <v>0.39838900264300608</v>
      </c>
      <c r="K14">
        <f t="shared" si="1"/>
        <v>0.38716057314668317</v>
      </c>
      <c r="L14" s="6" t="s">
        <v>56</v>
      </c>
      <c r="M14" s="6"/>
    </row>
    <row r="15" spans="8:13" x14ac:dyDescent="0.25">
      <c r="H15">
        <v>2260</v>
      </c>
      <c r="I15">
        <v>1741</v>
      </c>
      <c r="J15">
        <f t="shared" si="0"/>
        <v>0.78075504722724409</v>
      </c>
      <c r="K15">
        <f t="shared" si="1"/>
        <v>0.816165967783687</v>
      </c>
      <c r="L15" s="6">
        <f>_xlfn.VAR.S(K4:K18)</f>
        <v>0.99999999999999933</v>
      </c>
      <c r="M15" s="6"/>
    </row>
    <row r="16" spans="8:13" x14ac:dyDescent="0.25">
      <c r="H16">
        <v>2621</v>
      </c>
      <c r="I16">
        <v>1841</v>
      </c>
      <c r="J16">
        <f t="shared" si="0"/>
        <v>1.3441597088391213</v>
      </c>
      <c r="K16">
        <f t="shared" si="1"/>
        <v>1.1040890514326829</v>
      </c>
      <c r="L16" t="s">
        <v>54</v>
      </c>
    </row>
    <row r="17" spans="2:12" x14ac:dyDescent="0.25">
      <c r="H17">
        <v>2777</v>
      </c>
      <c r="I17">
        <v>1959</v>
      </c>
      <c r="J17">
        <f t="shared" si="0"/>
        <v>1.5876254351866361</v>
      </c>
      <c r="K17">
        <f t="shared" si="1"/>
        <v>1.4438382901384978</v>
      </c>
      <c r="L17" s="6" t="s">
        <v>57</v>
      </c>
    </row>
    <row r="18" spans="2:12" x14ac:dyDescent="0.25">
      <c r="H18">
        <v>2735</v>
      </c>
      <c r="I18">
        <v>2033</v>
      </c>
      <c r="J18">
        <f t="shared" si="0"/>
        <v>1.5220769704007668</v>
      </c>
      <c r="K18">
        <f t="shared" si="1"/>
        <v>1.6569013720387549</v>
      </c>
    </row>
    <row r="19" spans="2:12" x14ac:dyDescent="0.25">
      <c r="H19" s="6" t="s">
        <v>53</v>
      </c>
      <c r="I19" s="6"/>
      <c r="J19" s="6">
        <f>AVERAGE(J4:J18)</f>
        <v>0</v>
      </c>
      <c r="K19" s="6">
        <f>AVERAGE(K4:K18)</f>
        <v>1.3322676295501878E-16</v>
      </c>
    </row>
    <row r="20" spans="2:12" x14ac:dyDescent="0.25">
      <c r="H20" t="s">
        <v>5</v>
      </c>
    </row>
    <row r="24" spans="2:12" x14ac:dyDescent="0.25">
      <c r="B24" t="s">
        <v>7</v>
      </c>
    </row>
    <row r="29" spans="2:12" x14ac:dyDescent="0.25">
      <c r="B29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modelo 1 RMS</vt:lpstr>
      <vt:lpstr>modelo 2  a traves del origen</vt:lpstr>
      <vt:lpstr>practica6, ej.2</vt:lpstr>
      <vt:lpstr>Hoja2</vt:lpstr>
      <vt:lpstr>Hoja3</vt:lpstr>
      <vt:lpstr>error</vt:lpstr>
      <vt:lpstr>n</vt:lpstr>
      <vt:lpstr>s</vt:lpstr>
      <vt:lpstr>x</vt:lpstr>
      <vt:lpstr>xbar</vt:lpstr>
      <vt:lpstr>y</vt:lpstr>
      <vt:lpstr>ybar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2015-03-01T18:08:17Z</dcterms:created>
  <dcterms:modified xsi:type="dcterms:W3CDTF">2015-03-02T04:35:19Z</dcterms:modified>
</cp:coreProperties>
</file>