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c dau tu\QLDT\"/>
    </mc:Choice>
  </mc:AlternateContent>
  <xr:revisionPtr revIDLastSave="0" documentId="13_ncr:1_{DB31536F-2AD3-4156-92ED-ABE50E5416CA}" xr6:coauthVersionLast="47" xr6:coauthVersionMax="47" xr10:uidLastSave="{00000000-0000-0000-0000-000000000000}"/>
  <bookViews>
    <workbookView xWindow="-108" yWindow="-108" windowWidth="23256" windowHeight="12456" activeTab="3" xr2:uid="{06125886-3A28-4781-9C95-6D7C3573DA2D}"/>
  </bookViews>
  <sheets>
    <sheet name="API" sheetId="2" r:id="rId1"/>
    <sheet name="NapRut" sheetId="3" r:id="rId2"/>
    <sheet name="Atlas" sheetId="1" r:id="rId3"/>
    <sheet name="polis" sheetId="4" r:id="rId4"/>
    <sheet name="Sheet4" sheetId="7" state="hidden" r:id="rId5"/>
  </sheets>
  <definedNames>
    <definedName name="ExternalData_1" localSheetId="2" hidden="1">Atlas!$I$2:$I$3</definedName>
    <definedName name="ExternalData_2" localSheetId="3" hidden="1">polis!$I$2:$I$3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4" l="1"/>
  <c r="K3" i="4"/>
  <c r="N4" i="4"/>
  <c r="P4" i="4" s="1"/>
  <c r="M4" i="4"/>
  <c r="O4" i="4" s="1"/>
  <c r="L3" i="4"/>
  <c r="J3" i="4"/>
  <c r="J3" i="1"/>
  <c r="K3" i="1"/>
  <c r="L3" i="1"/>
  <c r="M9" i="1"/>
  <c r="E9" i="1"/>
  <c r="C9" i="1"/>
  <c r="E7" i="1"/>
  <c r="E8" i="1"/>
  <c r="C8" i="1"/>
  <c r="M8" i="1" s="1"/>
  <c r="C7" i="1"/>
  <c r="M7" i="1" s="1"/>
  <c r="N4" i="1"/>
  <c r="P4" i="1" s="1"/>
  <c r="E5" i="1"/>
  <c r="E6" i="1"/>
  <c r="E4" i="1"/>
  <c r="C6" i="1"/>
  <c r="M6" i="1" s="1"/>
  <c r="C5" i="1"/>
  <c r="M5" i="1" s="1"/>
  <c r="C4" i="1"/>
  <c r="M4" i="1" s="1"/>
  <c r="O4" i="1" l="1"/>
  <c r="Q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5EB58-6D09-404A-8809-654FC432F249}" keepAlive="1" name="Query - GiaHT - ATLAS" description="Connection to the 'GiaHT - ATLAS' query in the workbook." type="5" refreshedVersion="7" background="1" saveData="1">
    <dbPr connection="Provider=Microsoft.Mashup.OleDb.1;Data Source=$Workbook$;Location=&quot;GiaHT - ATLAS&quot;;Extended Properties=&quot;&quot;" command="SELECT * FROM [GiaHT - ATLAS]"/>
  </connection>
  <connection id="2" xr16:uid="{542954BA-3632-4C09-9670-3804DDD362C1}" keepAlive="1" name="Query - GiaHT-POLIS" description="Connection to the 'GiaHT-POLIS' query in the workbook." type="5" refreshedVersion="7" background="1" saveData="1">
    <dbPr connection="Provider=Microsoft.Mashup.OleDb.1;Data Source=$Workbook$;Location=GiaHT-POLIS;Extended Properties=&quot;&quot;" command="SELECT * FROM [GiaHT-POLIS]"/>
  </connection>
  <connection id="3" xr16:uid="{87E3E19F-ACAF-495B-BAC0-592CECAD8F7A}" keepAlive="1" name="Query - GiaHT-POLIS (2)" description="Connection to the 'GiaHT-POLIS (2)' query in the workbook." type="5" refreshedVersion="7" background="1" saveData="1">
    <dbPr connection="Provider=Microsoft.Mashup.OleDb.1;Data Source=$Workbook$;Location=&quot;GiaHT-POLIS (2)&quot;;Extended Properties=&quot;&quot;" command="SELECT * FROM [GiaHT-POLIS (2)]"/>
  </connection>
  <connection id="4" xr16:uid="{48C437AC-F29C-46C5-9DDC-9F99C802E245}" keepAlive="1" interval="5" name="Query - GiaHT-POLIS (3)" description="Connection to the 'GiaHT-POLIS (3)' query in the workbook." type="5" refreshedVersion="7" background="1" saveData="1">
    <dbPr connection="Provider=Microsoft.Mashup.OleDb.1;Data Source=$Workbook$;Location=&quot;GiaHT-POLIS (3)&quot;;Extended Properties=&quot;&quot;" command="SELECT * FROM [GiaHT-POLIS (3)]"/>
  </connection>
  <connection id="5" xr16:uid="{8526FDAE-18D8-468C-8453-4A3C32563B54}" keepAlive="1" name="Query - LastestPrice" description="Connection to the 'LastestPrice' query in the workbook." type="5" refreshedVersion="7" background="1" saveData="1">
    <dbPr connection="Provider=Microsoft.Mashup.OleDb.1;Data Source=$Workbook$;Location=LastestPrice;Extended Properties=&quot;&quot;" command="SELECT * FROM [LastestPrice]"/>
  </connection>
  <connection id="6" xr16:uid="{51A4B51C-C304-42A6-8D87-E3E1B3F1B831}" keepAlive="1" name="Query - latest?symbol=POLIS" description="Connection to the 'latest?symbol=POLIS' query in the workbook." type="5" refreshedVersion="7" background="1" saveData="1">
    <dbPr connection="Provider=Microsoft.Mashup.OleDb.1;Data Source=$Workbook$;Location=&quot;latest?symbol=POLIS&quot;;Extended Properties=&quot;&quot;" command="SELECT * FROM [latest?symbol=POLIS]"/>
  </connection>
</connections>
</file>

<file path=xl/sharedStrings.xml><?xml version="1.0" encoding="utf-8"?>
<sst xmlns="http://schemas.openxmlformats.org/spreadsheetml/2006/main" count="53" uniqueCount="33">
  <si>
    <t>ATLAS</t>
  </si>
  <si>
    <t>Mua</t>
  </si>
  <si>
    <t>Bán</t>
  </si>
  <si>
    <t>Gía</t>
  </si>
  <si>
    <t>SL đặt</t>
  </si>
  <si>
    <t>SL thu được</t>
  </si>
  <si>
    <t>Tổng chi</t>
  </si>
  <si>
    <t>Giá</t>
  </si>
  <si>
    <t>Tổng thu</t>
  </si>
  <si>
    <t>Ngày (MM/dd/YYYY)</t>
  </si>
  <si>
    <t>Lợi nhuận</t>
  </si>
  <si>
    <t>Chốt</t>
  </si>
  <si>
    <t>LastestPrice</t>
  </si>
  <si>
    <t>key</t>
  </si>
  <si>
    <t xml:space="preserve">link lay thong tin </t>
  </si>
  <si>
    <t>https://pro-api.coinmarketcap.com/v1/cryptocurrency/quotes/latest?symbol=ATLAS</t>
  </si>
  <si>
    <t>ed20efa9-ddbb-4211-aa9c-6bebeeb4cf3c</t>
  </si>
  <si>
    <t>header</t>
  </si>
  <si>
    <t>X-CMC_PRO_API_KEY</t>
  </si>
  <si>
    <t>Ngày</t>
  </si>
  <si>
    <t>Số tiền nạp</t>
  </si>
  <si>
    <t>Số tiền rút</t>
  </si>
  <si>
    <t>Ghi chú</t>
  </si>
  <si>
    <t>Nạp lên Binance xong chuyển qua FTX</t>
  </si>
  <si>
    <t>Mua HT</t>
  </si>
  <si>
    <t>Bán HT</t>
  </si>
  <si>
    <t>Tổng mua</t>
  </si>
  <si>
    <t>Tổng bán</t>
  </si>
  <si>
    <t>Giá  mua TB</t>
  </si>
  <si>
    <t>Giá bán TB</t>
  </si>
  <si>
    <t>Tổng Coin hiện có</t>
  </si>
  <si>
    <t>POLIS</t>
  </si>
  <si>
    <t>GiaHT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</si>
</sst>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rgb="FF989898"/>
      <name val="Arial"/>
      <family val="2"/>
    </font>
    <font>
      <sz val="11"/>
      <name val="Courier"/>
      <family val="3"/>
    </font>
    <font>
      <u/>
      <sz val="11"/>
      <color theme="10"/>
      <name val="Calibri"/>
      <family val="2"/>
      <scheme val="minor"/>
    </font>
    <font>
      <sz val="9"/>
      <color theme="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5" borderId="0" xfId="0" applyFill="1" applyAlignment="1">
      <alignment horizontal="center" vertical="center"/>
    </xf>
    <xf numFmtId="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14" fontId="0" fillId="0" borderId="0" xfId="0" applyNumberFormat="1"/>
    <xf numFmtId="0" fontId="0" fillId="7" borderId="0" xfId="0" applyFill="1" applyAlignment="1">
      <alignment horizontal="center"/>
    </xf>
    <xf numFmtId="0" fontId="6" fillId="0" borderId="0" xfId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2" fillId="4" borderId="0" xfId="0" applyNumberFormat="1" applyFont="1" applyFill="1" applyAlignment="1">
      <alignment vertical="center"/>
    </xf>
    <xf numFmtId="0" fontId="0" fillId="4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7" fillId="9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5">
    <dxf>
      <numFmt numFmtId="0" formatCode="General"/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color theme="2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DA0C539-DA21-44AF-94E2-9CE3872A6AA5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LastestPrice" tableColumnId="2"/>
      <queryTableField id="4" dataBound="0" tableColumnId="4"/>
      <queryTableField id="2" dataBound="0" tableColumnId="1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9611182-344D-488C-AB4C-D307D31B3DCB}" autoFormatId="16" applyNumberFormats="0" applyBorderFormats="0" applyFontFormats="0" applyPatternFormats="0" applyAlignmentFormats="0" applyWidthHeightFormats="0">
  <queryTableRefresh nextId="2">
    <queryTableFields count="1">
      <queryTableField id="1" name="GiaH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7522E-378E-4F6C-BA8F-6D4EE7160ACC}" name="LastestPrice" displayName="LastestPrice" ref="I2:L4" tableType="queryTable" insertRowShift="1" totalsRowCount="1" headerRowDxfId="44" dataDxfId="43" totalsRowDxfId="42">
  <tableColumns count="4">
    <tableColumn id="2" xr3:uid="{40BFD405-C25C-4C5F-A4A8-D6AC229CE2BF}" uniqueName="2" name="LastestPrice" queryTableFieldId="1" dataDxfId="37" totalsRowDxfId="38"/>
    <tableColumn id="4" xr3:uid="{76874F74-8F43-48DE-B2C4-389F1CC69486}" uniqueName="4" name="Tổng Coin hiện có" queryTableFieldId="4" dataDxfId="36" totalsRowDxfId="39">
      <calculatedColumnFormula>SUM(C:C)-SUM(F:F)</calculatedColumnFormula>
    </tableColumn>
    <tableColumn id="1" xr3:uid="{97B7C3B4-9A77-4C37-928E-D03105273EB9}" uniqueName="1" name="Giá  mua TB" queryTableFieldId="2" dataDxfId="35" totalsRowDxfId="40">
      <calculatedColumnFormula>SUM(E:E)/SUM(C:C)</calculatedColumnFormula>
    </tableColumn>
    <tableColumn id="3" xr3:uid="{C462E002-A44A-4C48-B092-F781A4245BF3}" uniqueName="3" name="Giá bán TB" queryTableFieldId="3" dataDxfId="34" totalsRowDxfId="41">
      <calculatedColumnFormula>SUM(H:H)/SUM(F:F)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1DCC2-ADDF-4DB2-A467-686A3820101F}" name="GiaHT___ATLAS" displayName="GiaHT___ATLAS" ref="J2:L3" totalsRowShown="0">
  <autoFilter ref="J2:L3" xr:uid="{0E11DCC2-ADDF-4DB2-A467-686A3820101F}"/>
  <tableColumns count="3">
    <tableColumn id="3" xr3:uid="{07D2504C-228B-4BA1-BB47-33960002B169}" name="Tổng Coin hiện có" dataDxfId="33">
      <calculatedColumnFormula>SUM(C:C)-SUM(F:F)</calculatedColumnFormula>
    </tableColumn>
    <tableColumn id="4" xr3:uid="{D125C50E-5D9A-42D5-B099-4D13FA65E7DE}" name="Giá  mua TB" dataDxfId="32">
      <calculatedColumnFormula>SUM(E:E)/SUM(C:C)</calculatedColumnFormula>
    </tableColumn>
    <tableColumn id="5" xr3:uid="{C7A78AE0-C52D-4CAE-9B35-F5D84483F210}" name="Giá bán TB" dataDxfId="31">
      <calculatedColumnFormula>SUM(H:H)/SUM(F:F)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5A4977-792D-4406-8190-8AAD8B32062A}" name="GiaHT_POLIS910" displayName="GiaHT_POLIS910" ref="I2:I3" tableType="queryTable" totalsRowShown="0">
  <autoFilter ref="I2:I3" xr:uid="{105A4977-792D-4406-8190-8AAD8B32062A}"/>
  <tableColumns count="1">
    <tableColumn id="2" xr3:uid="{E7950FEF-7F40-46AF-99AD-9A3DECAE0EDD}" uniqueName="2" name="GiaHT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-api.coinmarketcap.com/v1/cryptocurrency/quotes/latest?symbol=ATLA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9AA-AF81-47AC-806B-5E3871148AB9}">
  <dimension ref="A1:B3"/>
  <sheetViews>
    <sheetView zoomScale="205" zoomScaleNormal="205" workbookViewId="0">
      <selection activeCell="B9" sqref="B9"/>
    </sheetView>
  </sheetViews>
  <sheetFormatPr defaultRowHeight="14.4" x14ac:dyDescent="0.3"/>
  <cols>
    <col min="1" max="1" width="17.5546875" customWidth="1"/>
    <col min="2" max="2" width="27.6640625" customWidth="1"/>
  </cols>
  <sheetData>
    <row r="1" spans="1:2" x14ac:dyDescent="0.3">
      <c r="A1" t="s">
        <v>13</v>
      </c>
      <c r="B1" s="3" t="s">
        <v>16</v>
      </c>
    </row>
    <row r="2" spans="1:2" x14ac:dyDescent="0.3">
      <c r="A2" t="s">
        <v>14</v>
      </c>
      <c r="B2" s="7" t="s">
        <v>15</v>
      </c>
    </row>
    <row r="3" spans="1:2" x14ac:dyDescent="0.3">
      <c r="A3" t="s">
        <v>17</v>
      </c>
      <c r="B3" s="4" t="s">
        <v>18</v>
      </c>
    </row>
  </sheetData>
  <hyperlinks>
    <hyperlink ref="B2" r:id="rId1" xr:uid="{D82744E5-A820-4E68-BC2F-F62F9E1CE05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0A13-9E14-43AE-96AC-B3D132454720}">
  <dimension ref="A1:D2"/>
  <sheetViews>
    <sheetView zoomScale="220" zoomScaleNormal="220" workbookViewId="0">
      <selection activeCell="D4" sqref="D4"/>
    </sheetView>
  </sheetViews>
  <sheetFormatPr defaultRowHeight="14.4" x14ac:dyDescent="0.3"/>
  <cols>
    <col min="1" max="2" width="16.6640625" customWidth="1"/>
    <col min="3" max="3" width="14.6640625" customWidth="1"/>
    <col min="4" max="4" width="32.109375" customWidth="1"/>
  </cols>
  <sheetData>
    <row r="1" spans="1:4" x14ac:dyDescent="0.3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3">
      <c r="A2" s="5">
        <v>44508</v>
      </c>
      <c r="B2">
        <v>30000000</v>
      </c>
      <c r="D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BD76-FD8A-4186-A5B3-FBED1269B6BE}">
  <dimension ref="A1:S15"/>
  <sheetViews>
    <sheetView topLeftCell="J1" zoomScale="145" zoomScaleNormal="145" workbookViewId="0">
      <selection activeCell="B3" sqref="B3:Q4"/>
    </sheetView>
  </sheetViews>
  <sheetFormatPr defaultRowHeight="14.4" x14ac:dyDescent="0.3"/>
  <cols>
    <col min="1" max="1" width="19.109375" style="12" customWidth="1"/>
    <col min="3" max="3" width="14.33203125" customWidth="1"/>
    <col min="9" max="9" width="12.6640625" bestFit="1" customWidth="1"/>
    <col min="10" max="10" width="13.109375" bestFit="1" customWidth="1"/>
    <col min="11" max="12" width="12.6640625" bestFit="1" customWidth="1"/>
    <col min="13" max="14" width="13.109375" customWidth="1"/>
    <col min="15" max="15" width="13.109375" bestFit="1" customWidth="1"/>
    <col min="16" max="16" width="13.109375" customWidth="1"/>
    <col min="17" max="18" width="19.109375" customWidth="1"/>
  </cols>
  <sheetData>
    <row r="1" spans="1:19" ht="25.8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8"/>
      <c r="S1" s="8"/>
    </row>
    <row r="2" spans="1:19" x14ac:dyDescent="0.3">
      <c r="A2" s="28" t="s">
        <v>9</v>
      </c>
      <c r="B2" s="27" t="s">
        <v>1</v>
      </c>
      <c r="C2" s="27"/>
      <c r="D2" s="27"/>
      <c r="E2" s="27"/>
      <c r="F2" s="26" t="s">
        <v>2</v>
      </c>
      <c r="G2" s="26"/>
      <c r="H2" s="26"/>
      <c r="I2" s="13" t="s">
        <v>12</v>
      </c>
      <c r="J2" s="22" t="s">
        <v>30</v>
      </c>
      <c r="K2" s="14" t="s">
        <v>28</v>
      </c>
      <c r="L2" s="15" t="s">
        <v>29</v>
      </c>
      <c r="M2" s="29" t="s">
        <v>10</v>
      </c>
      <c r="N2" s="29"/>
      <c r="O2" s="29"/>
      <c r="P2" s="29"/>
      <c r="Q2" s="29"/>
    </row>
    <row r="3" spans="1:19" x14ac:dyDescent="0.3">
      <c r="A3" s="28"/>
      <c r="B3" s="1" t="s">
        <v>4</v>
      </c>
      <c r="C3" s="1" t="s">
        <v>5</v>
      </c>
      <c r="D3" s="1" t="s">
        <v>3</v>
      </c>
      <c r="E3" s="1" t="s">
        <v>6</v>
      </c>
      <c r="F3" s="1" t="s">
        <v>4</v>
      </c>
      <c r="G3" s="1" t="s">
        <v>7</v>
      </c>
      <c r="H3" s="1" t="s">
        <v>8</v>
      </c>
      <c r="I3" s="16">
        <v>0.16946483155584338</v>
      </c>
      <c r="J3" s="23">
        <f>SUM(C:C)-SUM(F:F)</f>
        <v>8.5599999999994907</v>
      </c>
      <c r="K3" s="17">
        <f>SUM(E:E)/SUM(C:C)</f>
        <v>0.16689781557725181</v>
      </c>
      <c r="L3" s="18">
        <f>SUM(H:H)/SUM(F:F)</f>
        <v>0.16863517060367453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11</v>
      </c>
    </row>
    <row r="4" spans="1:19" x14ac:dyDescent="0.3">
      <c r="A4" s="24">
        <v>44509</v>
      </c>
      <c r="B4" s="19">
        <v>1000</v>
      </c>
      <c r="C4" s="19">
        <f>1000-0.19</f>
        <v>999.81</v>
      </c>
      <c r="D4" s="19">
        <v>0.18149999999999999</v>
      </c>
      <c r="E4" s="19">
        <f>B4*D4</f>
        <v>181.5</v>
      </c>
      <c r="F4" s="19">
        <v>0</v>
      </c>
      <c r="G4" s="19">
        <v>0</v>
      </c>
      <c r="H4" s="19">
        <v>0</v>
      </c>
      <c r="I4" s="20"/>
      <c r="J4" s="20"/>
      <c r="K4" s="19"/>
      <c r="L4" s="20"/>
      <c r="M4" s="21">
        <f>IF(D4&gt;0,($I$3-D4)*C4,0)</f>
        <v>-12.032881762152222</v>
      </c>
      <c r="N4" s="21">
        <f>IF(G4&gt;0,(G4 - $I$3)*F4,0)</f>
        <v>0</v>
      </c>
      <c r="O4" s="21">
        <f>SUM(M:M)</f>
        <v>19.822960413644573</v>
      </c>
      <c r="P4" s="21">
        <f>SUM(N:N)</f>
        <v>0</v>
      </c>
      <c r="Q4" s="21">
        <f>SUM(H:H)-SUM(E:E)</f>
        <v>11.809999999999945</v>
      </c>
    </row>
    <row r="5" spans="1:19" x14ac:dyDescent="0.3">
      <c r="A5" s="24"/>
      <c r="B5" s="19">
        <v>1000</v>
      </c>
      <c r="C5" s="19">
        <f>1000-0.19</f>
        <v>999.81</v>
      </c>
      <c r="D5" s="19">
        <v>0.17649999999999999</v>
      </c>
      <c r="E5" s="19">
        <f t="shared" ref="E5:E10" si="0">B5*D5</f>
        <v>176.5</v>
      </c>
      <c r="F5" s="19">
        <v>0</v>
      </c>
      <c r="G5" s="19">
        <v>0</v>
      </c>
      <c r="H5" s="19">
        <v>0</v>
      </c>
      <c r="I5" s="20"/>
      <c r="J5" s="20"/>
      <c r="K5" s="20"/>
      <c r="L5" s="20"/>
      <c r="M5" s="21">
        <f t="shared" ref="M5:M7" si="1">IF(D5&gt;0,($I$3-D5)*C5,0)</f>
        <v>-7.0338317621522188</v>
      </c>
      <c r="N5" s="21"/>
      <c r="O5" s="19"/>
      <c r="P5" s="19"/>
      <c r="Q5" s="19"/>
    </row>
    <row r="6" spans="1:19" x14ac:dyDescent="0.3">
      <c r="A6" s="9">
        <v>44511</v>
      </c>
      <c r="B6" s="19">
        <v>1000</v>
      </c>
      <c r="C6" s="19">
        <f>1000-0.19</f>
        <v>999.81</v>
      </c>
      <c r="D6" s="19">
        <v>0.17150000000000001</v>
      </c>
      <c r="E6" s="19">
        <f t="shared" si="0"/>
        <v>171.5</v>
      </c>
      <c r="F6" s="19">
        <v>0</v>
      </c>
      <c r="G6" s="19">
        <v>0</v>
      </c>
      <c r="H6" s="19">
        <v>0</v>
      </c>
      <c r="I6" s="20"/>
      <c r="J6" s="20"/>
      <c r="K6" s="20"/>
      <c r="L6" s="20"/>
      <c r="M6" s="21">
        <f t="shared" si="1"/>
        <v>-2.0347817621522419</v>
      </c>
      <c r="N6" s="21"/>
      <c r="O6" s="19"/>
      <c r="P6" s="19"/>
      <c r="Q6" s="19"/>
    </row>
    <row r="7" spans="1:19" x14ac:dyDescent="0.3">
      <c r="A7" s="24">
        <v>44512</v>
      </c>
      <c r="B7" s="19">
        <v>1000</v>
      </c>
      <c r="C7" s="19">
        <f>1000-0.19</f>
        <v>999.81</v>
      </c>
      <c r="D7" s="19">
        <v>0.155</v>
      </c>
      <c r="E7" s="19">
        <f t="shared" si="0"/>
        <v>155</v>
      </c>
      <c r="F7" s="19">
        <v>0</v>
      </c>
      <c r="G7" s="19">
        <v>0</v>
      </c>
      <c r="H7" s="19">
        <v>0</v>
      </c>
      <c r="I7" s="19"/>
      <c r="J7" s="19"/>
      <c r="K7" s="19"/>
      <c r="L7" s="19"/>
      <c r="M7" s="21">
        <f t="shared" si="1"/>
        <v>14.462083237847771</v>
      </c>
      <c r="N7" s="20"/>
      <c r="O7" s="19"/>
      <c r="P7" s="19"/>
      <c r="Q7" s="19"/>
    </row>
    <row r="8" spans="1:19" x14ac:dyDescent="0.3">
      <c r="A8" s="24"/>
      <c r="B8" s="19">
        <v>1000</v>
      </c>
      <c r="C8" s="19">
        <f>1000-0.19</f>
        <v>999.81</v>
      </c>
      <c r="D8" s="19">
        <v>0.16</v>
      </c>
      <c r="E8" s="19">
        <f t="shared" si="0"/>
        <v>160</v>
      </c>
      <c r="F8" s="19">
        <v>0</v>
      </c>
      <c r="G8" s="19">
        <v>0</v>
      </c>
      <c r="H8" s="19">
        <v>0</v>
      </c>
      <c r="I8" s="19"/>
      <c r="J8" s="19"/>
      <c r="K8" s="19"/>
      <c r="L8" s="19"/>
      <c r="M8" s="21">
        <f>IF(D8&gt;0,($I$3-D8)*C8,0)</f>
        <v>9.4630332378477675</v>
      </c>
      <c r="N8" s="20"/>
      <c r="O8" s="19"/>
      <c r="P8" s="19"/>
      <c r="Q8" s="19"/>
    </row>
    <row r="9" spans="1:19" x14ac:dyDescent="0.3">
      <c r="A9" s="11">
        <v>44514</v>
      </c>
      <c r="B9" s="19">
        <v>2630</v>
      </c>
      <c r="C9" s="19">
        <f>2630-0.49</f>
        <v>2629.51</v>
      </c>
      <c r="D9" s="19">
        <v>0.16300000000000001</v>
      </c>
      <c r="E9" s="19">
        <f t="shared" si="0"/>
        <v>428.69</v>
      </c>
      <c r="F9" s="19">
        <v>0</v>
      </c>
      <c r="G9" s="19">
        <v>0</v>
      </c>
      <c r="H9" s="19">
        <v>0</v>
      </c>
      <c r="M9" s="21">
        <f>IF(D9&gt;0,($I$3-D9)*C9,0)</f>
        <v>16.999339224405716</v>
      </c>
      <c r="N9" s="2"/>
    </row>
    <row r="10" spans="1:19" x14ac:dyDescent="0.3">
      <c r="A10" s="11">
        <v>44515</v>
      </c>
      <c r="B10" s="19">
        <v>0</v>
      </c>
      <c r="C10">
        <v>0</v>
      </c>
      <c r="D10" s="19">
        <v>0</v>
      </c>
      <c r="E10" s="19">
        <v>0</v>
      </c>
      <c r="F10" s="19">
        <v>7620</v>
      </c>
      <c r="G10" s="19">
        <v>0.16850000000000001</v>
      </c>
      <c r="H10" s="19">
        <v>1285</v>
      </c>
      <c r="M10" s="2"/>
      <c r="N10" s="2"/>
    </row>
    <row r="11" spans="1:19" x14ac:dyDescent="0.3">
      <c r="M11" s="2"/>
      <c r="N11" s="2"/>
    </row>
    <row r="12" spans="1:19" x14ac:dyDescent="0.3">
      <c r="M12" s="2"/>
      <c r="N12" s="2"/>
    </row>
    <row r="13" spans="1:19" x14ac:dyDescent="0.3">
      <c r="M13" s="2"/>
      <c r="N13" s="2"/>
    </row>
    <row r="14" spans="1:19" x14ac:dyDescent="0.3">
      <c r="M14" s="2"/>
      <c r="N14" s="2"/>
    </row>
    <row r="15" spans="1:19" x14ac:dyDescent="0.3">
      <c r="M15" s="2"/>
      <c r="N15" s="2"/>
    </row>
  </sheetData>
  <mergeCells count="7">
    <mergeCell ref="A7:A8"/>
    <mergeCell ref="A1:Q1"/>
    <mergeCell ref="A4:A5"/>
    <mergeCell ref="F2:H2"/>
    <mergeCell ref="B2:E2"/>
    <mergeCell ref="A2:A3"/>
    <mergeCell ref="M2:Q2"/>
  </mergeCells>
  <conditionalFormatting sqref="M4:Q4 M5:N6 M7:M9">
    <cfRule type="expression" dxfId="30" priority="20">
      <formula>"&gt;0"</formula>
    </cfRule>
  </conditionalFormatting>
  <conditionalFormatting sqref="M4:Q4 M5:N6 M7:M9">
    <cfRule type="expression" dxfId="29" priority="19">
      <formula>"&gt;0"</formula>
    </cfRule>
  </conditionalFormatting>
  <conditionalFormatting sqref="M4:N6 M7:M9">
    <cfRule type="expression" dxfId="28" priority="18">
      <formula>M4&gt;0</formula>
    </cfRule>
  </conditionalFormatting>
  <conditionalFormatting sqref="O4:P4">
    <cfRule type="expression" dxfId="27" priority="14">
      <formula>O4&lt;0</formula>
    </cfRule>
    <cfRule type="expression" dxfId="26" priority="17">
      <formula>O4&gt;0</formula>
    </cfRule>
  </conditionalFormatting>
  <conditionalFormatting sqref="Q4">
    <cfRule type="expression" dxfId="25" priority="15">
      <formula>Q4&lt;0</formula>
    </cfRule>
    <cfRule type="expression" dxfId="24" priority="16">
      <formula>Q4&gt;0</formula>
    </cfRule>
  </conditionalFormatting>
  <conditionalFormatting sqref="M4:N6 M7:M9">
    <cfRule type="expression" dxfId="23" priority="12">
      <formula>M4&lt;0</formula>
    </cfRule>
  </conditionalFormatting>
  <conditionalFormatting sqref="K3">
    <cfRule type="expression" dxfId="22" priority="3">
      <formula>K3&lt;I3</formula>
    </cfRule>
    <cfRule type="expression" dxfId="21" priority="4">
      <formula>K3&gt;I3</formula>
    </cfRule>
  </conditionalFormatting>
  <conditionalFormatting sqref="L3">
    <cfRule type="expression" dxfId="20" priority="1">
      <formula>L3&lt;K3</formula>
    </cfRule>
    <cfRule type="expression" dxfId="19" priority="2">
      <formula>L3&gt;I3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75A4-C0A5-4179-B053-107E4852F428}">
  <dimension ref="A1:U15"/>
  <sheetViews>
    <sheetView tabSelected="1" zoomScale="160" zoomScaleNormal="160" workbookViewId="0">
      <selection activeCell="H11" sqref="H11"/>
    </sheetView>
  </sheetViews>
  <sheetFormatPr defaultRowHeight="14.4" x14ac:dyDescent="0.3"/>
  <cols>
    <col min="1" max="1" width="19.109375" style="12" customWidth="1"/>
    <col min="3" max="3" width="14.33203125" customWidth="1"/>
    <col min="9" max="9" width="12.21875" bestFit="1" customWidth="1"/>
    <col min="10" max="10" width="14.5546875" bestFit="1" customWidth="1"/>
    <col min="11" max="11" width="13" bestFit="1" customWidth="1"/>
    <col min="12" max="12" width="10.88671875" bestFit="1" customWidth="1"/>
    <col min="13" max="13" width="9.88671875" bestFit="1" customWidth="1"/>
    <col min="14" max="14" width="12.6640625" bestFit="1" customWidth="1"/>
    <col min="15" max="16" width="13.109375" customWidth="1"/>
    <col min="17" max="17" width="13.109375" bestFit="1" customWidth="1"/>
    <col min="18" max="18" width="13.109375" customWidth="1"/>
    <col min="19" max="20" width="19.109375" customWidth="1"/>
  </cols>
  <sheetData>
    <row r="1" spans="1:21" ht="25.8" x14ac:dyDescent="0.3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8"/>
      <c r="U1" s="8"/>
    </row>
    <row r="2" spans="1:21" x14ac:dyDescent="0.3">
      <c r="A2" s="34" t="s">
        <v>9</v>
      </c>
      <c r="B2" s="27" t="s">
        <v>1</v>
      </c>
      <c r="C2" s="27"/>
      <c r="D2" s="27"/>
      <c r="E2" s="27"/>
      <c r="F2" s="26" t="s">
        <v>2</v>
      </c>
      <c r="G2" s="26"/>
      <c r="H2" s="26"/>
      <c r="I2" s="2" t="s">
        <v>32</v>
      </c>
      <c r="J2" s="22" t="s">
        <v>30</v>
      </c>
      <c r="K2" s="14" t="s">
        <v>28</v>
      </c>
      <c r="L2" s="15" t="s">
        <v>29</v>
      </c>
      <c r="M2" s="29" t="s">
        <v>10</v>
      </c>
      <c r="N2" s="29"/>
      <c r="O2" s="29"/>
      <c r="P2" s="29"/>
      <c r="Q2" s="29"/>
    </row>
    <row r="3" spans="1:21" x14ac:dyDescent="0.3">
      <c r="A3" s="34"/>
      <c r="B3" s="1" t="s">
        <v>4</v>
      </c>
      <c r="C3" s="1" t="s">
        <v>5</v>
      </c>
      <c r="D3" s="1" t="s">
        <v>3</v>
      </c>
      <c r="E3" s="1" t="s">
        <v>6</v>
      </c>
      <c r="F3" s="1" t="s">
        <v>4</v>
      </c>
      <c r="G3" s="1" t="s">
        <v>7</v>
      </c>
      <c r="H3" s="1" t="s">
        <v>8</v>
      </c>
      <c r="I3" s="2">
        <v>7.9930945949287029</v>
      </c>
      <c r="J3" s="23">
        <f>SUM(C:C)-SUM(F:F)</f>
        <v>0</v>
      </c>
      <c r="K3" s="17" t="e">
        <f>SUM(E:E)/SUM(C:C)</f>
        <v>#DIV/0!</v>
      </c>
      <c r="L3" s="18" t="e">
        <f>SUM(H:H)/SUM(F:F)</f>
        <v>#DIV/0!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11</v>
      </c>
    </row>
    <row r="4" spans="1:21" x14ac:dyDescent="0.3">
      <c r="A4" s="31"/>
      <c r="B4" s="32"/>
      <c r="C4" s="32"/>
      <c r="D4" s="32"/>
      <c r="E4" s="32"/>
      <c r="F4" s="32"/>
      <c r="G4" s="32"/>
      <c r="H4" s="32"/>
      <c r="I4" s="18"/>
      <c r="J4" s="18"/>
      <c r="K4" s="32"/>
      <c r="L4" s="18"/>
      <c r="M4" s="33">
        <f>IF(D4&gt;0,(#REF!-D4)*C4,0)</f>
        <v>0</v>
      </c>
      <c r="N4" s="33">
        <f>IF(G4&gt;0,(G4 -#REF!)*F4,0)</f>
        <v>0</v>
      </c>
      <c r="O4" s="33">
        <f>SUM(M:M)</f>
        <v>0</v>
      </c>
      <c r="P4" s="33">
        <f>SUM(N:N)</f>
        <v>0</v>
      </c>
      <c r="Q4" s="33">
        <f>SUM(H:H)-SUM(E:E)</f>
        <v>0</v>
      </c>
      <c r="R4" s="21"/>
    </row>
    <row r="5" spans="1:21" x14ac:dyDescent="0.3">
      <c r="A5" s="30"/>
      <c r="B5" s="19"/>
      <c r="C5" s="19"/>
      <c r="D5" s="19"/>
      <c r="E5" s="19"/>
      <c r="F5" s="19"/>
      <c r="G5" s="19"/>
      <c r="H5" s="19"/>
      <c r="I5" s="19"/>
      <c r="J5" s="19"/>
      <c r="K5" s="20"/>
      <c r="L5" s="20"/>
      <c r="M5" s="20"/>
      <c r="N5" s="20"/>
      <c r="O5" s="21"/>
      <c r="P5" s="21"/>
      <c r="Q5" s="19"/>
      <c r="R5" s="19"/>
      <c r="S5" s="19"/>
    </row>
    <row r="6" spans="1:21" x14ac:dyDescent="0.3">
      <c r="A6" s="10"/>
      <c r="B6" s="19"/>
      <c r="C6" s="19"/>
      <c r="D6" s="19"/>
      <c r="E6" s="19"/>
      <c r="F6" s="19"/>
      <c r="G6" s="19"/>
      <c r="H6" s="19"/>
      <c r="I6" s="19"/>
      <c r="J6" s="19"/>
      <c r="K6" s="20"/>
      <c r="L6" s="20"/>
      <c r="M6" s="20"/>
      <c r="N6" s="20"/>
      <c r="O6" s="21"/>
      <c r="P6" s="21"/>
      <c r="Q6" s="19"/>
      <c r="R6" s="19"/>
      <c r="S6" s="19"/>
    </row>
    <row r="7" spans="1:21" x14ac:dyDescent="0.3">
      <c r="A7" s="30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1"/>
      <c r="P7" s="20"/>
      <c r="Q7" s="19"/>
      <c r="R7" s="19"/>
      <c r="S7" s="19"/>
    </row>
    <row r="8" spans="1:21" x14ac:dyDescent="0.3">
      <c r="A8" s="30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1"/>
      <c r="P8" s="20"/>
      <c r="Q8" s="19"/>
      <c r="R8" s="19"/>
      <c r="S8" s="19"/>
    </row>
    <row r="9" spans="1:21" x14ac:dyDescent="0.3">
      <c r="A9" s="11"/>
      <c r="B9" s="19"/>
      <c r="C9" s="19"/>
      <c r="D9" s="19"/>
      <c r="E9" s="19"/>
      <c r="F9" s="19"/>
      <c r="G9" s="19"/>
      <c r="H9" s="19"/>
      <c r="I9" s="19"/>
      <c r="J9" s="19"/>
      <c r="O9" s="21"/>
      <c r="P9" s="2"/>
    </row>
    <row r="10" spans="1:21" x14ac:dyDescent="0.3">
      <c r="A10" s="11"/>
      <c r="B10" s="19"/>
      <c r="D10" s="19"/>
      <c r="E10" s="19"/>
      <c r="F10" s="19"/>
      <c r="G10" s="19"/>
      <c r="H10" s="19"/>
      <c r="I10" s="19"/>
      <c r="J10" s="19"/>
      <c r="O10" s="2"/>
      <c r="P10" s="2"/>
    </row>
    <row r="11" spans="1:21" x14ac:dyDescent="0.3">
      <c r="O11" s="2"/>
      <c r="P11" s="2"/>
    </row>
    <row r="12" spans="1:21" x14ac:dyDescent="0.3">
      <c r="O12" s="2"/>
      <c r="P12" s="2"/>
    </row>
    <row r="13" spans="1:21" x14ac:dyDescent="0.3">
      <c r="O13" s="2"/>
      <c r="P13" s="2"/>
    </row>
    <row r="14" spans="1:21" x14ac:dyDescent="0.3">
      <c r="O14" s="2"/>
      <c r="P14" s="2"/>
    </row>
    <row r="15" spans="1:21" x14ac:dyDescent="0.3">
      <c r="O15" s="2"/>
      <c r="P15" s="2"/>
    </row>
  </sheetData>
  <mergeCells count="5">
    <mergeCell ref="A1:S1"/>
    <mergeCell ref="A2:A3"/>
    <mergeCell ref="B2:E2"/>
    <mergeCell ref="F2:H2"/>
    <mergeCell ref="M2:Q2"/>
  </mergeCells>
  <conditionalFormatting sqref="R4 O5:P6 O7:O9">
    <cfRule type="expression" dxfId="18" priority="28">
      <formula>"&gt;0"</formula>
    </cfRule>
  </conditionalFormatting>
  <conditionalFormatting sqref="R4 O5:P6 O7:O9">
    <cfRule type="expression" dxfId="17" priority="27">
      <formula>"&gt;0"</formula>
    </cfRule>
  </conditionalFormatting>
  <conditionalFormatting sqref="O7:O9 O5:P6">
    <cfRule type="expression" dxfId="16" priority="26">
      <formula>O5&gt;0</formula>
    </cfRule>
  </conditionalFormatting>
  <conditionalFormatting sqref="R4">
    <cfRule type="expression" dxfId="15" priority="23">
      <formula>R4&lt;0</formula>
    </cfRule>
    <cfRule type="expression" dxfId="14" priority="24">
      <formula>R4&gt;0</formula>
    </cfRule>
  </conditionalFormatting>
  <conditionalFormatting sqref="O7:O9 O5:P6">
    <cfRule type="expression" dxfId="13" priority="21">
      <formula>O5&lt;0</formula>
    </cfRule>
  </conditionalFormatting>
  <conditionalFormatting sqref="K3">
    <cfRule type="expression" dxfId="12" priority="3">
      <formula>K3&lt;#REF!</formula>
    </cfRule>
    <cfRule type="expression" dxfId="11" priority="4">
      <formula>K3&gt;#REF!</formula>
    </cfRule>
  </conditionalFormatting>
  <conditionalFormatting sqref="L3">
    <cfRule type="expression" dxfId="10" priority="25">
      <formula>L3&lt;K3</formula>
    </cfRule>
    <cfRule type="expression" dxfId="9" priority="26">
      <formula>L3&gt;#REF!</formula>
    </cfRule>
  </conditionalFormatting>
  <conditionalFormatting sqref="M4:Q4">
    <cfRule type="expression" dxfId="8" priority="12">
      <formula>"&gt;0"</formula>
    </cfRule>
  </conditionalFormatting>
  <conditionalFormatting sqref="M4:Q4">
    <cfRule type="expression" dxfId="7" priority="11">
      <formula>"&gt;0"</formula>
    </cfRule>
  </conditionalFormatting>
  <conditionalFormatting sqref="M4:N4">
    <cfRule type="expression" dxfId="6" priority="10">
      <formula>M4&gt;0</formula>
    </cfRule>
  </conditionalFormatting>
  <conditionalFormatting sqref="O4:P4">
    <cfRule type="expression" dxfId="5" priority="6">
      <formula>O4&lt;0</formula>
    </cfRule>
    <cfRule type="expression" dxfId="4" priority="9">
      <formula>O4&gt;0</formula>
    </cfRule>
  </conditionalFormatting>
  <conditionalFormatting sqref="Q4">
    <cfRule type="expression" dxfId="3" priority="7">
      <formula>Q4&lt;0</formula>
    </cfRule>
    <cfRule type="expression" dxfId="2" priority="8">
      <formula>Q4&gt;0</formula>
    </cfRule>
  </conditionalFormatting>
  <conditionalFormatting sqref="M4:N4">
    <cfRule type="expression" dxfId="1" priority="5">
      <formula>M4&lt;0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C405-F28B-40B6-9052-322BF3C07074}">
  <dimension ref="A1:A2"/>
  <sheetViews>
    <sheetView workbookViewId="0">
      <selection activeCell="P6" sqref="P6"/>
    </sheetView>
  </sheetViews>
  <sheetFormatPr defaultRowHeight="14.4" x14ac:dyDescent="0.3"/>
  <cols>
    <col min="1" max="1" width="11" bestFit="1" customWidth="1"/>
  </cols>
  <sheetData>
    <row r="1" spans="1:1" x14ac:dyDescent="0.3">
      <c r="A1" s="2"/>
    </row>
    <row r="2" spans="1:1" x14ac:dyDescent="0.3">
      <c r="A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BA16E-A6C4-4451-9CBA-ADD628B9B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</vt:lpstr>
      <vt:lpstr>NapRut</vt:lpstr>
      <vt:lpstr>Atlas</vt:lpstr>
      <vt:lpstr>polis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 Cao</dc:creator>
  <cp:lastModifiedBy>Hai Tran Cao</cp:lastModifiedBy>
  <dcterms:created xsi:type="dcterms:W3CDTF">2021-11-10T15:48:27Z</dcterms:created>
  <dcterms:modified xsi:type="dcterms:W3CDTF">2021-11-15T16:25:02Z</dcterms:modified>
</cp:coreProperties>
</file>