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c dau tu\QLDT\"/>
    </mc:Choice>
  </mc:AlternateContent>
  <xr:revisionPtr revIDLastSave="0" documentId="13_ncr:1_{A735041A-7B70-4E95-ACD4-C5AF1786A254}" xr6:coauthVersionLast="47" xr6:coauthVersionMax="47" xr10:uidLastSave="{00000000-0000-0000-0000-000000000000}"/>
  <bookViews>
    <workbookView xWindow="-108" yWindow="-108" windowWidth="23256" windowHeight="12456" activeTab="3" xr2:uid="{06125886-3A28-4781-9C95-6D7C3573DA2D}"/>
  </bookViews>
  <sheets>
    <sheet name="API" sheetId="2" r:id="rId1"/>
    <sheet name="NapRut" sheetId="3" r:id="rId2"/>
    <sheet name="Atlas" sheetId="1" r:id="rId3"/>
    <sheet name="polis" sheetId="4" r:id="rId4"/>
    <sheet name="Sheet4" sheetId="7" state="hidden" r:id="rId5"/>
  </sheets>
  <definedNames>
    <definedName name="ExternalData_1" localSheetId="2" hidden="1">Atlas!$I$2:$I$3</definedName>
    <definedName name="ExternalData_2" localSheetId="3" hidden="1">polis!$I$2:$I$3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4" l="1"/>
  <c r="N9" i="4"/>
  <c r="M9" i="4"/>
  <c r="N6" i="4"/>
  <c r="N7" i="4"/>
  <c r="N8" i="4"/>
  <c r="M6" i="4"/>
  <c r="M7" i="4"/>
  <c r="M8" i="4"/>
  <c r="M5" i="4"/>
  <c r="J3" i="1"/>
  <c r="K3" i="1"/>
  <c r="L3" i="1"/>
  <c r="N5" i="4"/>
  <c r="Q4" i="4"/>
  <c r="L3" i="4"/>
  <c r="J3" i="4"/>
  <c r="K3" i="4" s="1"/>
  <c r="E9" i="1"/>
  <c r="C9" i="1"/>
  <c r="M9" i="1" s="1"/>
  <c r="E7" i="1"/>
  <c r="E8" i="1"/>
  <c r="C8" i="1"/>
  <c r="M8" i="1" s="1"/>
  <c r="C7" i="1"/>
  <c r="M7" i="1" s="1"/>
  <c r="N4" i="1"/>
  <c r="P4" i="1" s="1"/>
  <c r="E5" i="1"/>
  <c r="E6" i="1"/>
  <c r="E4" i="1"/>
  <c r="C6" i="1"/>
  <c r="M6" i="1" s="1"/>
  <c r="C5" i="1"/>
  <c r="M5" i="1" s="1"/>
  <c r="C4" i="1"/>
  <c r="M4" i="1" s="1"/>
  <c r="O4" i="4" l="1"/>
  <c r="P4" i="4"/>
  <c r="O4" i="1"/>
  <c r="Q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85EB58-6D09-404A-8809-654FC432F249}" keepAlive="1" name="Query - GiaHT - ATLAS" description="Connection to the 'GiaHT - ATLAS' query in the workbook." type="5" refreshedVersion="7" background="1" saveData="1">
    <dbPr connection="Provider=Microsoft.Mashup.OleDb.1;Data Source=$Workbook$;Location=&quot;GiaHT - ATLAS&quot;;Extended Properties=&quot;&quot;" command="SELECT * FROM [GiaHT - ATLAS]"/>
  </connection>
  <connection id="2" xr16:uid="{542954BA-3632-4C09-9670-3804DDD362C1}" keepAlive="1" name="Query - GiaHT-POLIS" description="Connection to the 'GiaHT-POLIS' query in the workbook." type="5" refreshedVersion="7" background="1" saveData="1">
    <dbPr connection="Provider=Microsoft.Mashup.OleDb.1;Data Source=$Workbook$;Location=GiaHT-POLIS;Extended Properties=&quot;&quot;" command="SELECT * FROM [GiaHT-POLIS]"/>
  </connection>
  <connection id="3" xr16:uid="{87E3E19F-ACAF-495B-BAC0-592CECAD8F7A}" keepAlive="1" name="Query - GiaHT-POLIS (2)" description="Connection to the 'GiaHT-POLIS (2)' query in the workbook." type="5" refreshedVersion="7" background="1" saveData="1">
    <dbPr connection="Provider=Microsoft.Mashup.OleDb.1;Data Source=$Workbook$;Location=&quot;GiaHT-POLIS (2)&quot;;Extended Properties=&quot;&quot;" command="SELECT * FROM [GiaHT-POLIS (2)]"/>
  </connection>
  <connection id="4" xr16:uid="{48C437AC-F29C-46C5-9DDC-9F99C802E245}" keepAlive="1" interval="1" name="Query - GiaHT-POLIS (3)" description="Connection to the 'GiaHT-POLIS (3)' query in the workbook." type="5" refreshedVersion="7" background="1" saveData="1">
    <dbPr connection="Provider=Microsoft.Mashup.OleDb.1;Data Source=$Workbook$;Location=&quot;GiaHT-POLIS (3)&quot;;Extended Properties=&quot;&quot;" command="SELECT * FROM [GiaHT-POLIS (3)]"/>
  </connection>
  <connection id="5" xr16:uid="{8526FDAE-18D8-468C-8453-4A3C32563B54}" keepAlive="1" name="Query - LastestPrice" description="Connection to the 'LastestPrice' query in the workbook." type="5" refreshedVersion="7" background="1" saveData="1">
    <dbPr connection="Provider=Microsoft.Mashup.OleDb.1;Data Source=$Workbook$;Location=LastestPrice;Extended Properties=&quot;&quot;" command="SELECT * FROM [LastestPrice]"/>
  </connection>
  <connection id="6" xr16:uid="{51A4B51C-C304-42A6-8D87-E3E1B3F1B831}" keepAlive="1" name="Query - latest?symbol=POLIS" description="Connection to the 'latest?symbol=POLIS' query in the workbook." type="5" refreshedVersion="7" background="1" saveData="1">
    <dbPr connection="Provider=Microsoft.Mashup.OleDb.1;Data Source=$Workbook$;Location=&quot;latest?symbol=POLIS&quot;;Extended Properties=&quot;&quot;" command="SELECT * FROM [latest?symbol=POLIS]"/>
  </connection>
</connections>
</file>

<file path=xl/sharedStrings.xml><?xml version="1.0" encoding="utf-8"?>
<sst xmlns="http://schemas.openxmlformats.org/spreadsheetml/2006/main" count="53" uniqueCount="33">
  <si>
    <t>ATLAS</t>
  </si>
  <si>
    <t>Mua</t>
  </si>
  <si>
    <t>Bán</t>
  </si>
  <si>
    <t>Gía</t>
  </si>
  <si>
    <t>SL đặt</t>
  </si>
  <si>
    <t>SL thu được</t>
  </si>
  <si>
    <t>Tổng chi</t>
  </si>
  <si>
    <t>Giá</t>
  </si>
  <si>
    <t>Tổng thu</t>
  </si>
  <si>
    <t>Ngày (MM/dd/YYYY)</t>
  </si>
  <si>
    <t>Lợi nhuận</t>
  </si>
  <si>
    <t>Chốt</t>
  </si>
  <si>
    <t>LastestPrice</t>
  </si>
  <si>
    <t>key</t>
  </si>
  <si>
    <t xml:space="preserve">link lay thong tin </t>
  </si>
  <si>
    <t>https://pro-api.coinmarketcap.com/v1/cryptocurrency/quotes/latest?symbol=ATLAS</t>
  </si>
  <si>
    <t>ed20efa9-ddbb-4211-aa9c-6bebeeb4cf3c</t>
  </si>
  <si>
    <t>header</t>
  </si>
  <si>
    <t>X-CMC_PRO_API_KEY</t>
  </si>
  <si>
    <t>Ngày</t>
  </si>
  <si>
    <t>Số tiền nạp</t>
  </si>
  <si>
    <t>Số tiền rút</t>
  </si>
  <si>
    <t>Ghi chú</t>
  </si>
  <si>
    <t>Nạp lên Binance xong chuyển qua FTX</t>
  </si>
  <si>
    <t>Mua HT</t>
  </si>
  <si>
    <t>Bán HT</t>
  </si>
  <si>
    <t>Tổng mua</t>
  </si>
  <si>
    <t>Tổng bán</t>
  </si>
  <si>
    <t>Giá  mua TB</t>
  </si>
  <si>
    <t>Giá bán TB</t>
  </si>
  <si>
    <t>Tổng Coin hiện có</t>
  </si>
  <si>
    <t>POLIS</t>
  </si>
  <si>
    <t>GiaHT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</si>
</sst>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sz val="10"/>
      <color rgb="FF989898"/>
      <name val="Arial"/>
      <family val="2"/>
    </font>
    <font>
      <sz val="11"/>
      <name val="Courier"/>
      <family val="3"/>
    </font>
    <font>
      <u/>
      <sz val="11"/>
      <color theme="10"/>
      <name val="Calibri"/>
      <family val="2"/>
      <scheme val="minor"/>
    </font>
    <font>
      <sz val="9"/>
      <color theme="2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0" fontId="0" fillId="5" borderId="0" xfId="0" applyFill="1" applyAlignment="1">
      <alignment horizontal="center" vertical="center"/>
    </xf>
    <xf numFmtId="0" fontId="0" fillId="0" borderId="0" xfId="0" applyNumberFormat="1"/>
    <xf numFmtId="0" fontId="4" fillId="0" borderId="0" xfId="0" applyFont="1"/>
    <xf numFmtId="0" fontId="5" fillId="0" borderId="0" xfId="0" applyFont="1" applyAlignment="1">
      <alignment horizontal="left" vertical="center" indent="1"/>
    </xf>
    <xf numFmtId="14" fontId="0" fillId="0" borderId="0" xfId="0" applyNumberFormat="1"/>
    <xf numFmtId="0" fontId="0" fillId="7" borderId="0" xfId="0" applyFill="1" applyAlignment="1">
      <alignment horizontal="center"/>
    </xf>
    <xf numFmtId="0" fontId="6" fillId="0" borderId="0" xfId="1"/>
    <xf numFmtId="0" fontId="1" fillId="0" borderId="0" xfId="0" applyFont="1" applyAlignment="1">
      <alignment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8" borderId="0" xfId="0" applyNumberFormat="1" applyFill="1" applyAlignment="1">
      <alignment horizontal="center" vertical="center"/>
    </xf>
    <xf numFmtId="0" fontId="3" fillId="8" borderId="0" xfId="0" applyNumberFormat="1" applyFont="1" applyFill="1" applyAlignment="1">
      <alignment horizontal="center" vertical="center"/>
    </xf>
    <xf numFmtId="0" fontId="0" fillId="7" borderId="0" xfId="0" applyNumberFormat="1" applyFill="1" applyAlignment="1">
      <alignment vertical="center"/>
    </xf>
    <xf numFmtId="0" fontId="2" fillId="4" borderId="0" xfId="0" applyNumberFormat="1" applyFont="1" applyFill="1" applyAlignment="1">
      <alignment vertical="center"/>
    </xf>
    <xf numFmtId="0" fontId="0" fillId="4" borderId="0" xfId="0" applyNumberForma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3" fillId="0" borderId="0" xfId="0" applyFont="1" applyAlignment="1">
      <alignment vertical="center"/>
    </xf>
    <xf numFmtId="0" fontId="7" fillId="9" borderId="0" xfId="0" applyNumberFormat="1" applyFont="1" applyFill="1" applyAlignment="1">
      <alignment horizontal="center" vertical="center"/>
    </xf>
    <xf numFmtId="0" fontId="0" fillId="10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0" fontId="3" fillId="4" borderId="0" xfId="0" applyFont="1" applyFill="1" applyAlignment="1">
      <alignment vertical="center"/>
    </xf>
    <xf numFmtId="0" fontId="8" fillId="4" borderId="0" xfId="0" applyNumberFormat="1" applyFont="1" applyFill="1" applyAlignment="1">
      <alignment vertical="center"/>
    </xf>
    <xf numFmtId="0" fontId="0" fillId="11" borderId="0" xfId="0" applyNumberFormat="1" applyFill="1"/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0" fillId="4" borderId="0" xfId="0" applyFill="1"/>
  </cellXfs>
  <cellStyles count="2">
    <cellStyle name="Hyperlink" xfId="1" builtinId="8"/>
    <cellStyle name="Normal" xfId="0" builtinId="0"/>
  </cellStyles>
  <dxfs count="46">
    <dxf>
      <numFmt numFmtId="0" formatCode="General"/>
      <fill>
        <patternFill patternType="solid">
          <fgColor indexed="64"/>
          <bgColor theme="5" tint="0.59999389629810485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6" tint="-0.24994659260841701"/>
      </font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6" tint="-0.24994659260841701"/>
      </font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6" tint="-0.24994659260841701"/>
      </font>
    </dxf>
    <dxf>
      <numFmt numFmtId="0" formatCode="General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2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5" tint="0.39997558519241921"/>
        </patternFill>
      </fill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</dxf>
    <dxf>
      <numFmt numFmtId="0" formatCode="General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5" tint="0.39997558519241921"/>
        </patternFill>
      </fill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1DA0C539-DA21-44AF-94E2-9CE3872A6AA5}" autoFormatId="16" applyNumberFormats="0" applyBorderFormats="0" applyFontFormats="0" applyPatternFormats="0" applyAlignmentFormats="0" applyWidthHeightFormats="0">
  <queryTableRefresh nextId="5" unboundColumnsRight="3">
    <queryTableFields count="4">
      <queryTableField id="1" name="LastestPrice" tableColumnId="2"/>
      <queryTableField id="4" dataBound="0" tableColumnId="4"/>
      <queryTableField id="2" dataBound="0" tableColumnId="1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49611182-344D-488C-AB4C-D307D31B3DCB}" autoFormatId="16" applyNumberFormats="0" applyBorderFormats="0" applyFontFormats="0" applyPatternFormats="0" applyAlignmentFormats="0" applyWidthHeightFormats="0">
  <queryTableRefresh nextId="2">
    <queryTableFields count="1">
      <queryTableField id="1" name="GiaH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77522E-378E-4F6C-BA8F-6D4EE7160ACC}" name="LastestPrice" displayName="LastestPrice" ref="I2:L4" tableType="queryTable" insertRowShift="1" totalsRowCount="1" headerRowDxfId="45" dataDxfId="44" totalsRowDxfId="43">
  <tableColumns count="4">
    <tableColumn id="2" xr3:uid="{40BFD405-C25C-4C5F-A4A8-D6AC229CE2BF}" uniqueName="2" name="LastestPrice" queryTableFieldId="1" dataDxfId="34" totalsRowDxfId="35"/>
    <tableColumn id="4" xr3:uid="{76874F74-8F43-48DE-B2C4-389F1CC69486}" uniqueName="4" name="Tổng Coin hiện có" queryTableFieldId="4" dataDxfId="33" totalsRowDxfId="36">
      <calculatedColumnFormula>SUM(C:C)-SUM(F:F)</calculatedColumnFormula>
    </tableColumn>
    <tableColumn id="1" xr3:uid="{97B7C3B4-9A77-4C37-928E-D03105273EB9}" uniqueName="1" name="Giá  mua TB" queryTableFieldId="2" dataDxfId="32" totalsRowDxfId="37">
      <calculatedColumnFormula>SUM(E:E)/SUM(C:C)</calculatedColumnFormula>
    </tableColumn>
    <tableColumn id="3" xr3:uid="{C462E002-A44A-4C48-B092-F781A4245BF3}" uniqueName="3" name="Giá bán TB" queryTableFieldId="3" dataDxfId="31" totalsRowDxfId="38">
      <calculatedColumnFormula>SUM(H:H)/SUM(F:F)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11DCC2-ADDF-4DB2-A467-686A3820101F}" name="GiaHT___ATLAS" displayName="GiaHT___ATLAS" ref="J2:L3" totalsRowShown="0">
  <autoFilter ref="J2:L3" xr:uid="{0E11DCC2-ADDF-4DB2-A467-686A3820101F}"/>
  <tableColumns count="3">
    <tableColumn id="3" xr3:uid="{07D2504C-228B-4BA1-BB47-33960002B169}" name="Tổng Coin hiện có" dataDxfId="42">
      <calculatedColumnFormula>SUM(C:C)-SUM(F:F)</calculatedColumnFormula>
    </tableColumn>
    <tableColumn id="4" xr3:uid="{D125C50E-5D9A-42D5-B099-4D13FA65E7DE}" name="Giá  mua TB" dataDxfId="41">
      <calculatedColumnFormula>SUM(E:E)/J3</calculatedColumnFormula>
    </tableColumn>
    <tableColumn id="5" xr3:uid="{C7A78AE0-C52D-4CAE-9B35-F5D84483F210}" name="Giá bán TB" dataDxfId="40">
      <calculatedColumnFormula>SUM(H:H)/SUM(F:F)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05A4977-792D-4406-8190-8AAD8B32062A}" name="GiaHT_POLIS910" displayName="GiaHT_POLIS910" ref="I2:I3" tableType="queryTable" totalsRowShown="0" dataDxfId="39">
  <tableColumns count="1">
    <tableColumn id="2" xr3:uid="{E7950FEF-7F40-46AF-99AD-9A3DECAE0EDD}" uniqueName="2" name="GiaHT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ro-api.coinmarketcap.com/v1/cryptocurrency/quotes/latest?symbol=ATLA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99AA-AF81-47AC-806B-5E3871148AB9}">
  <dimension ref="A1:B3"/>
  <sheetViews>
    <sheetView zoomScale="205" zoomScaleNormal="205" workbookViewId="0">
      <selection activeCell="B9" sqref="B9"/>
    </sheetView>
  </sheetViews>
  <sheetFormatPr defaultRowHeight="14.4" x14ac:dyDescent="0.3"/>
  <cols>
    <col min="1" max="1" width="17.5546875" customWidth="1"/>
    <col min="2" max="2" width="27.6640625" customWidth="1"/>
  </cols>
  <sheetData>
    <row r="1" spans="1:2" x14ac:dyDescent="0.3">
      <c r="A1" t="s">
        <v>13</v>
      </c>
      <c r="B1" s="3" t="s">
        <v>16</v>
      </c>
    </row>
    <row r="2" spans="1:2" x14ac:dyDescent="0.3">
      <c r="A2" t="s">
        <v>14</v>
      </c>
      <c r="B2" s="7" t="s">
        <v>15</v>
      </c>
    </row>
    <row r="3" spans="1:2" x14ac:dyDescent="0.3">
      <c r="A3" t="s">
        <v>17</v>
      </c>
      <c r="B3" s="4" t="s">
        <v>18</v>
      </c>
    </row>
  </sheetData>
  <hyperlinks>
    <hyperlink ref="B2" r:id="rId1" xr:uid="{D82744E5-A820-4E68-BC2F-F62F9E1CE05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C0A13-9E14-43AE-96AC-B3D132454720}">
  <dimension ref="A1:D2"/>
  <sheetViews>
    <sheetView zoomScale="220" zoomScaleNormal="220" workbookViewId="0">
      <selection activeCell="D4" sqref="D4"/>
    </sheetView>
  </sheetViews>
  <sheetFormatPr defaultRowHeight="14.4" x14ac:dyDescent="0.3"/>
  <cols>
    <col min="1" max="2" width="16.6640625" customWidth="1"/>
    <col min="3" max="3" width="14.6640625" customWidth="1"/>
    <col min="4" max="4" width="32.109375" customWidth="1"/>
  </cols>
  <sheetData>
    <row r="1" spans="1:4" x14ac:dyDescent="0.3">
      <c r="A1" s="6" t="s">
        <v>19</v>
      </c>
      <c r="B1" s="6" t="s">
        <v>20</v>
      </c>
      <c r="C1" s="6" t="s">
        <v>21</v>
      </c>
      <c r="D1" s="6" t="s">
        <v>22</v>
      </c>
    </row>
    <row r="2" spans="1:4" x14ac:dyDescent="0.3">
      <c r="A2" s="5">
        <v>44508</v>
      </c>
      <c r="B2">
        <v>30000000</v>
      </c>
      <c r="D2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7BD76-FD8A-4186-A5B3-FBED1269B6BE}">
  <dimension ref="A1:S15"/>
  <sheetViews>
    <sheetView topLeftCell="J1" zoomScale="145" zoomScaleNormal="145" workbookViewId="0">
      <selection activeCell="B3" sqref="B3:Q4"/>
    </sheetView>
  </sheetViews>
  <sheetFormatPr defaultRowHeight="14.4" x14ac:dyDescent="0.3"/>
  <cols>
    <col min="1" max="1" width="19.109375" style="11" customWidth="1"/>
    <col min="3" max="3" width="14.33203125" customWidth="1"/>
    <col min="9" max="9" width="11.5546875" bestFit="1" customWidth="1"/>
    <col min="10" max="10" width="13.109375" bestFit="1" customWidth="1"/>
    <col min="11" max="12" width="12.6640625" bestFit="1" customWidth="1"/>
    <col min="13" max="14" width="13.109375" customWidth="1"/>
    <col min="15" max="15" width="13.109375" bestFit="1" customWidth="1"/>
    <col min="16" max="16" width="13.109375" customWidth="1"/>
    <col min="17" max="18" width="19.109375" customWidth="1"/>
  </cols>
  <sheetData>
    <row r="1" spans="1:19" ht="25.8" x14ac:dyDescent="0.3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8"/>
      <c r="S1" s="8"/>
    </row>
    <row r="2" spans="1:19" x14ac:dyDescent="0.3">
      <c r="A2" s="31" t="s">
        <v>9</v>
      </c>
      <c r="B2" s="30" t="s">
        <v>1</v>
      </c>
      <c r="C2" s="30"/>
      <c r="D2" s="30"/>
      <c r="E2" s="30"/>
      <c r="F2" s="29" t="s">
        <v>2</v>
      </c>
      <c r="G2" s="29"/>
      <c r="H2" s="29"/>
      <c r="I2" s="12" t="s">
        <v>12</v>
      </c>
      <c r="J2" s="21" t="s">
        <v>30</v>
      </c>
      <c r="K2" s="13" t="s">
        <v>28</v>
      </c>
      <c r="L2" s="14" t="s">
        <v>29</v>
      </c>
      <c r="M2" s="32" t="s">
        <v>10</v>
      </c>
      <c r="N2" s="32"/>
      <c r="O2" s="32"/>
      <c r="P2" s="32"/>
      <c r="Q2" s="32"/>
    </row>
    <row r="3" spans="1:19" x14ac:dyDescent="0.3">
      <c r="A3" s="31"/>
      <c r="B3" s="1" t="s">
        <v>4</v>
      </c>
      <c r="C3" s="1" t="s">
        <v>5</v>
      </c>
      <c r="D3" s="1" t="s">
        <v>3</v>
      </c>
      <c r="E3" s="1" t="s">
        <v>6</v>
      </c>
      <c r="F3" s="1" t="s">
        <v>4</v>
      </c>
      <c r="G3" s="1" t="s">
        <v>7</v>
      </c>
      <c r="H3" s="1" t="s">
        <v>8</v>
      </c>
      <c r="I3" s="15">
        <v>0.15911963035327417</v>
      </c>
      <c r="J3" s="22">
        <f>SUM(C:C)-SUM(F:F)</f>
        <v>8.5599999999994907</v>
      </c>
      <c r="K3" s="16">
        <f>SUM(E:E)/SUM(C:C)</f>
        <v>0.16689781557725181</v>
      </c>
      <c r="L3" s="17">
        <f>SUM(H:H)/SUM(F:F)</f>
        <v>0.16863517060367453</v>
      </c>
      <c r="M3" s="1" t="s">
        <v>24</v>
      </c>
      <c r="N3" s="1" t="s">
        <v>25</v>
      </c>
      <c r="O3" s="1" t="s">
        <v>26</v>
      </c>
      <c r="P3" s="1" t="s">
        <v>27</v>
      </c>
      <c r="Q3" s="1" t="s">
        <v>11</v>
      </c>
    </row>
    <row r="4" spans="1:19" x14ac:dyDescent="0.3">
      <c r="A4" s="27">
        <v>44509</v>
      </c>
      <c r="B4" s="18">
        <v>1000</v>
      </c>
      <c r="C4" s="18">
        <f>1000-0.19</f>
        <v>999.81</v>
      </c>
      <c r="D4" s="18">
        <v>0.18149999999999999</v>
      </c>
      <c r="E4" s="18">
        <f>B4*D4</f>
        <v>181.5</v>
      </c>
      <c r="F4" s="18">
        <v>0</v>
      </c>
      <c r="G4" s="18">
        <v>0</v>
      </c>
      <c r="H4" s="18">
        <v>0</v>
      </c>
      <c r="I4" s="19"/>
      <c r="J4" s="19"/>
      <c r="K4" s="18"/>
      <c r="L4" s="19"/>
      <c r="M4" s="20">
        <f>IF(D4&gt;0,($I$3-D4)*C4,0)</f>
        <v>-22.376117376492942</v>
      </c>
      <c r="N4" s="20">
        <f>IF(G4&gt;0,(G4 - $I$3)*F4,0)</f>
        <v>0</v>
      </c>
      <c r="O4" s="20">
        <f>SUM(M:M)</f>
        <v>-59.096027672226796</v>
      </c>
      <c r="P4" s="20">
        <f>SUM(N:N)</f>
        <v>0</v>
      </c>
      <c r="Q4" s="20">
        <f>SUM(H:H)-SUM(E:E)</f>
        <v>11.809999999999945</v>
      </c>
    </row>
    <row r="5" spans="1:19" x14ac:dyDescent="0.3">
      <c r="A5" s="27"/>
      <c r="B5" s="18">
        <v>1000</v>
      </c>
      <c r="C5" s="18">
        <f>1000-0.19</f>
        <v>999.81</v>
      </c>
      <c r="D5" s="18">
        <v>0.17649999999999999</v>
      </c>
      <c r="E5" s="18">
        <f t="shared" ref="E5:E9" si="0">B5*D5</f>
        <v>176.5</v>
      </c>
      <c r="F5" s="18">
        <v>0</v>
      </c>
      <c r="G5" s="18">
        <v>0</v>
      </c>
      <c r="H5" s="18">
        <v>0</v>
      </c>
      <c r="I5" s="19"/>
      <c r="J5" s="19"/>
      <c r="K5" s="19"/>
      <c r="L5" s="19"/>
      <c r="M5" s="20">
        <f t="shared" ref="M5:M7" si="1">IF(D5&gt;0,($I$3-D5)*C5,0)</f>
        <v>-17.377067376492938</v>
      </c>
      <c r="N5" s="20"/>
      <c r="O5" s="18"/>
      <c r="P5" s="18"/>
      <c r="Q5" s="18"/>
    </row>
    <row r="6" spans="1:19" x14ac:dyDescent="0.3">
      <c r="A6" s="9">
        <v>44511</v>
      </c>
      <c r="B6" s="18">
        <v>1000</v>
      </c>
      <c r="C6" s="18">
        <f>1000-0.19</f>
        <v>999.81</v>
      </c>
      <c r="D6" s="18">
        <v>0.17150000000000001</v>
      </c>
      <c r="E6" s="18">
        <f t="shared" si="0"/>
        <v>171.5</v>
      </c>
      <c r="F6" s="18">
        <v>0</v>
      </c>
      <c r="G6" s="18">
        <v>0</v>
      </c>
      <c r="H6" s="18">
        <v>0</v>
      </c>
      <c r="I6" s="19"/>
      <c r="J6" s="19"/>
      <c r="K6" s="19"/>
      <c r="L6" s="19"/>
      <c r="M6" s="20">
        <f t="shared" si="1"/>
        <v>-12.378017376492963</v>
      </c>
      <c r="N6" s="20"/>
      <c r="O6" s="18"/>
      <c r="P6" s="18"/>
      <c r="Q6" s="18"/>
    </row>
    <row r="7" spans="1:19" x14ac:dyDescent="0.3">
      <c r="A7" s="27">
        <v>44512</v>
      </c>
      <c r="B7" s="18">
        <v>1000</v>
      </c>
      <c r="C7" s="18">
        <f>1000-0.19</f>
        <v>999.81</v>
      </c>
      <c r="D7" s="18">
        <v>0.155</v>
      </c>
      <c r="E7" s="18">
        <f t="shared" si="0"/>
        <v>155</v>
      </c>
      <c r="F7" s="18">
        <v>0</v>
      </c>
      <c r="G7" s="18">
        <v>0</v>
      </c>
      <c r="H7" s="18">
        <v>0</v>
      </c>
      <c r="I7" s="18"/>
      <c r="J7" s="18"/>
      <c r="K7" s="18"/>
      <c r="L7" s="18"/>
      <c r="M7" s="20">
        <f t="shared" si="1"/>
        <v>4.118847623507051</v>
      </c>
      <c r="N7" s="19"/>
      <c r="O7" s="18"/>
      <c r="P7" s="18"/>
      <c r="Q7" s="18"/>
    </row>
    <row r="8" spans="1:19" x14ac:dyDescent="0.3">
      <c r="A8" s="27"/>
      <c r="B8" s="18">
        <v>1000</v>
      </c>
      <c r="C8" s="18">
        <f>1000-0.19</f>
        <v>999.81</v>
      </c>
      <c r="D8" s="18">
        <v>0.16</v>
      </c>
      <c r="E8" s="18">
        <f t="shared" si="0"/>
        <v>160</v>
      </c>
      <c r="F8" s="18">
        <v>0</v>
      </c>
      <c r="G8" s="18">
        <v>0</v>
      </c>
      <c r="H8" s="18">
        <v>0</v>
      </c>
      <c r="I8" s="18"/>
      <c r="J8" s="18"/>
      <c r="K8" s="18"/>
      <c r="L8" s="18"/>
      <c r="M8" s="20">
        <f>IF(D8&gt;0,($I$3-D8)*C8,0)</f>
        <v>-0.88020237649295352</v>
      </c>
      <c r="N8" s="19"/>
      <c r="O8" s="18"/>
      <c r="P8" s="18"/>
      <c r="Q8" s="18"/>
    </row>
    <row r="9" spans="1:19" x14ac:dyDescent="0.3">
      <c r="A9" s="10">
        <v>44514</v>
      </c>
      <c r="B9" s="18">
        <v>2630</v>
      </c>
      <c r="C9" s="18">
        <f>2630-0.49</f>
        <v>2629.51</v>
      </c>
      <c r="D9" s="18">
        <v>0.16300000000000001</v>
      </c>
      <c r="E9" s="18">
        <f t="shared" si="0"/>
        <v>428.69</v>
      </c>
      <c r="F9" s="18">
        <v>0</v>
      </c>
      <c r="G9" s="18">
        <v>0</v>
      </c>
      <c r="H9" s="18">
        <v>0</v>
      </c>
      <c r="M9" s="20">
        <f>IF(D9&gt;0,($I$3-D9)*C9,0)</f>
        <v>-10.203470789762049</v>
      </c>
      <c r="N9" s="2"/>
    </row>
    <row r="10" spans="1:19" x14ac:dyDescent="0.3">
      <c r="A10" s="10">
        <v>44515</v>
      </c>
      <c r="B10" s="18">
        <v>0</v>
      </c>
      <c r="C10">
        <v>0</v>
      </c>
      <c r="D10" s="18">
        <v>0</v>
      </c>
      <c r="E10" s="18">
        <v>0</v>
      </c>
      <c r="F10" s="18">
        <v>7620</v>
      </c>
      <c r="G10" s="18">
        <v>0.16850000000000001</v>
      </c>
      <c r="H10" s="18">
        <v>1285</v>
      </c>
      <c r="M10" s="2"/>
      <c r="N10" s="2"/>
    </row>
    <row r="11" spans="1:19" x14ac:dyDescent="0.3">
      <c r="M11" s="2"/>
      <c r="N11" s="2"/>
    </row>
    <row r="12" spans="1:19" x14ac:dyDescent="0.3">
      <c r="M12" s="2"/>
      <c r="N12" s="2"/>
    </row>
    <row r="13" spans="1:19" x14ac:dyDescent="0.3">
      <c r="M13" s="2"/>
      <c r="N13" s="2"/>
    </row>
    <row r="14" spans="1:19" x14ac:dyDescent="0.3">
      <c r="M14" s="2"/>
      <c r="N14" s="2"/>
    </row>
    <row r="15" spans="1:19" x14ac:dyDescent="0.3">
      <c r="M15" s="2"/>
      <c r="N15" s="2"/>
    </row>
  </sheetData>
  <mergeCells count="7">
    <mergeCell ref="A7:A8"/>
    <mergeCell ref="A1:Q1"/>
    <mergeCell ref="A4:A5"/>
    <mergeCell ref="F2:H2"/>
    <mergeCell ref="B2:E2"/>
    <mergeCell ref="A2:A3"/>
    <mergeCell ref="M2:Q2"/>
  </mergeCells>
  <conditionalFormatting sqref="M4:Q4 M5:N6 M7:M9">
    <cfRule type="expression" dxfId="30" priority="20">
      <formula>"&gt;0"</formula>
    </cfRule>
  </conditionalFormatting>
  <conditionalFormatting sqref="M4:Q4 M5:N6 M7:M9">
    <cfRule type="expression" dxfId="29" priority="19">
      <formula>"&gt;0"</formula>
    </cfRule>
  </conditionalFormatting>
  <conditionalFormatting sqref="M4:N6 M7:M9">
    <cfRule type="expression" dxfId="28" priority="18">
      <formula>M4&gt;0</formula>
    </cfRule>
  </conditionalFormatting>
  <conditionalFormatting sqref="O4:P4">
    <cfRule type="expression" dxfId="27" priority="14">
      <formula>O4&lt;0</formula>
    </cfRule>
    <cfRule type="expression" dxfId="26" priority="17">
      <formula>O4&gt;0</formula>
    </cfRule>
  </conditionalFormatting>
  <conditionalFormatting sqref="Q4">
    <cfRule type="expression" dxfId="25" priority="15">
      <formula>Q4&lt;0</formula>
    </cfRule>
    <cfRule type="expression" dxfId="24" priority="16">
      <formula>Q4&gt;0</formula>
    </cfRule>
  </conditionalFormatting>
  <conditionalFormatting sqref="M4:N6 M7:M9">
    <cfRule type="expression" dxfId="23" priority="12">
      <formula>M4&lt;0</formula>
    </cfRule>
  </conditionalFormatting>
  <conditionalFormatting sqref="K3">
    <cfRule type="expression" dxfId="22" priority="3">
      <formula>K3&lt;I3</formula>
    </cfRule>
    <cfRule type="expression" dxfId="21" priority="4">
      <formula>K3&gt;I3</formula>
    </cfRule>
  </conditionalFormatting>
  <conditionalFormatting sqref="L3">
    <cfRule type="expression" dxfId="20" priority="1">
      <formula>L3&lt;K3</formula>
    </cfRule>
    <cfRule type="expression" dxfId="19" priority="2">
      <formula>L3&gt;I3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75A4-C0A5-4179-B053-107E4852F428}">
  <dimension ref="A1:U15"/>
  <sheetViews>
    <sheetView tabSelected="1" topLeftCell="K1" zoomScale="175" zoomScaleNormal="175" workbookViewId="0">
      <selection activeCell="R6" sqref="R6:R7"/>
    </sheetView>
  </sheetViews>
  <sheetFormatPr defaultRowHeight="14.4" x14ac:dyDescent="0.3"/>
  <cols>
    <col min="1" max="1" width="19.109375" style="11" customWidth="1"/>
    <col min="3" max="3" width="14.33203125" customWidth="1"/>
    <col min="9" max="9" width="12" bestFit="1" customWidth="1"/>
    <col min="10" max="10" width="14.5546875" bestFit="1" customWidth="1"/>
    <col min="11" max="11" width="13" bestFit="1" customWidth="1"/>
    <col min="12" max="12" width="10.88671875" bestFit="1" customWidth="1"/>
    <col min="13" max="13" width="9.88671875" bestFit="1" customWidth="1"/>
    <col min="14" max="14" width="12.6640625" bestFit="1" customWidth="1"/>
    <col min="15" max="16" width="13.109375" customWidth="1"/>
    <col min="17" max="17" width="13.109375" bestFit="1" customWidth="1"/>
    <col min="18" max="18" width="13.109375" customWidth="1"/>
    <col min="19" max="20" width="19.109375" customWidth="1"/>
  </cols>
  <sheetData>
    <row r="1" spans="1:21" ht="25.8" x14ac:dyDescent="0.3">
      <c r="A1" s="28" t="s">
        <v>31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8"/>
      <c r="U1" s="8"/>
    </row>
    <row r="2" spans="1:21" x14ac:dyDescent="0.3">
      <c r="A2" s="33" t="s">
        <v>9</v>
      </c>
      <c r="B2" s="30" t="s">
        <v>1</v>
      </c>
      <c r="C2" s="30"/>
      <c r="D2" s="30"/>
      <c r="E2" s="30"/>
      <c r="F2" s="29" t="s">
        <v>2</v>
      </c>
      <c r="G2" s="29"/>
      <c r="H2" s="29"/>
      <c r="I2" s="2" t="s">
        <v>32</v>
      </c>
      <c r="J2" s="21" t="s">
        <v>30</v>
      </c>
      <c r="K2" s="13" t="s">
        <v>28</v>
      </c>
      <c r="L2" s="14" t="s">
        <v>29</v>
      </c>
      <c r="M2" s="32" t="s">
        <v>10</v>
      </c>
      <c r="N2" s="32"/>
      <c r="O2" s="32"/>
      <c r="P2" s="32"/>
      <c r="Q2" s="32"/>
    </row>
    <row r="3" spans="1:21" x14ac:dyDescent="0.3">
      <c r="A3" s="33"/>
      <c r="B3" s="1" t="s">
        <v>4</v>
      </c>
      <c r="C3" s="1" t="s">
        <v>5</v>
      </c>
      <c r="D3" s="1" t="s">
        <v>3</v>
      </c>
      <c r="E3" s="1" t="s">
        <v>6</v>
      </c>
      <c r="F3" s="1" t="s">
        <v>4</v>
      </c>
      <c r="G3" s="1" t="s">
        <v>7</v>
      </c>
      <c r="H3" s="1" t="s">
        <v>8</v>
      </c>
      <c r="I3" s="26">
        <v>7.7468367638330156</v>
      </c>
      <c r="J3" s="22">
        <f>SUM(C:C)-SUM(F:F)</f>
        <v>33.566999999999979</v>
      </c>
      <c r="K3" s="25">
        <f>SUM(E:E)/J3</f>
        <v>38.266750081925728</v>
      </c>
      <c r="L3" s="17">
        <f>SUM(H:H)/SUM(F:F)</f>
        <v>7.7338235294117643</v>
      </c>
      <c r="M3" s="1" t="s">
        <v>24</v>
      </c>
      <c r="N3" s="1" t="s">
        <v>25</v>
      </c>
      <c r="O3" s="1" t="s">
        <v>26</v>
      </c>
      <c r="P3" s="1" t="s">
        <v>27</v>
      </c>
      <c r="Q3" s="1" t="s">
        <v>11</v>
      </c>
    </row>
    <row r="4" spans="1:21" x14ac:dyDescent="0.3">
      <c r="A4" s="34"/>
      <c r="B4" s="23"/>
      <c r="C4" s="23"/>
      <c r="D4" s="23"/>
      <c r="E4" s="23"/>
      <c r="F4" s="23"/>
      <c r="G4" s="23"/>
      <c r="H4" s="23"/>
      <c r="I4" s="17"/>
      <c r="J4" s="17"/>
      <c r="K4" s="23"/>
      <c r="L4" s="17"/>
      <c r="M4" s="35"/>
      <c r="N4" s="35"/>
      <c r="O4" s="24">
        <f>SUM(M:M)</f>
        <v>29.327819532872994</v>
      </c>
      <c r="P4" s="24">
        <f>SUM(N:N)</f>
        <v>-2.2497998812901017</v>
      </c>
      <c r="Q4" s="24">
        <f>SUM(H:H)-SUM(E:E)</f>
        <v>-232.70000000000005</v>
      </c>
      <c r="R4" s="20"/>
    </row>
    <row r="5" spans="1:21" x14ac:dyDescent="0.3">
      <c r="A5" s="27">
        <v>44516</v>
      </c>
      <c r="B5" s="18">
        <v>40.5</v>
      </c>
      <c r="C5" s="18">
        <v>40.491999999999997</v>
      </c>
      <c r="D5" s="18">
        <v>7.6</v>
      </c>
      <c r="E5" s="18">
        <v>307.8</v>
      </c>
      <c r="F5" s="18">
        <v>0</v>
      </c>
      <c r="G5" s="18">
        <v>0</v>
      </c>
      <c r="H5" s="18">
        <v>0</v>
      </c>
      <c r="I5" s="18"/>
      <c r="J5" s="18"/>
      <c r="K5" s="19"/>
      <c r="L5" s="19"/>
      <c r="M5" s="24">
        <f>IF(D5&gt;0,($I$3-D5)*C5,0)</f>
        <v>5.9457142411264803</v>
      </c>
      <c r="N5" s="24">
        <f>IF(G5&gt;0,(G5 -$I$3)*F5,0)</f>
        <v>0</v>
      </c>
      <c r="O5" s="20"/>
      <c r="P5" s="20"/>
      <c r="Q5" s="18"/>
      <c r="R5" s="18"/>
      <c r="S5" s="18"/>
    </row>
    <row r="6" spans="1:21" x14ac:dyDescent="0.3">
      <c r="A6" s="27"/>
      <c r="B6" s="18">
        <v>89.1</v>
      </c>
      <c r="C6" s="18">
        <v>88.582999999999998</v>
      </c>
      <c r="D6" s="18">
        <v>7.55</v>
      </c>
      <c r="E6" s="18">
        <v>672.7</v>
      </c>
      <c r="F6" s="18">
        <v>0</v>
      </c>
      <c r="G6" s="18">
        <v>0</v>
      </c>
      <c r="H6" s="18">
        <v>0</v>
      </c>
      <c r="I6" s="18"/>
      <c r="J6" s="18"/>
      <c r="K6" s="19"/>
      <c r="L6" s="19"/>
      <c r="M6" s="24">
        <f t="shared" ref="M6:M9" si="0">IF(D6&gt;0,($I$3-D6)*C6,0)</f>
        <v>17.436391050620031</v>
      </c>
      <c r="N6" s="24">
        <f t="shared" ref="N6:N10" si="1">IF(G6&gt;0,(G6 -$I$3)*F6,0)</f>
        <v>0</v>
      </c>
      <c r="O6" s="20"/>
      <c r="P6" s="20"/>
      <c r="Q6" s="18"/>
      <c r="R6" s="18"/>
      <c r="S6" s="18"/>
    </row>
    <row r="7" spans="1:21" x14ac:dyDescent="0.3">
      <c r="A7" s="27"/>
      <c r="B7" s="18">
        <v>40</v>
      </c>
      <c r="C7" s="18">
        <v>40.491999999999997</v>
      </c>
      <c r="D7" s="18">
        <v>7.6</v>
      </c>
      <c r="E7" s="18">
        <v>304</v>
      </c>
      <c r="F7" s="18">
        <v>0</v>
      </c>
      <c r="G7" s="18">
        <v>0</v>
      </c>
      <c r="H7" s="18">
        <v>0</v>
      </c>
      <c r="I7" s="18"/>
      <c r="J7" s="18"/>
      <c r="K7" s="18"/>
      <c r="L7" s="18"/>
      <c r="M7" s="24">
        <f t="shared" si="0"/>
        <v>5.9457142411264803</v>
      </c>
      <c r="N7" s="24">
        <f t="shared" si="1"/>
        <v>0</v>
      </c>
      <c r="O7" s="20"/>
      <c r="P7" s="19"/>
      <c r="Q7" s="18"/>
      <c r="R7" s="18"/>
      <c r="S7" s="18"/>
    </row>
    <row r="8" spans="1:21" x14ac:dyDescent="0.3">
      <c r="A8" s="27">
        <v>44521</v>
      </c>
      <c r="B8" s="18">
        <v>0</v>
      </c>
      <c r="C8" s="18">
        <v>0</v>
      </c>
      <c r="D8" s="18">
        <v>0</v>
      </c>
      <c r="E8" s="18">
        <v>0</v>
      </c>
      <c r="F8" s="18">
        <v>56</v>
      </c>
      <c r="G8" s="18">
        <v>7.62</v>
      </c>
      <c r="H8" s="18">
        <v>427.2</v>
      </c>
      <c r="I8" s="18"/>
      <c r="J8" s="18"/>
      <c r="K8" s="18"/>
      <c r="L8" s="18"/>
      <c r="M8" s="24">
        <f t="shared" si="0"/>
        <v>0</v>
      </c>
      <c r="N8" s="24">
        <f t="shared" si="1"/>
        <v>-7.1028587746488654</v>
      </c>
      <c r="O8" s="20"/>
      <c r="P8" s="19"/>
      <c r="Q8" s="18"/>
      <c r="R8" s="18"/>
      <c r="S8" s="18"/>
    </row>
    <row r="9" spans="1:21" x14ac:dyDescent="0.3">
      <c r="A9" s="27"/>
      <c r="B9" s="18">
        <v>0</v>
      </c>
      <c r="C9" s="18">
        <v>0</v>
      </c>
      <c r="D9" s="18">
        <v>0</v>
      </c>
      <c r="E9" s="18">
        <v>0</v>
      </c>
      <c r="F9" s="18">
        <v>30</v>
      </c>
      <c r="G9" s="18">
        <v>7.72</v>
      </c>
      <c r="H9" s="18">
        <v>231.6</v>
      </c>
      <c r="I9" s="18"/>
      <c r="J9" s="18"/>
      <c r="M9" s="24">
        <f t="shared" si="0"/>
        <v>0</v>
      </c>
      <c r="N9" s="24">
        <f t="shared" si="1"/>
        <v>-0.80510291499047426</v>
      </c>
      <c r="O9" s="20"/>
      <c r="P9" s="2"/>
    </row>
    <row r="10" spans="1:21" x14ac:dyDescent="0.3">
      <c r="A10" s="27"/>
      <c r="B10" s="18">
        <v>0</v>
      </c>
      <c r="C10" s="18">
        <v>0</v>
      </c>
      <c r="D10" s="18">
        <v>0</v>
      </c>
      <c r="E10" s="18">
        <v>0</v>
      </c>
      <c r="F10" s="18">
        <v>50</v>
      </c>
      <c r="G10" s="18">
        <v>7.86</v>
      </c>
      <c r="H10" s="18">
        <v>393</v>
      </c>
      <c r="I10" s="18"/>
      <c r="J10" s="18"/>
      <c r="N10" s="24">
        <f t="shared" si="1"/>
        <v>5.658161808349238</v>
      </c>
      <c r="O10" s="2"/>
      <c r="P10" s="2"/>
    </row>
    <row r="11" spans="1:21" x14ac:dyDescent="0.3">
      <c r="O11" s="2"/>
      <c r="P11" s="2"/>
    </row>
    <row r="12" spans="1:21" x14ac:dyDescent="0.3">
      <c r="O12" s="2"/>
      <c r="P12" s="2"/>
    </row>
    <row r="13" spans="1:21" x14ac:dyDescent="0.3">
      <c r="O13" s="2"/>
      <c r="P13" s="2"/>
    </row>
    <row r="14" spans="1:21" x14ac:dyDescent="0.3">
      <c r="O14" s="2"/>
      <c r="P14" s="2"/>
    </row>
    <row r="15" spans="1:21" x14ac:dyDescent="0.3">
      <c r="O15" s="2"/>
      <c r="P15" s="2"/>
    </row>
  </sheetData>
  <mergeCells count="7">
    <mergeCell ref="A5:A7"/>
    <mergeCell ref="A8:A10"/>
    <mergeCell ref="A1:S1"/>
    <mergeCell ref="A2:A3"/>
    <mergeCell ref="B2:E2"/>
    <mergeCell ref="F2:H2"/>
    <mergeCell ref="M2:Q2"/>
  </mergeCells>
  <conditionalFormatting sqref="O5:P6 O7:O9 O4:R4 M5:N8 M9">
    <cfRule type="expression" dxfId="18" priority="28">
      <formula>"&gt;0"</formula>
    </cfRule>
  </conditionalFormatting>
  <conditionalFormatting sqref="O5:P6 O7:O9 O4:R4 M5:N8 M9">
    <cfRule type="expression" dxfId="17" priority="27">
      <formula>"&gt;0"</formula>
    </cfRule>
  </conditionalFormatting>
  <conditionalFormatting sqref="O7:O9 O5:P6 M5:N8 M9">
    <cfRule type="expression" dxfId="16" priority="26">
      <formula>M5&gt;0</formula>
    </cfRule>
  </conditionalFormatting>
  <conditionalFormatting sqref="R4">
    <cfRule type="expression" dxfId="15" priority="23">
      <formula>R4&lt;0</formula>
    </cfRule>
    <cfRule type="expression" dxfId="14" priority="24">
      <formula>R4&gt;0</formula>
    </cfRule>
  </conditionalFormatting>
  <conditionalFormatting sqref="O7:O9 O5:P6 M5:N8 M9">
    <cfRule type="expression" dxfId="13" priority="21">
      <formula>M5&lt;0</formula>
    </cfRule>
  </conditionalFormatting>
  <conditionalFormatting sqref="K3">
    <cfRule type="expression" dxfId="12" priority="3">
      <formula>K3&lt;#REF!</formula>
    </cfRule>
    <cfRule type="expression" dxfId="11" priority="4">
      <formula>K3&gt;#REF!</formula>
    </cfRule>
  </conditionalFormatting>
  <conditionalFormatting sqref="L3">
    <cfRule type="expression" dxfId="10" priority="25">
      <formula>L3&lt;K3</formula>
    </cfRule>
    <cfRule type="expression" dxfId="9" priority="29">
      <formula>L3&gt;#REF!</formula>
    </cfRule>
  </conditionalFormatting>
  <conditionalFormatting sqref="M5:N9 N10">
    <cfRule type="expression" dxfId="8" priority="12">
      <formula>"&gt;0"</formula>
    </cfRule>
  </conditionalFormatting>
  <conditionalFormatting sqref="M5:N9 N10">
    <cfRule type="expression" dxfId="7" priority="11">
      <formula>"&gt;0"</formula>
    </cfRule>
  </conditionalFormatting>
  <conditionalFormatting sqref="M5:N9 N10">
    <cfRule type="expression" dxfId="6" priority="10">
      <formula>M5&gt;0</formula>
    </cfRule>
  </conditionalFormatting>
  <conditionalFormatting sqref="O4:P4">
    <cfRule type="expression" dxfId="5" priority="6">
      <formula>O4&lt;0</formula>
    </cfRule>
    <cfRule type="expression" dxfId="4" priority="9">
      <formula>O4&gt;0</formula>
    </cfRule>
  </conditionalFormatting>
  <conditionalFormatting sqref="Q4">
    <cfRule type="expression" dxfId="3" priority="7">
      <formula>Q4&lt;0</formula>
    </cfRule>
    <cfRule type="expression" dxfId="2" priority="8">
      <formula>Q4&gt;0</formula>
    </cfRule>
  </conditionalFormatting>
  <conditionalFormatting sqref="M5:N9 N10">
    <cfRule type="expression" dxfId="1" priority="5">
      <formula>M5&lt;0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AC405-F28B-40B6-9052-322BF3C07074}">
  <dimension ref="A1:A2"/>
  <sheetViews>
    <sheetView workbookViewId="0">
      <selection activeCell="P6" sqref="P6"/>
    </sheetView>
  </sheetViews>
  <sheetFormatPr defaultRowHeight="14.4" x14ac:dyDescent="0.3"/>
  <cols>
    <col min="1" max="1" width="11" bestFit="1" customWidth="1"/>
  </cols>
  <sheetData>
    <row r="1" spans="1:1" x14ac:dyDescent="0.3">
      <c r="A1" s="2"/>
    </row>
    <row r="2" spans="1:1" x14ac:dyDescent="0.3">
      <c r="A2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6 2 1 9 f 6 e - d f 1 4 - 4 f b 4 - 8 9 8 b - 3 2 2 e d 2 2 a 1 2 a 4 "   x m l n s = " h t t p : / / s c h e m a s . m i c r o s o f t . c o m / D a t a M a s h u p " > A A A A A N U E A A B Q S w M E F A A C A A g A g 6 5 1 U x + j v I W j A A A A 9 Q A A A B I A H A B D b 2 5 m a W c v U G F j a 2 F n Z S 5 4 b W w g o h g A K K A U A A A A A A A A A A A A A A A A A A A A A A A A A A A A h Y 9 B D o I w F E S v Q r q n R Y w G y a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V R B f L c R K w q Y N M 4 5 e H I 3 v S n x L W f W 3 7 T n G F / i 4 H N k V g 7 w v 8 A V B L A w Q U A A I A C A C D r n V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6 5 1 U / j G U e v Q A Q A A r g w A A B M A H A B G b 3 J t d W x h c y 9 T Z W N 0 a W 9 u M S 5 t I K I Y A C i g F A A A A A A A A A A A A A A A A A A A A A A A A A A A A O 1 T X W v b M B R 9 D + Q / C O X F g d i u 0 z L o R h g h H W u 3 l I Y k + 8 K E I M u 3 1 M y W P E k u B J P / v m u p H l 1 J n t Z 1 M O w X 6 3 6 c e y S d I w 3 c Z F K Q l f t H b / q 9 f k / f M Q U p m T N t Q J u F y j i Q C c n B 9 H s E v 5 W s l M 1 8 0 F I E F 5 J X B Q j j f Y E k m E l h c K 0 9 e m d M q V + H Y a m k z 8 o s 4 D I T B V P f w X B W Y l S E 9 1 H I 1 a 4 0 i F c K B N + F P y q J h G H O G t q 3 e l c k M p 9 M 1 / P p i o 5 I f A k s B a U n 8 Y B + 9 W f X s + 1 i e b O d L q 6 2 H 9 9 9 o x M K 6 f g E b t m 5 n 6 Z J 4 p + N o 8 h n 7 J z 7 r x J I A J I z f n v K 6 W Y z H I 7 c K V J m G J 7 B H S Z u o s 1 D x T J i q c n F N m g r d o N Y s c n Y R m 3 p 0 + o C C z Y V 4 7 p N D y h e y T 0 o g / d p J F m z J A e K j U v g U q X B W t q M h 4 h 2 X 5 9 Z X k G E L Q e h 9 c k + t h 1 H C O a Z N s 3 8 2 o 3 Z 9 3 u Z O N 7 4 W O 0 B f Z + x y z X x 3 e l o p / j / r / j v 9 7 6 4 m V / 9 S 9 0 d / 0 v q b h l b 3 W 3 w V H e b f G 7 d j 0 r k Q A d e p d 9 p 8 0 L a P M u b t F 1 R w z A w d n I 0 I n X 7 Q P f D X 6 A l C F Y g Z C b z q h C 6 A V h o 4 A o P a e / w 9 F F d U 9 e B a + J 8 Q n H 6 Y 3 c 9 J T h q L e K N h 5 2 9 O n v 9 N X u d d v b q 7 P W n 9 v o J U E s B A i 0 A F A A C A A g A g 6 5 1 U x + j v I W j A A A A 9 Q A A A B I A A A A A A A A A A A A A A A A A A A A A A E N v b m Z p Z y 9 Q Y W N r Y W d l L n h t b F B L A Q I t A B Q A A g A I A I O u d V M P y u m r p A A A A O k A A A A T A A A A A A A A A A A A A A A A A O 8 A A A B b Q 2 9 u d G V u d F 9 U e X B l c 1 0 u e G 1 s U E s B A i 0 A F A A C A A g A g 6 5 1 U / j G U e v Q A Q A A r g w A A B M A A A A A A A A A A A A A A A A A 4 A E A A E Z v c m 1 1 b G F z L 1 N l Y 3 R p b 2 4 x L m 1 Q S w U G A A A A A A M A A w D C A A A A /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k I A A A A A A A B U Q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G F z d G V z d F B y a W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G l z d C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G F z d G V z d F B y a W N l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x L T E x L T I x V D A x O j Q w O j M 1 L j c x O D U x M z F a I i A v P j x F b n R y e S B U e X B l P S J S Z W N v d m V y e V R h c m d l d F N o Z W V 0 I i B W Y W x 1 Z T 0 i c 0 F 0 b G F z I i A v P j x F b n R y e S B U e X B l P S J S Z W N v d m V y e V R h c m d l d E N v b H V t b i I g V m F s d W U 9 I m w x M S I g L z 4 8 R W 5 0 c n k g V H l w Z T 0 i U m V j b 3 Z l c n l U Y X J n Z X R S b 3 c i I F Z h b H V l P S J s M i I g L z 4 8 R W 5 0 c n k g V H l w Z T 0 i U X V l c n l J R C I g V m F s d W U 9 I n M 5 M W M 0 M m U 1 M S 0 4 Z D g 1 L T R m N m Y t O W E w N i 1 l N T I 2 N m M 4 Z D Q x M D M i I C 8 + P E V u d H J 5 I F R 5 c G U 9 I k Z p b G x D b 2 x 1 b W 5 U e X B l c y I g V m F s d W U 9 I n N B Q T 0 9 I i A v P j x F b n R y e S B U e X B l P S J G a W x s Q 2 9 s d W 1 u T m F t Z X M i I F Z h b H V l P S J z W y Z x d W 9 0 O 0 x h c 3 R l c 3 R Q c m l j Z S Z x d W 9 0 O 1 0 i I C 8 + P E V u d H J 5 I F R 5 c G U 9 I k Z p b G x F c n J v c k N v Z G U i I F Z h b H V l P S J z V W 5 r b m 9 3 b i I g L z 4 8 R W 5 0 c n k g V H l w Z T 0 i R m l s b E N v d W 5 0 I i B W Y W x 1 Z T 0 i b D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F z d G V z d F B y a W N l L 0 F 1 d G 9 S Z W 1 v d m V k Q 2 9 s d W 1 u c z E u e 0 x h c 3 R l c 3 R Q c m l j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M Y X N 0 Z X N 0 U H J p Y 2 U v Q X V 0 b 1 J l b W 9 2 Z W R D b 2 x 1 b W 5 z M S 5 7 T G F z d G V z d F B y a W N l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Y X N 0 Z X N 0 U H J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z d G V z d F B y a W N l L 2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N 0 Z X N 0 U H J p Y 2 U v Q V R M Q V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N 0 Z X N 0 U H J p Y 2 U v c X V v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N 0 Z X N 0 U H J p Y 2 U v V V N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z d G V z d F B y a W N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N 0 Z X N 0 U H J p Y 2 U v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z d G V z d F B y a W N l L 0 N v b n Z l c n R l Z C U y M H R v J T I w T G l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Y U h U J T I w L S U y M E F U T E F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x p c 3 Q i I C 8 + P E V u d H J 5 I F R 5 c G U 9 I k J 1 Z m Z l c k 5 l e H R S Z W Z y Z X N o I i B W Y W x 1 Z T 0 i b D E i I C 8 + P E V u d H J 5 I F R 5 c G U 9 I k Z p b G x U Y X J n Z X Q i I F Z h b H V l P S J z R 2 l h S F R f X 1 9 B V E x B U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d p Y U h U I C 0 g U E 9 M S V M m c X V v d D t d I i A v P j x F b n R y e S B U e X B l P S J G a W x s Q 2 9 s d W 1 u V H l w Z X M i I F Z h b H V l P S J z Q U E 9 P S I g L z 4 8 R W 5 0 c n k g V H l w Z T 0 i R m l s b E x h c 3 R V c G R h d G V k I i B W Y W x 1 Z T 0 i Z D I w M j E t M T E t M T V U M T E 6 N T U 6 N D Q u M T I y M T M 1 O F o i I C 8 + P E V u d H J 5 I F R 5 c G U 9 I l J l Y 2 9 2 Z X J 5 V G F y Z 2 V 0 U 2 h l Z X Q i I F Z h b H V l P S J z c G 9 s a X M i I C 8 + P E V u d H J 5 I F R 5 c G U 9 I l J l Y 2 9 2 Z X J 5 V G F y Z 2 V 0 Q 2 9 s d W 1 u I i B W Y W x 1 Z T 0 i b D k i I C 8 + P E V u d H J 5 I F R 5 c G U 9 I l J l Y 2 9 2 Z X J 5 V G F y Z 2 V 0 U m 9 3 I i B W Y W x 1 Z T 0 i b D I i I C 8 + P E V u d H J 5 I F R 5 c G U 9 I l F 1 Z X J 5 S U Q i I F Z h b H V l P S J z M D E z N T k x N D E t M j R m Y S 0 0 Y m U 0 L W F l Y z k t N z V m M m Z l Z D M x N T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a W F I V C A t I F B P T E l T L 0 F 1 d G 9 S Z W 1 v d m V k Q 2 9 s d W 1 u c z E u e 0 d p Y U h U I C 0 g U E 9 M S V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2 l h S F Q g L S B Q T 0 x J U y 9 B d X R v U m V t b 3 Z l Z E N v b H V t b n M x L n t H a W F I V C A t I F B P T E l T L D B 9 J n F 1 b 3 Q 7 X S w m c X V v d D t S Z W x h d G l v b n N o a X B J b m Z v J n F 1 b 3 Q 7 O l t d f S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a W F I V C U y M C 0 l M j B B V E x B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W F I V C U y M C 0 l M j B B V E x B U y 9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l h S F Q l M j A t J T I w Q V R M Q V M v Q V R M Q V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W F I V C U y M C 0 l M j B B V E x B U y 9 x d W 9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Y U h U J T I w L S U y M E F U T E F T L 1 V T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Y U h U J T I w L S U y M E F U T E F T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W F I V C U y M C 0 l M j B B V E x B U y 9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W F I V C U y M C 0 l M j B B V E x B U y 9 D b 2 5 2 Z X J 0 Z W Q l M j B 0 b y U y M E x p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3 Q l M 0 Z z e W 1 i b 2 w l M 0 R Q T 0 x J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V U M T I 6 M D M 6 M z E u M z M 1 M j A x M V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R l c 3 Q / c 3 l t Y m 9 s P V B P T E l T L 0 N v b n Z l c n R l Z C B 0 b y B U Y W J s Z S 5 7 T m F t Z S w w f S Z x d W 9 0 O y w m c X V v d D t T Z W N 0 a W 9 u M S 9 s Y X R l c 3 Q / c 3 l t Y m 9 s P V B P T E l T L 0 N v b n Z l c n R l Z C B 0 b y B U Y W J s Z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F 0 Z X N 0 P 3 N 5 b W J v b D 1 Q T 0 x J U y 9 D b 2 5 2 Z X J 0 Z W Q g d G 8 g V G F i b G U u e 0 5 h b W U s M H 0 m c X V v d D s s J n F 1 b 3 Q 7 U 2 V j d G l v b j E v b G F 0 Z X N 0 P 3 N 5 b W J v b D 1 Q T 0 x J U y 9 D b 2 5 2 Z X J 0 Z W Q g d G 8 g V G F i b G U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R l c 3 Q l M 0 Z z e W 1 i b 2 w l M 0 R Q T 0 x J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3 Q l M 0 Z z e W 1 i b 2 w l M 0 R Q T 0 x J U y 9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J T N G c 3 l t Y m 9 s J T N E U E 9 M S V M v U E 9 M S V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3 Q l M 0 Z z e W 1 i b 2 w l M 0 R Q T 0 x J U y 9 x d W 9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C U z R n N 5 b W J v b C U z R F B P T E l T L 1 V T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C U z R n N 5 b W J v b C U z R F B P T E l T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W F I V C 1 Q T 0 x J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N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N V Q x M j o x N T o x N C 4 4 N z A y N D I 5 W i I g L z 4 8 R W 5 0 c n k g V H l w Z T 0 i R m l s b E N v b H V t b l R 5 c G V z I i B W Y W x 1 Z T 0 i c 0 F B P T 0 i I C 8 + P E V u d H J 5 I F R 5 c G U 9 I k Z p b G x D b 2 x 1 b W 5 O Y W 1 l c y I g V m F s d W U 9 I n N b J n F 1 b 3 Q 7 R 2 l h S F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a W F I V C 1 Q T 0 x J U y 9 D b 2 5 2 Z X J 0 Z W Q g d G 8 g V G F i b G U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d p Y U h U L V B P T E l T L 0 N v b n Z l c n R l Z C B 0 b y B U Y W J s Z T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p Y U h U L V B P T E l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Y U h U L V B P T E l T L 2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W F I V C 1 Q T 0 x J U y 9 Q T 0 x J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Y U h U L V B P T E l T L 3 F 1 b 3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l h S F Q t U E 9 M S V M v V V N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l h S F Q t U E 9 M S V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Y U h U L V B P T E l T L 1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Y U h U L V B P T E l T L 0 N v b n Z l c n R l Z C U y M H R v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l h S F Q t U E 9 M S V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W F I V C 1 Q T 0 x J U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V U M T I 6 M T U 6 M T Q u O D c w M j Q y O V o i I C 8 + P E V u d H J 5 I F R 5 c G U 9 I k Z p b G x D b 2 x 1 b W 5 U e X B l c y I g V m F s d W U 9 I n N B Q T 0 9 I i A v P j x F b n R y e S B U e X B l P S J G a W x s Q 2 9 s d W 1 u T m F t Z X M i I F Z h b H V l P S J z W y Z x d W 9 0 O 0 d p Y U h U J n F 1 b 3 Q 7 X S I g L z 4 8 R W 5 0 c n k g V H l w Z T 0 i R m l s b F N 0 Y X R 1 c y I g V m F s d W U 9 I n N D b 2 1 w b G V 0 Z S I g L z 4 8 R W 5 0 c n k g V H l w Z T 0 i R m l s b E N v d W 5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p Y U h U L V B P T E l T L 0 N v b n Z l c n R l Z C B 0 b y B U Y W J s Z T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2 l h S F Q t U E 9 M S V M v Q 2 9 u d m V y d G V k I H R v I F R h Y m x l M S 5 7 Q 2 9 s d W 1 u M S w w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d p Y U h U L V B P T E l T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Y U h U L V B P T E l T J T I w K D I p L 2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W F I V C 1 Q T 0 x J U y U y M C g y K S 9 Q T 0 x J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Y U h U L V B P T E l T J T I w K D I p L 3 F 1 b 3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l h S F Q t U E 9 M S V M l M j A o M i k v V V N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l h S F Q t U E 9 M S V M l M j A o M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Y U h U L V B P T E l T J T I w K D I p L 1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Y U h U L V B P T E l T J T I w K D I p L 0 N v b n Z l c n R l Z C U y M H R v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l h S F Q t U E 9 M S V M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W F I V C 1 Q T 0 x J U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H a W F I V F 9 Q T 0 x J U z k x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x L T E x L T I x V D E 0 O j U y O j A 3 L j M 0 O T Y x N z R a I i A v P j x F b n R y e S B U e X B l P S J G a W x s Q 2 9 s d W 1 u V H l w Z X M i I F Z h b H V l P S J z Q U E 9 P S I g L z 4 8 R W 5 0 c n k g V H l w Z T 0 i R m l s b E N v b H V t b k 5 h b W V z I i B W Y W x 1 Z T 0 i c 1 s m c X V v d D t H a W F I V C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z g 3 M z J l M T h l L W Q 2 M z U t N G U x Z S 0 5 M W I 1 L T E x M j F k N D J j M z h l M C I g L z 4 8 R W 5 0 c n k g V H l w Z T 0 i R m l s b E N v d W 5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p Y U h U L V B P T E l T I C g z K S 9 D b 2 5 2 Z X J 0 Z W Q g d G 8 g V G F i b G U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d p Y U h U L V B P T E l T I C g z K S 9 D b 2 5 2 Z X J 0 Z W Q g d G 8 g V G F i b G U x L n t D b 2 x 1 b W 4 x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d p Y U h U L V B P T E l T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Y U h U L V B P T E l T J T I w K D M p L 2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W F I V C 1 Q T 0 x J U y U y M C g z K S 9 Q T 0 x J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Y U h U L V B P T E l T J T I w K D M p L 3 F 1 b 3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l h S F Q t U E 9 M S V M l M j A o M y k v V V N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l h S F Q t U E 9 M S V M l M j A o M y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Y U h U L V B P T E l T J T I w K D M p L 1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Y U h U L V B P T E l T J T I w K D M p L 0 N v b n Z l c n R l Z C U y M H R v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l h S F Q t U E 9 M S V M l M j A o M y k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G y U 4 L m U T U e c 2 V S z 8 B i r Y g A A A A A C A A A A A A A Q Z g A A A A E A A C A A A A A R j l k m i Y A L Z / + m z v Q f J d f x l f / g + u m v h z f 2 U B T c T b / c 4 A A A A A A O g A A A A A I A A C A A A A C J u s V s s F l 9 L P T L K T l I 9 c T N P A O O q k q f w g q F E D W E D j c C U V A A A A B g 7 Q S Q 6 c d E a U X o N t f g N Q i D A r V Q y 1 A G 3 6 6 k X v m s t a m + f 0 + d I V k Y D N V o b 3 O S 3 P z 8 l 9 1 v 8 Z 9 + s U A B b u K s J H v e M 0 4 g Q T 5 D s k h Y 8 U M p p 4 W G N 2 E 8 S E A A A A C J 2 9 D + b w E v E A n 0 4 T s V o H k / F H a z 6 d y W X G q o S m 1 p + 9 M y c J M p a b d u I 3 E y P X u T b 1 u l W I 4 9 9 7 V J z Z 0 + 7 r 3 7 O 6 k m i Y u l < / D a t a M a s h u p > 
</file>

<file path=customXml/itemProps1.xml><?xml version="1.0" encoding="utf-8"?>
<ds:datastoreItem xmlns:ds="http://schemas.openxmlformats.org/officeDocument/2006/customXml" ds:itemID="{599BA16E-A6C4-4451-9CBA-ADD628B9B9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API</vt:lpstr>
      <vt:lpstr>NapRut</vt:lpstr>
      <vt:lpstr>Atlas</vt:lpstr>
      <vt:lpstr>polis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Tran Cao</dc:creator>
  <cp:lastModifiedBy>Hai Tran Cao</cp:lastModifiedBy>
  <dcterms:created xsi:type="dcterms:W3CDTF">2021-11-10T15:48:27Z</dcterms:created>
  <dcterms:modified xsi:type="dcterms:W3CDTF">2021-11-21T14:52:51Z</dcterms:modified>
</cp:coreProperties>
</file>