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E9D692B1-FFC3-4517-93CD-6864E2D57589}" xr6:coauthVersionLast="47" xr6:coauthVersionMax="47" xr10:uidLastSave="{00000000-0000-0000-0000-000000000000}"/>
  <bookViews>
    <workbookView xWindow="-108" yWindow="-108" windowWidth="23256" windowHeight="12456" activeTab="2" xr2:uid="{06125886-3A28-4781-9C95-6D7C3573DA2D}"/>
  </bookViews>
  <sheets>
    <sheet name="API" sheetId="2" r:id="rId1"/>
    <sheet name="NapRut" sheetId="3" r:id="rId2"/>
    <sheet name="Atlas" sheetId="1" r:id="rId3"/>
  </sheets>
  <definedNames>
    <definedName name="ExternalData_1" localSheetId="2" hidden="1">Atlas!$I$2:$I$3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9" i="1"/>
  <c r="E9" i="1"/>
  <c r="C9" i="1"/>
  <c r="E7" i="1"/>
  <c r="E8" i="1"/>
  <c r="C8" i="1"/>
  <c r="M8" i="1" s="1"/>
  <c r="C7" i="1"/>
  <c r="M7" i="1" s="1"/>
  <c r="N4" i="1"/>
  <c r="P4" i="1" s="1"/>
  <c r="E5" i="1"/>
  <c r="E6" i="1"/>
  <c r="E4" i="1"/>
  <c r="C6" i="1"/>
  <c r="M6" i="1" s="1"/>
  <c r="C5" i="1"/>
  <c r="M5" i="1" s="1"/>
  <c r="C4" i="1"/>
  <c r="M4" i="1" s="1"/>
  <c r="O4" i="1" l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26FDAE-18D8-468C-8453-4A3C32563B54}" keepAlive="1" interval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</connections>
</file>

<file path=xl/sharedStrings.xml><?xml version="1.0" encoding="utf-8"?>
<sst xmlns="http://schemas.openxmlformats.org/spreadsheetml/2006/main" count="32" uniqueCount="31">
  <si>
    <t>ATLAS</t>
  </si>
  <si>
    <t>Mua</t>
  </si>
  <si>
    <t>Bán</t>
  </si>
  <si>
    <t>Gía</t>
  </si>
  <si>
    <t>SL đặt</t>
  </si>
  <si>
    <t>SL thu được</t>
  </si>
  <si>
    <t>Tổng chi</t>
  </si>
  <si>
    <t>Giá</t>
  </si>
  <si>
    <t>Tổng thu</t>
  </si>
  <si>
    <t>Ngày (MM/dd/YYYY)</t>
  </si>
  <si>
    <t>Lợi nhuận</t>
  </si>
  <si>
    <t>Chốt</t>
  </si>
  <si>
    <t>LastestPrice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</si>
  <si>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</si>
  <si>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</si>
  <si>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</si>
  <si>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</si>
  <si>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</si>
  <si>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</si>
  <si>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</si>
  <si>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</si>
  <si>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</si>
  <si>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</si>
  <si>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</si>
  <si>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Mua HT</t>
  </si>
  <si>
    <t>Bán HT</t>
  </si>
  <si>
    <t>Tổng mua</t>
  </si>
  <si>
    <t>Tổng bán</t>
  </si>
  <si>
    <t>Giá  mua TB</t>
  </si>
  <si>
    <t>Giá bán TB</t>
  </si>
  <si>
    <t>Tổng Coin hiện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</si>
</sst>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sz val="9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7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7" fillId="9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23"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0" formatCode="General"/>
      <fill>
        <patternFill patternType="solid">
          <fgColor indexed="64"/>
          <bgColor theme="5" tint="0.39997558519241921"/>
        </patternFill>
      </fill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A0C539-DA21-44AF-94E2-9CE3872A6AA5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LastestPrice" tableColumnId="2"/>
      <queryTableField id="4" dataBound="0" tableColumnId="4"/>
      <queryTableField id="2" dataBound="0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7522E-378E-4F6C-BA8F-6D4EE7160ACC}" name="LastestPrice" displayName="LastestPrice" ref="I2:L4" tableType="queryTable" insertRowShift="1" totalsRowCount="1" headerRowDxfId="22" dataDxfId="20" totalsRowDxfId="21">
  <tableColumns count="4">
    <tableColumn id="2" xr3:uid="{40BFD405-C25C-4C5F-A4A8-D6AC229CE2BF}" uniqueName="2" name="LastestPrice" queryTableFieldId="1" dataDxfId="3" totalsRowDxfId="4"/>
    <tableColumn id="4" xr3:uid="{76874F74-8F43-48DE-B2C4-389F1CC69486}" uniqueName="4" name="Tổng Coin hiện có" queryTableFieldId="4" dataDxfId="2" totalsRowDxfId="5">
      <calculatedColumnFormula>SUM(C:C)-SUM(F:F)</calculatedColumnFormula>
    </tableColumn>
    <tableColumn id="1" xr3:uid="{97B7C3B4-9A77-4C37-928E-D03105273EB9}" uniqueName="1" name="Giá  mua TB" queryTableFieldId="2" dataDxfId="1" totalsRowDxfId="6">
      <calculatedColumnFormula>SUM(E:E)/SUM(C:C)</calculatedColumnFormula>
    </tableColumn>
    <tableColumn id="3" xr3:uid="{C462E002-A44A-4C48-B092-F781A4245BF3}" uniqueName="3" name="Giá bán TB" queryTableFieldId="3" dataDxfId="0" totalsRowDxfId="7">
      <calculatedColumnFormula>SUM(H:H)/SUM(F:F)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3" sqref="B3"/>
    </sheetView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13</v>
      </c>
      <c r="B1" s="3" t="s">
        <v>16</v>
      </c>
    </row>
    <row r="2" spans="1:2" x14ac:dyDescent="0.3">
      <c r="A2" t="s">
        <v>14</v>
      </c>
      <c r="B2" s="7" t="s">
        <v>15</v>
      </c>
    </row>
    <row r="3" spans="1:2" x14ac:dyDescent="0.3">
      <c r="A3" t="s">
        <v>17</v>
      </c>
      <c r="B3" s="4" t="s">
        <v>18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D2"/>
  <sheetViews>
    <sheetView zoomScale="220" zoomScaleNormal="220" workbookViewId="0">
      <selection activeCell="D4" sqref="D4"/>
    </sheetView>
  </sheetViews>
  <sheetFormatPr defaultRowHeight="14.4" x14ac:dyDescent="0.3"/>
  <cols>
    <col min="1" max="2" width="16.6640625" customWidth="1"/>
    <col min="3" max="3" width="14.6640625" customWidth="1"/>
    <col min="4" max="4" width="32.109375" customWidth="1"/>
  </cols>
  <sheetData>
    <row r="1" spans="1:4" x14ac:dyDescent="0.3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3">
      <c r="A2" s="5">
        <v>44508</v>
      </c>
      <c r="B2">
        <v>30000000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BD76-FD8A-4186-A5B3-FBED1269B6BE}">
  <dimension ref="A1:S15"/>
  <sheetViews>
    <sheetView tabSelected="1" topLeftCell="K1" zoomScale="145" zoomScaleNormal="145" workbookViewId="0">
      <selection activeCell="U4" sqref="U4"/>
    </sheetView>
  </sheetViews>
  <sheetFormatPr defaultRowHeight="14.4" x14ac:dyDescent="0.3"/>
  <cols>
    <col min="1" max="1" width="19.109375" style="17" customWidth="1"/>
    <col min="3" max="3" width="14.33203125" customWidth="1"/>
    <col min="9" max="9" width="13.33203125" bestFit="1" customWidth="1"/>
    <col min="10" max="10" width="19" bestFit="1" customWidth="1"/>
    <col min="11" max="11" width="13.33203125" bestFit="1" customWidth="1"/>
    <col min="12" max="12" width="10" bestFit="1" customWidth="1"/>
    <col min="13" max="14" width="13.109375" customWidth="1"/>
    <col min="15" max="15" width="13.109375" bestFit="1" customWidth="1"/>
    <col min="16" max="16" width="13.109375" customWidth="1"/>
    <col min="17" max="18" width="19.109375" customWidth="1"/>
  </cols>
  <sheetData>
    <row r="1" spans="1:19" ht="25.8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8"/>
      <c r="S1" s="8"/>
    </row>
    <row r="2" spans="1:19" x14ac:dyDescent="0.3">
      <c r="A2" s="14" t="s">
        <v>9</v>
      </c>
      <c r="B2" s="13" t="s">
        <v>1</v>
      </c>
      <c r="C2" s="13"/>
      <c r="D2" s="13"/>
      <c r="E2" s="13"/>
      <c r="F2" s="12" t="s">
        <v>2</v>
      </c>
      <c r="G2" s="12"/>
      <c r="H2" s="12"/>
      <c r="I2" s="18" t="s">
        <v>12</v>
      </c>
      <c r="J2" s="27" t="s">
        <v>30</v>
      </c>
      <c r="K2" s="19" t="s">
        <v>28</v>
      </c>
      <c r="L2" s="20" t="s">
        <v>29</v>
      </c>
      <c r="M2" s="15" t="s">
        <v>10</v>
      </c>
      <c r="N2" s="15"/>
      <c r="O2" s="15"/>
      <c r="P2" s="15"/>
      <c r="Q2" s="15"/>
    </row>
    <row r="3" spans="1:19" x14ac:dyDescent="0.3">
      <c r="A3" s="14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21">
        <v>0.16391626820507518</v>
      </c>
      <c r="J3" s="28">
        <f>SUM(C:C)-SUM(F:F)</f>
        <v>7628.5599999999995</v>
      </c>
      <c r="K3" s="22">
        <f>SUM(E:E)/SUM(C:C)</f>
        <v>0.16689781557725181</v>
      </c>
      <c r="L3" s="23" t="e">
        <f>SUM(H:H)/SUM(F:F)</f>
        <v>#DIV/0!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19" x14ac:dyDescent="0.3">
      <c r="A4" s="11">
        <v>44509</v>
      </c>
      <c r="B4" s="24">
        <v>1000</v>
      </c>
      <c r="C4" s="24">
        <f>1000-0.19</f>
        <v>999.81</v>
      </c>
      <c r="D4" s="24">
        <v>0.18149999999999999</v>
      </c>
      <c r="E4" s="24">
        <f>B4*D4</f>
        <v>181.5</v>
      </c>
      <c r="F4" s="24">
        <v>0</v>
      </c>
      <c r="G4" s="24">
        <v>0</v>
      </c>
      <c r="H4" s="24">
        <v>0</v>
      </c>
      <c r="I4" s="25"/>
      <c r="J4" s="25"/>
      <c r="K4" s="24"/>
      <c r="L4" s="25"/>
      <c r="M4" s="26">
        <f>IF(D4&gt;0,($I$3-D4)*C4,0)</f>
        <v>-17.580390885883777</v>
      </c>
      <c r="N4" s="26">
        <f>IF(G4&gt;0,(G4 - $I$3)*F4,0)</f>
        <v>0</v>
      </c>
      <c r="O4" s="26">
        <f>SUM(M:M)</f>
        <v>-22.504588021491678</v>
      </c>
      <c r="P4" s="26">
        <f>SUM(N:N)</f>
        <v>0</v>
      </c>
      <c r="Q4" s="26">
        <f>SUM(H:H)-SUM(E:E)</f>
        <v>-1273.19</v>
      </c>
    </row>
    <row r="5" spans="1:19" x14ac:dyDescent="0.3">
      <c r="A5" s="11"/>
      <c r="B5" s="24">
        <v>1000</v>
      </c>
      <c r="C5" s="24">
        <f>1000-0.19</f>
        <v>999.81</v>
      </c>
      <c r="D5" s="24">
        <v>0.17649999999999999</v>
      </c>
      <c r="E5" s="24">
        <f t="shared" ref="E5:E9" si="0">B5*D5</f>
        <v>176.5</v>
      </c>
      <c r="F5" s="24">
        <v>0</v>
      </c>
      <c r="G5" s="24">
        <v>0</v>
      </c>
      <c r="H5" s="24">
        <v>0</v>
      </c>
      <c r="I5" s="25"/>
      <c r="J5" s="25"/>
      <c r="K5" s="25"/>
      <c r="L5" s="25"/>
      <c r="M5" s="26">
        <f t="shared" ref="M5:M8" si="1">IF(D5&gt;0,($I$3-D5)*C5,0)</f>
        <v>-12.581340885883771</v>
      </c>
      <c r="N5" s="26"/>
      <c r="O5" s="24"/>
      <c r="P5" s="24"/>
      <c r="Q5" s="24"/>
    </row>
    <row r="6" spans="1:19" x14ac:dyDescent="0.3">
      <c r="A6" s="9">
        <v>44511</v>
      </c>
      <c r="B6" s="24">
        <v>1000</v>
      </c>
      <c r="C6" s="24">
        <f>1000-0.19</f>
        <v>999.81</v>
      </c>
      <c r="D6" s="24">
        <v>0.17150000000000001</v>
      </c>
      <c r="E6" s="24">
        <f t="shared" si="0"/>
        <v>171.5</v>
      </c>
      <c r="F6" s="24">
        <v>0</v>
      </c>
      <c r="G6" s="24">
        <v>0</v>
      </c>
      <c r="H6" s="24">
        <v>0</v>
      </c>
      <c r="I6" s="25"/>
      <c r="J6" s="25"/>
      <c r="K6" s="25"/>
      <c r="L6" s="25"/>
      <c r="M6" s="26">
        <f t="shared" si="1"/>
        <v>-7.5822908858837943</v>
      </c>
      <c r="N6" s="26"/>
      <c r="O6" s="24"/>
      <c r="P6" s="24"/>
      <c r="Q6" s="24"/>
    </row>
    <row r="7" spans="1:19" x14ac:dyDescent="0.3">
      <c r="A7" s="11">
        <v>44512</v>
      </c>
      <c r="B7" s="24">
        <v>1000</v>
      </c>
      <c r="C7" s="24">
        <f>1000-0.19</f>
        <v>999.81</v>
      </c>
      <c r="D7" s="24">
        <v>0.155</v>
      </c>
      <c r="E7" s="24">
        <f t="shared" si="0"/>
        <v>155</v>
      </c>
      <c r="F7" s="24">
        <v>0</v>
      </c>
      <c r="G7" s="24">
        <v>0</v>
      </c>
      <c r="H7" s="24">
        <v>0</v>
      </c>
      <c r="I7" s="24"/>
      <c r="J7" s="24"/>
      <c r="K7" s="24"/>
      <c r="L7" s="24"/>
      <c r="M7" s="26">
        <f t="shared" si="1"/>
        <v>8.9145741141162187</v>
      </c>
      <c r="N7" s="25"/>
      <c r="O7" s="24"/>
      <c r="P7" s="24"/>
      <c r="Q7" s="24"/>
    </row>
    <row r="8" spans="1:19" x14ac:dyDescent="0.3">
      <c r="A8" s="11"/>
      <c r="B8" s="24">
        <v>1000</v>
      </c>
      <c r="C8" s="24">
        <f>1000-0.19</f>
        <v>999.81</v>
      </c>
      <c r="D8" s="24">
        <v>0.16</v>
      </c>
      <c r="E8" s="24">
        <f t="shared" si="0"/>
        <v>160</v>
      </c>
      <c r="F8" s="24">
        <v>0</v>
      </c>
      <c r="G8" s="24">
        <v>0</v>
      </c>
      <c r="H8" s="24">
        <v>0</v>
      </c>
      <c r="I8" s="24"/>
      <c r="J8" s="24"/>
      <c r="K8" s="24"/>
      <c r="L8" s="24"/>
      <c r="M8" s="26">
        <f>IF(D8&gt;0,($I$3-D8)*C8,0)</f>
        <v>3.9155241141162151</v>
      </c>
      <c r="N8" s="25"/>
      <c r="O8" s="24"/>
      <c r="P8" s="24"/>
      <c r="Q8" s="24"/>
    </row>
    <row r="9" spans="1:19" x14ac:dyDescent="0.3">
      <c r="A9" s="16">
        <v>44514</v>
      </c>
      <c r="B9" s="24">
        <v>2630</v>
      </c>
      <c r="C9" s="24">
        <f>2630-0.49</f>
        <v>2629.51</v>
      </c>
      <c r="D9" s="24">
        <v>0.16300000000000001</v>
      </c>
      <c r="E9" s="24">
        <f t="shared" si="0"/>
        <v>428.69</v>
      </c>
      <c r="F9" s="24">
        <v>0</v>
      </c>
      <c r="G9" s="24">
        <v>0</v>
      </c>
      <c r="H9" s="24">
        <v>0</v>
      </c>
      <c r="M9" s="26">
        <f>IF(D9&gt;0,($I$3-D9)*C9,0)</f>
        <v>2.4093364079272286</v>
      </c>
      <c r="N9" s="2"/>
    </row>
    <row r="10" spans="1:19" x14ac:dyDescent="0.3">
      <c r="M10" s="2"/>
      <c r="N10" s="2"/>
    </row>
    <row r="11" spans="1:19" x14ac:dyDescent="0.3">
      <c r="M11" s="2"/>
      <c r="N11" s="2"/>
    </row>
    <row r="12" spans="1:19" x14ac:dyDescent="0.3">
      <c r="M12" s="2"/>
      <c r="N12" s="2"/>
    </row>
    <row r="13" spans="1:19" x14ac:dyDescent="0.3">
      <c r="M13" s="2"/>
      <c r="N13" s="2"/>
    </row>
    <row r="14" spans="1:19" x14ac:dyDescent="0.3">
      <c r="M14" s="2"/>
      <c r="N14" s="2"/>
    </row>
    <row r="15" spans="1:19" x14ac:dyDescent="0.3">
      <c r="M15" s="2"/>
      <c r="N15" s="2"/>
    </row>
  </sheetData>
  <mergeCells count="7">
    <mergeCell ref="A7:A8"/>
    <mergeCell ref="A1:Q1"/>
    <mergeCell ref="A4:A5"/>
    <mergeCell ref="F2:H2"/>
    <mergeCell ref="B2:E2"/>
    <mergeCell ref="A2:A3"/>
    <mergeCell ref="M2:Q2"/>
  </mergeCells>
  <conditionalFormatting sqref="M4:Q4 M5:N6 M7:M9">
    <cfRule type="expression" dxfId="19" priority="20">
      <formula>"&gt;0"</formula>
    </cfRule>
  </conditionalFormatting>
  <conditionalFormatting sqref="M4:Q4 M5:N6 M7:M9">
    <cfRule type="expression" dxfId="18" priority="19">
      <formula>"&gt;0"</formula>
    </cfRule>
  </conditionalFormatting>
  <conditionalFormatting sqref="M4:N6 M7:M9">
    <cfRule type="expression" dxfId="17" priority="18">
      <formula>M4&gt;0</formula>
    </cfRule>
  </conditionalFormatting>
  <conditionalFormatting sqref="O4:P4">
    <cfRule type="expression" dxfId="16" priority="14">
      <formula>O4&lt;0</formula>
    </cfRule>
    <cfRule type="expression" dxfId="15" priority="17">
      <formula>O4&gt;0</formula>
    </cfRule>
  </conditionalFormatting>
  <conditionalFormatting sqref="Q4">
    <cfRule type="expression" dxfId="14" priority="15">
      <formula>Q4&lt;0</formula>
    </cfRule>
    <cfRule type="expression" dxfId="13" priority="16">
      <formula>Q4&gt;0</formula>
    </cfRule>
  </conditionalFormatting>
  <conditionalFormatting sqref="M4:N6 M7:M9">
    <cfRule type="expression" dxfId="12" priority="12">
      <formula>M4&lt;0</formula>
    </cfRule>
  </conditionalFormatting>
  <conditionalFormatting sqref="K3">
    <cfRule type="expression" dxfId="11" priority="3">
      <formula>K3&lt;I3</formula>
    </cfRule>
    <cfRule type="expression" dxfId="10" priority="4">
      <formula>K3&gt;I3</formula>
    </cfRule>
  </conditionalFormatting>
  <conditionalFormatting sqref="L3">
    <cfRule type="expression" dxfId="9" priority="1">
      <formula>L3&lt;K3</formula>
    </cfRule>
    <cfRule type="expression" dxfId="8" priority="2">
      <formula>L3&gt;I3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2 1 9 f 6 e - d f 1 4 - 4 f b 4 - 8 9 8 b - 3 2 2 e d 2 2 a 1 2 a 4 "   x m l n s = " h t t p : / / s c h e m a s . m i c r o s o f t . c o m / D a t a M a s h u p " > A A A A A E M E A A B Q S w M E F A A C A A g A U m 5 u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S b m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5 u U / r A o Y I + A Q A A / w E A A B M A H A B G b 3 J t d W x h c y 9 T Z W N 0 a W 9 u M S 5 t I K I Y A C i g F A A A A A A A A A A A A A A A A A A A A A A A A A A A A H V Q 2 2 r C Q B B 9 D + Q f w v q i Y B J j p W A l F N F C L 0 r F 2 B t B Z H c z Y m i S T X c 3 g o j / 3 s m m e a v 7 s n P O m Z k z M w q 4 T k X h R M 0 f T G z L t t S B S k i c B V U a l F 7 J l I M T O h l o 2 3 L w R a K S h n l W o v D m g l c 5 F L r 7 A c y b i U J j r L r k o H W p 7 n y / l M K l Z e p x k R Y 5 l d + g O S 0 R 5 f 4 x 8 L k 8 l R r r p Y S C n / y f S q C h n 9 H a 9 l 6 d c i a y c L p Z T C P S d + J H o A l I F c Y d 8 u n O l r P d a v 2 6 m 6 6 e d i 8 P X y Q k k A w H s K d j N 0 k Y c 0 f D I H A p H X P 3 l g E D Y C O + v + F k u + 3 1 + s 0 W C d U U d 2 i W i W u 0 / V O M I 0 o 1 F x v Q K m Z A V A w Z G 9 R K b 9 E c B U P F G L d 0 h + B J j i A 1 3 l M L Z 0 N Z B g Q T 1 8 C F T L y N M E w X K 9 q 5 3 m l W Q Y A p / 5 a e B 5 f Y Z F w x W K R K 1 / 3 P T Z u L b a X F 9 c T J L 1 B L A Q I t A B Q A A g A I A F J u b l M f o 7 y F o w A A A P U A A A A S A A A A A A A A A A A A A A A A A A A A A A B D b 2 5 m a W c v U G F j a 2 F n Z S 5 4 b W x Q S w E C L Q A U A A I A C A B S b m 5 T D 8 r p q 6 Q A A A D p A A A A E w A A A A A A A A A A A A A A A A D v A A A A W 0 N v b n R l b n R f V H l w Z X N d L n h t b F B L A Q I t A B Q A A g A I A F J u b l P 6 w K G C P g E A A P 8 B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M A A A A A A A A S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c 3 R l c 3 R Q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h c 3 R l c 3 R Q c m l j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x h c 3 R l c 3 R Q c m l j Z S Z x d W 9 0 O 1 0 i I C 8 + P E V u d H J 5 I F R 5 c G U 9 I k Z p b G x D b 2 x 1 b W 5 U e X B l c y I g V m F s d W U 9 I n N B Q T 0 9 I i A v P j x F b n R y e S B U e X B l P S J G a W x s T G F z d F V w Z G F 0 Z W Q i I F Z h b H V l P S J k M j A y M S 0 x M S 0 x N F Q w N j o 1 M D o z N i 4 w M D g 4 O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0 F 0 b G F z I i A v P j x F b n R y e S B U e X B l P S J S Z W N v d m V y e V R h c m d l d E N v b H V t b i I g V m F s d W U 9 I m w x M S I g L z 4 8 R W 5 0 c n k g V H l w Z T 0 i U m V j b 3 Z l c n l U Y X J n Z X R S b 3 c i I F Z h b H V l P S J s M i I g L z 4 8 R W 5 0 c n k g V H l w Z T 0 i U X V l c n l J R C I g V m F s d W U 9 I n M 5 M W M 0 M m U 1 M S 0 4 Z D g 1 L T R m N m Y t O W E w N i 1 l N T I 2 N m M 4 Z D Q x M D M i I C 8 + P E V u d H J 5 I F R 5 c G U 9 I k Z p b G x D b 3 V u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3 R l c 3 R Q c m l j Z S 9 B d X R v U m V t b 3 Z l Z E N v b H V t b n M x L n t M Y X N 0 Z X N 0 U H J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F z d G V z d F B y a W N l L 0 F 1 d G 9 S Z W 1 v d m V k Q 2 9 s d W 1 u c z E u e 0 x h c 3 R l c 3 R Q c m l j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z d G V z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E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/ m K H 7 j r y k R u u U L 7 f Y S b a G Z l T k o T D t S M f j M Z P X u h B R H w A A A A A O g A A A A A I A A C A A A A B w G 6 8 K r o 4 1 I n T I m n U u y g 2 h c 4 V i Z x d p 7 i A E A G 3 V B 7 x 9 p F A A A A C Y L C H y g 8 n C z d D I 0 c a a 1 K K v / p 2 j h w 6 X r 6 I d W C H w F l q d 7 F m z + w q N S K Z i k T 6 o q q 5 p r X / a t 6 x z A g i Z C 7 + O 4 n 6 + k O G V w d Q Q J d 8 v D / N f C V D V d n Y 7 b U A A A A B A C J s q j n k P C e r 7 t Q g d N K F j Y 0 0 I h r U 1 I f R 2 7 8 g u x 7 8 Q V V H X R 9 / w T W p E K M f f z d 1 x r L 6 F q J z 6 0 / q / W b / V 6 c L O j G p T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NapRut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2021-11-14T06:51:05Z</dcterms:modified>
</cp:coreProperties>
</file>