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LDT\"/>
    </mc:Choice>
  </mc:AlternateContent>
  <xr:revisionPtr revIDLastSave="0" documentId="13_ncr:1_{0CB8C22A-7EDF-4B2D-9620-42017FD20E14}" xr6:coauthVersionLast="47" xr6:coauthVersionMax="47" xr10:uidLastSave="{00000000-0000-0000-0000-000000000000}"/>
  <bookViews>
    <workbookView xWindow="-120" yWindow="-120" windowWidth="29040" windowHeight="15840" activeTab="2" xr2:uid="{06125886-3A28-4781-9C95-6D7C3573DA2D}"/>
  </bookViews>
  <sheets>
    <sheet name="API" sheetId="2" r:id="rId1"/>
    <sheet name="NapRut" sheetId="3" r:id="rId2"/>
    <sheet name="Atlas" sheetId="1" r:id="rId3"/>
  </sheets>
  <definedNames>
    <definedName name="ExternalData_1" localSheetId="2" hidden="1">Atlas!$I$2:$I$3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E9" i="1"/>
  <c r="C9" i="1"/>
  <c r="M9" i="1" s="1"/>
  <c r="E7" i="1"/>
  <c r="E8" i="1"/>
  <c r="C8" i="1"/>
  <c r="M8" i="1" s="1"/>
  <c r="C7" i="1"/>
  <c r="M7" i="1" s="1"/>
  <c r="N4" i="1"/>
  <c r="P4" i="1" s="1"/>
  <c r="E5" i="1"/>
  <c r="E6" i="1"/>
  <c r="E4" i="1"/>
  <c r="C6" i="1"/>
  <c r="M6" i="1" s="1"/>
  <c r="C5" i="1"/>
  <c r="M5" i="1" s="1"/>
  <c r="C4" i="1"/>
  <c r="M4" i="1" s="1"/>
  <c r="O4" i="1" l="1"/>
  <c r="Q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26FDAE-18D8-468C-8453-4A3C32563B54}" keepAlive="1" interval="5" name="Query - LastestPrice" description="Connection to the 'LastestPrice' query in the workbook." type="5" refreshedVersion="7" background="1" saveData="1">
    <dbPr connection="Provider=Microsoft.Mashup.OleDb.1;Data Source=$Workbook$;Location=LastestPrice;Extended Properties=&quot;&quot;" command="SELECT * FROM [LastestPrice]"/>
  </connection>
</connections>
</file>

<file path=xl/sharedStrings.xml><?xml version="1.0" encoding="utf-8"?>
<sst xmlns="http://schemas.openxmlformats.org/spreadsheetml/2006/main" count="32" uniqueCount="31">
  <si>
    <t>ATLAS</t>
  </si>
  <si>
    <t>Mua</t>
  </si>
  <si>
    <t>Bán</t>
  </si>
  <si>
    <t>Gía</t>
  </si>
  <si>
    <t>SL đặt</t>
  </si>
  <si>
    <t>SL thu được</t>
  </si>
  <si>
    <t>Tổng chi</t>
  </si>
  <si>
    <t>Giá</t>
  </si>
  <si>
    <t>Tổng thu</t>
  </si>
  <si>
    <t>Ngày (MM/dd/YYYY)</t>
  </si>
  <si>
    <t>Lợi nhuận</t>
  </si>
  <si>
    <t>Chốt</t>
  </si>
  <si>
    <t>LastestPrice</t>
  </si>
  <si>
    <t>key</t>
  </si>
  <si>
    <t xml:space="preserve">link lay thong tin </t>
  </si>
  <si>
    <t>https://pro-api.coinmarketcap.com/v1/cryptocurrency/quotes/latest?symbol=ATLAS</t>
  </si>
  <si>
    <t>ed20efa9-ddbb-4211-aa9c-6bebeeb4cf3c</t>
  </si>
  <si>
    <t>header</t>
  </si>
  <si>
    <t>X-CMC_PRO_API_KEY</t>
  </si>
  <si>
    <t>Ngày</t>
  </si>
  <si>
    <t>Số tiền nạp</t>
  </si>
  <si>
    <t>Số tiền rút</t>
  </si>
  <si>
    <t>Ghi chú</t>
  </si>
  <si>
    <t>Nạp lên Binance xong chuyển qua FTX</t>
  </si>
  <si>
    <t>Mua HT</t>
  </si>
  <si>
    <t>Bán HT</t>
  </si>
  <si>
    <t>Tổng mua</t>
  </si>
  <si>
    <t>Tổng bán</t>
  </si>
  <si>
    <t>Giá  mua TB</t>
  </si>
  <si>
    <t>Giá bán TB</t>
  </si>
  <si>
    <t>Tổng Coin hiện có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</si>
</sst>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989898"/>
      <name val="Arial"/>
      <family val="2"/>
    </font>
    <font>
      <sz val="11"/>
      <name val="Courier"/>
      <family val="3"/>
    </font>
    <font>
      <u/>
      <sz val="11"/>
      <color theme="10"/>
      <name val="Calibri"/>
      <family val="2"/>
      <scheme val="minor"/>
    </font>
    <font>
      <sz val="9"/>
      <color theme="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5" borderId="0" xfId="0" applyFill="1" applyAlignment="1">
      <alignment horizontal="center" vertical="center"/>
    </xf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14" fontId="0" fillId="0" borderId="0" xfId="0" applyNumberFormat="1"/>
    <xf numFmtId="0" fontId="0" fillId="7" borderId="0" xfId="0" applyFill="1" applyAlignment="1">
      <alignment horizontal="center"/>
    </xf>
    <xf numFmtId="0" fontId="6" fillId="0" borderId="0" xfId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0" fontId="3" fillId="8" borderId="0" xfId="0" applyNumberFormat="1" applyFont="1" applyFill="1" applyAlignment="1">
      <alignment horizontal="center" vertical="center"/>
    </xf>
    <xf numFmtId="0" fontId="0" fillId="7" borderId="0" xfId="0" applyNumberFormat="1" applyFill="1" applyAlignment="1">
      <alignment vertical="center"/>
    </xf>
    <xf numFmtId="0" fontId="2" fillId="4" borderId="0" xfId="0" applyNumberFormat="1" applyFont="1" applyFill="1" applyAlignment="1">
      <alignment vertical="center"/>
    </xf>
    <xf numFmtId="0" fontId="0" fillId="4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7" fillId="9" borderId="0" xfId="0" applyNumberFormat="1" applyFont="1" applyFill="1" applyAlignment="1">
      <alignment horizontal="center" vertical="center"/>
    </xf>
    <xf numFmtId="0" fontId="0" fillId="1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3">
    <dxf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39997558519241921"/>
        </patternFill>
      </fill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39997558519241921"/>
        </patternFill>
      </fill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A0C539-DA21-44AF-94E2-9CE3872A6AA5}" autoFormatId="16" applyNumberFormats="0" applyBorderFormats="0" applyFontFormats="0" applyPatternFormats="0" applyAlignmentFormats="0" applyWidthHeightFormats="0">
  <queryTableRefresh nextId="5" unboundColumnsRight="3">
    <queryTableFields count="4">
      <queryTableField id="1" name="LastestPrice" tableColumnId="2"/>
      <queryTableField id="4" dataBound="0" tableColumnId="4"/>
      <queryTableField id="2" dataBound="0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77522E-378E-4F6C-BA8F-6D4EE7160ACC}" name="LastestPrice" displayName="LastestPrice" ref="I2:L4" tableType="queryTable" insertRowShift="1" totalsRowCount="1" headerRowDxfId="10" dataDxfId="9" totalsRowDxfId="8">
  <tableColumns count="4">
    <tableColumn id="2" xr3:uid="{40BFD405-C25C-4C5F-A4A8-D6AC229CE2BF}" uniqueName="2" name="LastestPrice" queryTableFieldId="1" dataDxfId="3" totalsRowDxfId="4"/>
    <tableColumn id="4" xr3:uid="{76874F74-8F43-48DE-B2C4-389F1CC69486}" uniqueName="4" name="Tổng Coin hiện có" queryTableFieldId="4" dataDxfId="2" totalsRowDxfId="5">
      <calculatedColumnFormula>SUM(C:C)-SUM(F:F)</calculatedColumnFormula>
    </tableColumn>
    <tableColumn id="1" xr3:uid="{97B7C3B4-9A77-4C37-928E-D03105273EB9}" uniqueName="1" name="Giá  mua TB" queryTableFieldId="2" dataDxfId="1" totalsRowDxfId="6">
      <calculatedColumnFormula>SUM(E:E)/SUM(C:C)</calculatedColumnFormula>
    </tableColumn>
    <tableColumn id="3" xr3:uid="{C462E002-A44A-4C48-B092-F781A4245BF3}" uniqueName="3" name="Giá bán TB" queryTableFieldId="3" dataDxfId="0" totalsRowDxfId="7">
      <calculatedColumnFormula>SUM(H:H)/SUM(F:F)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-api.coinmarketcap.com/v1/cryptocurrency/quotes/latest?symbol=ATLA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99AA-AF81-47AC-806B-5E3871148AB9}">
  <dimension ref="A1:B3"/>
  <sheetViews>
    <sheetView zoomScale="205" zoomScaleNormal="205" workbookViewId="0">
      <selection activeCell="B3" sqref="B3"/>
    </sheetView>
  </sheetViews>
  <sheetFormatPr defaultRowHeight="15" x14ac:dyDescent="0.25"/>
  <cols>
    <col min="1" max="1" width="17.5703125" customWidth="1"/>
    <col min="2" max="2" width="27.7109375" customWidth="1"/>
  </cols>
  <sheetData>
    <row r="1" spans="1:2" x14ac:dyDescent="0.25">
      <c r="A1" t="s">
        <v>13</v>
      </c>
      <c r="B1" s="3" t="s">
        <v>16</v>
      </c>
    </row>
    <row r="2" spans="1:2" x14ac:dyDescent="0.25">
      <c r="A2" t="s">
        <v>14</v>
      </c>
      <c r="B2" s="7" t="s">
        <v>15</v>
      </c>
    </row>
    <row r="3" spans="1:2" x14ac:dyDescent="0.25">
      <c r="A3" t="s">
        <v>17</v>
      </c>
      <c r="B3" s="4" t="s">
        <v>18</v>
      </c>
    </row>
  </sheetData>
  <hyperlinks>
    <hyperlink ref="B2" r:id="rId1" xr:uid="{D82744E5-A820-4E68-BC2F-F62F9E1CE0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A13-9E14-43AE-96AC-B3D132454720}">
  <dimension ref="A1:D2"/>
  <sheetViews>
    <sheetView zoomScale="220" zoomScaleNormal="220" workbookViewId="0">
      <selection activeCell="D4" sqref="D4"/>
    </sheetView>
  </sheetViews>
  <sheetFormatPr defaultRowHeight="15" x14ac:dyDescent="0.25"/>
  <cols>
    <col min="1" max="2" width="16.7109375" customWidth="1"/>
    <col min="3" max="3" width="14.7109375" customWidth="1"/>
    <col min="4" max="4" width="32.140625" customWidth="1"/>
  </cols>
  <sheetData>
    <row r="1" spans="1:4" x14ac:dyDescent="0.25">
      <c r="A1" s="6" t="s">
        <v>19</v>
      </c>
      <c r="B1" s="6" t="s">
        <v>20</v>
      </c>
      <c r="C1" s="6" t="s">
        <v>21</v>
      </c>
      <c r="D1" s="6" t="s">
        <v>22</v>
      </c>
    </row>
    <row r="2" spans="1:4" x14ac:dyDescent="0.25">
      <c r="A2" s="5">
        <v>44508</v>
      </c>
      <c r="B2">
        <v>30000000</v>
      </c>
      <c r="D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BD76-FD8A-4186-A5B3-FBED1269B6BE}">
  <dimension ref="A1:S15"/>
  <sheetViews>
    <sheetView tabSelected="1" topLeftCell="B1" zoomScale="145" zoomScaleNormal="145" workbookViewId="0">
      <selection activeCell="P8" sqref="P8"/>
    </sheetView>
  </sheetViews>
  <sheetFormatPr defaultRowHeight="15" x14ac:dyDescent="0.25"/>
  <cols>
    <col min="1" max="1" width="19.140625" style="11" customWidth="1"/>
    <col min="3" max="3" width="14.28515625" customWidth="1"/>
    <col min="9" max="9" width="12.85546875" bestFit="1" customWidth="1"/>
    <col min="10" max="10" width="13.42578125" bestFit="1" customWidth="1"/>
    <col min="11" max="11" width="12.85546875" bestFit="1" customWidth="1"/>
    <col min="12" max="12" width="10.28515625" bestFit="1" customWidth="1"/>
    <col min="13" max="14" width="13.140625" customWidth="1"/>
    <col min="15" max="15" width="13.140625" bestFit="1" customWidth="1"/>
    <col min="16" max="16" width="13.140625" customWidth="1"/>
    <col min="17" max="18" width="19.140625" customWidth="1"/>
  </cols>
  <sheetData>
    <row r="1" spans="1:19" ht="26.25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8"/>
      <c r="S1" s="8"/>
    </row>
    <row r="2" spans="1:19" x14ac:dyDescent="0.25">
      <c r="A2" s="27" t="s">
        <v>9</v>
      </c>
      <c r="B2" s="26" t="s">
        <v>1</v>
      </c>
      <c r="C2" s="26"/>
      <c r="D2" s="26"/>
      <c r="E2" s="26"/>
      <c r="F2" s="25" t="s">
        <v>2</v>
      </c>
      <c r="G2" s="25"/>
      <c r="H2" s="25"/>
      <c r="I2" s="12" t="s">
        <v>12</v>
      </c>
      <c r="J2" s="21" t="s">
        <v>30</v>
      </c>
      <c r="K2" s="13" t="s">
        <v>28</v>
      </c>
      <c r="L2" s="14" t="s">
        <v>29</v>
      </c>
      <c r="M2" s="28" t="s">
        <v>10</v>
      </c>
      <c r="N2" s="28"/>
      <c r="O2" s="28"/>
      <c r="P2" s="28"/>
      <c r="Q2" s="28"/>
    </row>
    <row r="3" spans="1:19" x14ac:dyDescent="0.25">
      <c r="A3" s="27"/>
      <c r="B3" s="1" t="s">
        <v>4</v>
      </c>
      <c r="C3" s="1" t="s">
        <v>5</v>
      </c>
      <c r="D3" s="1" t="s">
        <v>3</v>
      </c>
      <c r="E3" s="1" t="s">
        <v>6</v>
      </c>
      <c r="F3" s="1" t="s">
        <v>4</v>
      </c>
      <c r="G3" s="1" t="s">
        <v>7</v>
      </c>
      <c r="H3" s="1" t="s">
        <v>8</v>
      </c>
      <c r="I3" s="15">
        <v>0.16781594483647272</v>
      </c>
      <c r="J3" s="22">
        <f>SUM(C:C)-SUM(F:F)</f>
        <v>7628.5599999999995</v>
      </c>
      <c r="K3" s="16">
        <f>SUM(E:E)/SUM(C:C)</f>
        <v>0.16689781557725181</v>
      </c>
      <c r="L3" s="17" t="e">
        <f>SUM(H:H)/SUM(F:F)</f>
        <v>#DIV/0!</v>
      </c>
      <c r="M3" s="1" t="s">
        <v>24</v>
      </c>
      <c r="N3" s="1" t="s">
        <v>25</v>
      </c>
      <c r="O3" s="1" t="s">
        <v>26</v>
      </c>
      <c r="P3" s="1" t="s">
        <v>27</v>
      </c>
      <c r="Q3" s="1" t="s">
        <v>11</v>
      </c>
    </row>
    <row r="4" spans="1:19" x14ac:dyDescent="0.25">
      <c r="A4" s="23">
        <v>44509</v>
      </c>
      <c r="B4" s="18">
        <v>1000</v>
      </c>
      <c r="C4" s="18">
        <f>1000-0.19</f>
        <v>999.81</v>
      </c>
      <c r="D4" s="18">
        <v>0.18149999999999999</v>
      </c>
      <c r="E4" s="18">
        <f>B4*D4</f>
        <v>181.5</v>
      </c>
      <c r="F4" s="18">
        <v>0</v>
      </c>
      <c r="G4" s="18">
        <v>0</v>
      </c>
      <c r="H4" s="18">
        <v>0</v>
      </c>
      <c r="I4" s="19"/>
      <c r="J4" s="19"/>
      <c r="K4" s="18"/>
      <c r="L4" s="19"/>
      <c r="M4" s="20">
        <f>IF(D4&gt;0,($I$3-D4)*C4,0)</f>
        <v>-13.681455193046204</v>
      </c>
      <c r="N4" s="20">
        <f>IF(G4&gt;0,(G4 - $I$3)*F4,0)</f>
        <v>0</v>
      </c>
      <c r="O4" s="20">
        <f>SUM(M:M)</f>
        <v>7.2443291417223099</v>
      </c>
      <c r="P4" s="20">
        <f>SUM(N:N)</f>
        <v>0</v>
      </c>
      <c r="Q4" s="20">
        <f>SUM(H:H)-SUM(E:E)</f>
        <v>-1273.19</v>
      </c>
    </row>
    <row r="5" spans="1:19" x14ac:dyDescent="0.25">
      <c r="A5" s="23"/>
      <c r="B5" s="18">
        <v>1000</v>
      </c>
      <c r="C5" s="18">
        <f>1000-0.19</f>
        <v>999.81</v>
      </c>
      <c r="D5" s="18">
        <v>0.17649999999999999</v>
      </c>
      <c r="E5" s="18">
        <f t="shared" ref="E5:E9" si="0">B5*D5</f>
        <v>176.5</v>
      </c>
      <c r="F5" s="18">
        <v>0</v>
      </c>
      <c r="G5" s="18">
        <v>0</v>
      </c>
      <c r="H5" s="18">
        <v>0</v>
      </c>
      <c r="I5" s="19"/>
      <c r="J5" s="19"/>
      <c r="K5" s="19"/>
      <c r="L5" s="19"/>
      <c r="M5" s="20">
        <f t="shared" ref="M5:M7" si="1">IF(D5&gt;0,($I$3-D5)*C5,0)</f>
        <v>-8.6824051930462005</v>
      </c>
      <c r="N5" s="20"/>
      <c r="O5" s="18"/>
      <c r="P5" s="18"/>
      <c r="Q5" s="18"/>
    </row>
    <row r="6" spans="1:19" x14ac:dyDescent="0.25">
      <c r="A6" s="9">
        <v>44511</v>
      </c>
      <c r="B6" s="18">
        <v>1000</v>
      </c>
      <c r="C6" s="18">
        <f>1000-0.19</f>
        <v>999.81</v>
      </c>
      <c r="D6" s="18">
        <v>0.17150000000000001</v>
      </c>
      <c r="E6" s="18">
        <f t="shared" si="0"/>
        <v>171.5</v>
      </c>
      <c r="F6" s="18">
        <v>0</v>
      </c>
      <c r="G6" s="18">
        <v>0</v>
      </c>
      <c r="H6" s="18">
        <v>0</v>
      </c>
      <c r="I6" s="19"/>
      <c r="J6" s="19"/>
      <c r="K6" s="19"/>
      <c r="L6" s="19"/>
      <c r="M6" s="20">
        <f t="shared" si="1"/>
        <v>-3.6833551930462241</v>
      </c>
      <c r="N6" s="20"/>
      <c r="O6" s="18"/>
      <c r="P6" s="18"/>
      <c r="Q6" s="18"/>
    </row>
    <row r="7" spans="1:19" x14ac:dyDescent="0.25">
      <c r="A7" s="23">
        <v>44512</v>
      </c>
      <c r="B7" s="18">
        <v>1000</v>
      </c>
      <c r="C7" s="18">
        <f>1000-0.19</f>
        <v>999.81</v>
      </c>
      <c r="D7" s="18">
        <v>0.155</v>
      </c>
      <c r="E7" s="18">
        <f t="shared" si="0"/>
        <v>155</v>
      </c>
      <c r="F7" s="18">
        <v>0</v>
      </c>
      <c r="G7" s="18">
        <v>0</v>
      </c>
      <c r="H7" s="18">
        <v>0</v>
      </c>
      <c r="I7" s="18"/>
      <c r="J7" s="18"/>
      <c r="K7" s="18"/>
      <c r="L7" s="18"/>
      <c r="M7" s="20">
        <f t="shared" si="1"/>
        <v>12.813509806953789</v>
      </c>
      <c r="N7" s="19"/>
      <c r="O7" s="18"/>
      <c r="P7" s="18"/>
      <c r="Q7" s="18"/>
    </row>
    <row r="8" spans="1:19" x14ac:dyDescent="0.25">
      <c r="A8" s="23"/>
      <c r="B8" s="18">
        <v>1000</v>
      </c>
      <c r="C8" s="18">
        <f>1000-0.19</f>
        <v>999.81</v>
      </c>
      <c r="D8" s="18">
        <v>0.16</v>
      </c>
      <c r="E8" s="18">
        <f t="shared" si="0"/>
        <v>160</v>
      </c>
      <c r="F8" s="18">
        <v>0</v>
      </c>
      <c r="G8" s="18">
        <v>0</v>
      </c>
      <c r="H8" s="18">
        <v>0</v>
      </c>
      <c r="I8" s="18"/>
      <c r="J8" s="18"/>
      <c r="K8" s="18"/>
      <c r="L8" s="18"/>
      <c r="M8" s="20">
        <f>IF(D8&gt;0,($I$3-D8)*C8,0)</f>
        <v>7.8144598069537858</v>
      </c>
      <c r="N8" s="19"/>
      <c r="O8" s="18"/>
      <c r="P8" s="18"/>
      <c r="Q8" s="18"/>
    </row>
    <row r="9" spans="1:19" x14ac:dyDescent="0.25">
      <c r="A9" s="10">
        <v>44514</v>
      </c>
      <c r="B9" s="18">
        <v>2630</v>
      </c>
      <c r="C9" s="18">
        <f>2630-0.49</f>
        <v>2629.51</v>
      </c>
      <c r="D9" s="18">
        <v>0.16300000000000001</v>
      </c>
      <c r="E9" s="18">
        <f t="shared" si="0"/>
        <v>428.69</v>
      </c>
      <c r="F9" s="18">
        <v>0</v>
      </c>
      <c r="G9" s="18">
        <v>0</v>
      </c>
      <c r="H9" s="18">
        <v>0</v>
      </c>
      <c r="M9" s="20">
        <f>IF(D9&gt;0,($I$3-D9)*C9,0)</f>
        <v>12.663575106953365</v>
      </c>
      <c r="N9" s="2"/>
    </row>
    <row r="10" spans="1:19" x14ac:dyDescent="0.25">
      <c r="M10" s="2"/>
      <c r="N10" s="2"/>
    </row>
    <row r="11" spans="1:19" x14ac:dyDescent="0.25">
      <c r="M11" s="2"/>
      <c r="N11" s="2"/>
    </row>
    <row r="12" spans="1:19" x14ac:dyDescent="0.25">
      <c r="M12" s="2"/>
      <c r="N12" s="2"/>
    </row>
    <row r="13" spans="1:19" x14ac:dyDescent="0.25">
      <c r="M13" s="2"/>
      <c r="N13" s="2"/>
    </row>
    <row r="14" spans="1:19" x14ac:dyDescent="0.25">
      <c r="M14" s="2"/>
      <c r="N14" s="2"/>
    </row>
    <row r="15" spans="1:19" x14ac:dyDescent="0.25">
      <c r="M15" s="2"/>
      <c r="N15" s="2"/>
    </row>
  </sheetData>
  <mergeCells count="7">
    <mergeCell ref="A7:A8"/>
    <mergeCell ref="A1:Q1"/>
    <mergeCell ref="A4:A5"/>
    <mergeCell ref="F2:H2"/>
    <mergeCell ref="B2:E2"/>
    <mergeCell ref="A2:A3"/>
    <mergeCell ref="M2:Q2"/>
  </mergeCells>
  <conditionalFormatting sqref="M4:Q4 M5:N6 M7:M9">
    <cfRule type="expression" dxfId="22" priority="20">
      <formula>"&gt;0"</formula>
    </cfRule>
  </conditionalFormatting>
  <conditionalFormatting sqref="M4:Q4 M5:N6 M7:M9">
    <cfRule type="expression" dxfId="21" priority="19">
      <formula>"&gt;0"</formula>
    </cfRule>
  </conditionalFormatting>
  <conditionalFormatting sqref="M4:N6 M7:M9">
    <cfRule type="expression" dxfId="20" priority="18">
      <formula>M4&gt;0</formula>
    </cfRule>
  </conditionalFormatting>
  <conditionalFormatting sqref="O4:P4">
    <cfRule type="expression" dxfId="19" priority="14">
      <formula>O4&lt;0</formula>
    </cfRule>
    <cfRule type="expression" dxfId="18" priority="17">
      <formula>O4&gt;0</formula>
    </cfRule>
  </conditionalFormatting>
  <conditionalFormatting sqref="Q4">
    <cfRule type="expression" dxfId="17" priority="15">
      <formula>Q4&lt;0</formula>
    </cfRule>
    <cfRule type="expression" dxfId="16" priority="16">
      <formula>Q4&gt;0</formula>
    </cfRule>
  </conditionalFormatting>
  <conditionalFormatting sqref="M4:N6 M7:M9">
    <cfRule type="expression" dxfId="15" priority="12">
      <formula>M4&lt;0</formula>
    </cfRule>
  </conditionalFormatting>
  <conditionalFormatting sqref="K3">
    <cfRule type="expression" dxfId="14" priority="3">
      <formula>K3&lt;I3</formula>
    </cfRule>
    <cfRule type="expression" dxfId="13" priority="4">
      <formula>K3&gt;I3</formula>
    </cfRule>
  </conditionalFormatting>
  <conditionalFormatting sqref="L3">
    <cfRule type="expression" dxfId="12" priority="1">
      <formula>L3&lt;K3</formula>
    </cfRule>
    <cfRule type="expression" dxfId="11" priority="2">
      <formula>L3&gt;I3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2 1 9 f 6 e - d f 1 4 - 4 f b 4 - 8 9 8 b - 3 2 2 e d 2 2 a 1 2 a 4 "   x m l n s = " h t t p : / / s c h e m a s . m i c r o s o f t . c o m / D a t a M a s h u p " > A A A A A E M E A A B Q S w M E F A A C A A g A S o h v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B K i G 9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o h v U / r A o Y I + A Q A A / w E A A B M A H A B G b 3 J t d W x h c y 9 T Z W N 0 a W 9 u M S 5 t I K I Y A C i g F A A A A A A A A A A A A A A A A A A A A A A A A A A A A H V Q 2 2 r C Q B B 9 D + Q f w v q i Y B J j p W A l F N F C L 0 r F 2 B t B Z H c z Y m i S T X c 3 g o j / 3 s m m e a v 7 s n P O m Z k z M w q 4 T k X h R M 0 f T G z L t t S B S k i c B V U a l F 7 J l I M T O h l o 2 3 L w R a K S h n l W o v D m g l c 5 F L r 7 A c y b i U J j r L r k o H W p 7 n y / l M K l Z e p x k R Y 5 l d + g O S 0 R 5 f 4 x 8 L k 8 l R r r p Y S C n / y f S q C h n 9 H a 9 l 6 d c i a y c L p Z T C P S d + J H o A l I F c Y d 8 u n O l r P d a v 2 6 m 6 6 e d i 8 P X y Q k k A w H s K d j N 0 k Y c 0 f D I H A p H X P 3 l g E D Y C O + v + F k u + 3 1 + s 0 W C d U U d 2 i W i W u 0 / V O M I 0 o 1 F x v Q K m Z A V A w Z G 9 R K b 9 E c B U P F G L d 0 h + B J j i A 1 3 l M L Z 0 N Z B g Q T 1 8 C F T L y N M E w X K 9 q 5 3 m l W Q Y A p / 5 a e B 5 f Y Z F w x W K R K 1 / 3 P T Z u L b a X F 9 c T J L 1 B L A Q I t A B Q A A g A I A E q I b 1 M f o 7 y F o w A A A P U A A A A S A A A A A A A A A A A A A A A A A A A A A A B D b 2 5 m a W c v U G F j a 2 F n Z S 5 4 b W x Q S w E C L Q A U A A I A C A B K i G 9 T D 8 r p q 6 Q A A A D p A A A A E w A A A A A A A A A A A A A A A A D v A A A A W 0 N v b n R l b n R f V H l w Z X N d L n h t b F B L A Q I t A B Q A A g A I A E q I b 1 P 6 w K G C P g E A A P 8 B A A A T A A A A A A A A A A A A A A A A A O A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M A A A A A A A A S g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h c 3 R l c 3 R Q c m l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x h c 3 R l c 3 R Q c m l j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1 V D E w O j A y O j I x L j A 5 M z c 5 N z V a I i A v P j x F b n R y e S B U e X B l P S J G a W x s Q 2 9 s d W 1 u V H l w Z X M i I F Z h b H V l P S J z Q U E 9 P S I g L z 4 8 R W 5 0 c n k g V H l w Z T 0 i U m V j b 3 Z l c n l U Y X J n Z X R T a G V l d C I g V m F s d W U 9 I n N B d G x h c y I g L z 4 8 R W 5 0 c n k g V H l w Z T 0 i U m V j b 3 Z l c n l U Y X J n Z X R D b 2 x 1 b W 4 i I F Z h b H V l P S J s M T E i I C 8 + P E V u d H J 5 I F R 5 c G U 9 I l J l Y 2 9 2 Z X J 5 V G F y Z 2 V 0 U m 9 3 I i B W Y W x 1 Z T 0 i b D I i I C 8 + P E V u d H J 5 I F R 5 c G U 9 I l F 1 Z X J 5 S U Q i I F Z h b H V l P S J z O T F j N D J l N T E t O G Q 4 N S 0 0 Z j Z m L T l h M D Y t Z T U y N j Z j O G Q 0 M T A z I i A v P j x F b n R y e S B U e X B l P S J G a W x s Q 2 9 s d W 1 u T m F t Z X M i I F Z h b H V l P S J z W y Z x d W 9 0 O 0 x h c 3 R l c 3 R Q c m l j Z S Z x d W 9 0 O 1 0 i I C 8 + P E V u d H J 5 I F R 5 c G U 9 I k Z p b G x T d G F 0 d X M i I F Z h b H V l P S J z Q 2 9 t c G x l d G U i I C 8 + P E V u d H J 5 I F R 5 c G U 9 I k Z p b G x D b 3 V u d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c 3 R l c 3 R Q c m l j Z S 9 B d X R v U m V t b 3 Z l Z E N v b H V t b n M x L n t M Y X N 0 Z X N 0 U H J p Y 2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G F z d G V z d F B y a W N l L 0 F 1 d G 9 S Z W 1 v d m V k Q 2 9 s d W 1 u c z E u e 0 x h c 3 R l c 3 R Q c m l j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z d G V z d F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3 R l c 3 R Q c m l j Z S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G V z d F B y a W N l L 0 F U T E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G V z d F B y a W N l L 3 F 1 b 3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G V z d F B y a W N l L 1 V T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3 R l c 3 R Q c m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G V z d F B y a W N l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3 R l c 3 R Q c m l j Z S 9 D b 2 5 2 Z X J 0 Z W Q l M j B 0 b y U y M E x p c 3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8 5 l D y 8 y I U y i q w V W U p 6 R s A A A A A A C A A A A A A A Q Z g A A A A E A A C A A A A A S T 8 1 X s l w Q r T 0 J C y v / 0 7 k + p + N L c W 0 r h I K K Q c I 9 2 P l Z J A A A A A A O g A A A A A I A A C A A A A B p a O W 8 o I f x A a O / g v k o F Z 0 5 f J e z A n Y c 1 6 p T o l G I K g h b 9 l A A A A C n x 3 u y Y j B L g t K B x Z k k I T B l c Q y 7 Q o M A b D Y f h N a 5 1 a d J 3 A d B T Y G U W / C G U d R q N K E T x k Z d l 5 6 x S f W e K E / j y X t u s 6 s L 2 5 6 j 9 f r O C k h n q O 0 W n R 2 b b U A A A A D C i / 0 b Z G y E H y K j u S A N d L b v c 0 8 U H 6 Z g f m D F W O y X 8 o 9 o n E Y D A 9 W 9 0 Q M d Q g E w F K Q x b e 4 k R N x e / / g V r I P 0 / i x 7 H u H 1 < / D a t a M a s h u p > 
</file>

<file path=customXml/itemProps1.xml><?xml version="1.0" encoding="utf-8"?>
<ds:datastoreItem xmlns:ds="http://schemas.openxmlformats.org/officeDocument/2006/customXml" ds:itemID="{599BA16E-A6C4-4451-9CBA-ADD628B9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</vt:lpstr>
      <vt:lpstr>NapRut</vt:lpstr>
      <vt:lpstr>Atlas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 Cao</dc:creator>
  <cp:lastModifiedBy>Tran Cao Hai</cp:lastModifiedBy>
  <dcterms:created xsi:type="dcterms:W3CDTF">2021-11-10T15:48:27Z</dcterms:created>
  <dcterms:modified xsi:type="dcterms:W3CDTF">2021-11-15T10:04:43Z</dcterms:modified>
</cp:coreProperties>
</file>