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MC工作交接安排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632A6C6B0D84AB9B4C8CA3FD28B429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68150" y="1362075"/>
          <a:ext cx="7231380" cy="2941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5B1DE7F69CB4CF2B62523EC8C9D83E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47520" y="4196080"/>
          <a:ext cx="5775960" cy="10820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4E0551F76FE4B3CA2DB0360754058E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39645" y="9209405"/>
          <a:ext cx="3710940" cy="1371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963C4ED6D12491AB4F67E42A027C16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0075" y="10088880"/>
          <a:ext cx="14569440" cy="1836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A23D470708F445588D81D42F2A2BE0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728190" y="10831195"/>
          <a:ext cx="13213080" cy="26365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1BB84CBEA84423887541EC5C98552E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3830" y="7778115"/>
          <a:ext cx="3901440" cy="47472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80C10CE9D7345CA8BCEC8BD1E69197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59110" y="9801860"/>
          <a:ext cx="10271760" cy="4175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3496204218324CD9B76D54326956674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804390" y="11029950"/>
          <a:ext cx="1844040" cy="1546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1A2D13D470314A5497070CAF7ADECCF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249025" y="13457555"/>
          <a:ext cx="9494520" cy="30632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7CCEB7B4648640FBACC8F3FFE2830C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5435" y="16030575"/>
          <a:ext cx="13624560" cy="44653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196AB38A178453389753C17E52B8D8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912995" y="1905000"/>
          <a:ext cx="14622780" cy="3680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934FB1343404CE1A3261FD00342F9C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5425440" y="596900"/>
          <a:ext cx="14196060" cy="3733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F731085936064D01B188C8B08CACFD8B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023485" y="1409700"/>
          <a:ext cx="14196060" cy="3314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45E348EA213B4E9E98619E20BB3D53D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023485" y="6868160"/>
          <a:ext cx="14089380" cy="40614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69310E010051436BB644AF0532FF967D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027295" y="2616200"/>
          <a:ext cx="14630400" cy="29032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F439A926FA3A4DD4A9A0360CC804991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912995" y="3929380"/>
          <a:ext cx="14264640" cy="3383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BCE750E17CC41B181F167DFCE6AC2D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2549505" y="20281900"/>
          <a:ext cx="5623560" cy="32918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6D7DB8A789C74CF49FEE5F0547CC904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830050" y="28018105"/>
          <a:ext cx="4419600" cy="27660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<sst xmlns="http://schemas.openxmlformats.org/spreadsheetml/2006/main" count="247" uniqueCount="201">
  <si>
    <t>模块</t>
  </si>
  <si>
    <t>数据字段</t>
  </si>
  <si>
    <t>包含字段/颗粒</t>
  </si>
  <si>
    <t>取数来源</t>
  </si>
  <si>
    <t>清洗说明</t>
  </si>
  <si>
    <t>其它说明</t>
  </si>
  <si>
    <t>历史归档范围收敛</t>
  </si>
  <si>
    <t>每次运转新一轮贴标、预测、采购等操作时，先做一次初始化排除最新不可逆渠道标签对应的listing：已收店、已退市归档、清货中</t>
  </si>
  <si>
    <t>不可逆转</t>
  </si>
  <si>
    <t>渠道listing贴标</t>
  </si>
  <si>
    <t>渠道级标签-时间段</t>
  </si>
  <si>
    <t>父体ASIN级、子体ASIN级</t>
  </si>
  <si>
    <t>规则滚动计算</t>
  </si>
  <si>
    <t>1. IPD项目款（新品准入/退市标准，未交接之前项目内闭环）
2. 开售时间距今，上市≤90天=导入期；90–180天=成长窗；&gt;180天=成熟期</t>
  </si>
  <si>
    <t>子体继承父体</t>
  </si>
  <si>
    <t>渠道级标签-季节属性</t>
  </si>
  <si>
    <t>子体ASIN级</t>
  </si>
  <si>
    <t>商品主数据</t>
  </si>
  <si>
    <t>四季、春夏、秋冬</t>
  </si>
  <si>
    <t>SKU品级固定定义，各渠道子体ASIN自动继承。</t>
  </si>
  <si>
    <t>归集商品标签</t>
  </si>
  <si>
    <t>商品标签-季节属性</t>
  </si>
  <si>
    <t>SKU级</t>
  </si>
  <si>
    <t>渠道级标签-价值分档</t>
  </si>
  <si>
    <t>前置收敛：IPD项目款/导入期观察
规则计算
D人工诊断: F退市、E限期拯救、C维持
非D销量分档: A头部、B中坚、C维持</t>
  </si>
  <si>
    <t>规则计算
销量取自领星，近60天去季节化日均销量
毛利率取自财务，近2月利润表</t>
  </si>
  <si>
    <t>渠道级父体ASIN各一套判定标准，采用日销分档+利润强制进D人工审核，子体继承父体。
AMZ-US示例：销量＜10或利润率＜12%（强制不达标进D）
AMZ-UK示例：销量＜3或利润率＜12%（强制不达标进D）
AMZ-EU示例：销量＜3或利润率＜12%（强制不达标进D）
。。。</t>
  </si>
  <si>
    <t>商品标签-价值分档</t>
  </si>
  <si>
    <t>前置收敛：IPD项目款/导入期观察
规则计算：A头部、B中坚、C维持、F品级退市</t>
  </si>
  <si>
    <t>规则计算</t>
  </si>
  <si>
    <t>1.若全渠道命中IPD项目款/导入期，则品级IPD项目款/导入期观察。
2.若全渠道命中F退市，则品级F退市。
3.品级归集后二次判断，采用日销＜20强制F退市，并同步各渠道退市。
4.非退市根据销量分档</t>
  </si>
  <si>
    <t>渠道级标签-近期趋势</t>
  </si>
  <si>
    <t>衰退、增长、平稳、衰退观察</t>
  </si>
  <si>
    <t>规则计算
推送人工诊断和销售预测中人工纠偏环节(listing生命周期）</t>
  </si>
  <si>
    <t>每个父体计算，子体继承父体：
销量趋势变化率 = (近4周去季节化均值 − 前4周去季节化均值) ÷ 前4周去季节化均值
相对市场表现 = 销量趋势变化率 − 同窗口季节指数变化率
相对表现 ≥+10% 标“增长”；介于 −10% 至 +10% 标“平稳”；低于 −10% 标“衰退观察”</t>
  </si>
  <si>
    <t>商品标签-近期趋势</t>
  </si>
  <si>
    <t>规则计算
品级只作退市参考,预测备货由渠道级驱动</t>
  </si>
  <si>
    <t>直接继承归集中的销量占比最高的渠道级趋势标签（剔除清货）</t>
  </si>
  <si>
    <t>商品标签-采购属性</t>
  </si>
  <si>
    <t>正常/暂停/停采</t>
  </si>
  <si>
    <t>通过上述标签维度综合判定商品采购属性</t>
  </si>
  <si>
    <t>销售预测-预测方式分流</t>
  </si>
  <si>
    <t>规则预测/人工提报/停止预测</t>
  </si>
  <si>
    <t>1.IPD项目款/导入期listing：人工提报预测和项目目标管理
2.非AMZ渠道业务：人工提报及业务目标管理
3.退市清货listing：停止预测，只作收尾已有库存，另行项目管理。
4.AMZ销售规则预测范围：仅预测A头部、B中坚、C维持、E限期拯救</t>
  </si>
  <si>
    <t>D档只用作商品贴标作业的过程单元</t>
  </si>
  <si>
    <t>AMZ销售规则预测</t>
  </si>
  <si>
    <t>子体父体ASIN映射关系</t>
  </si>
  <si>
    <t>子体ASIN、父体ASIN、标准SKU、国家、渠道（平台-店铺-站点）、开卖日期</t>
  </si>
  <si>
    <t>领星-销售listing</t>
  </si>
  <si>
    <t>初始化+人工检查维护</t>
  </si>
  <si>
    <t>需固定，销量聚合和份额分配依赖这关系</t>
  </si>
  <si>
    <t>父体ASIN变更关系</t>
  </si>
  <si>
    <t>国家、渠道（平台-店铺-站点）、首次父ASIN、后继父ASIN</t>
  </si>
  <si>
    <t>清洗领星数据识别</t>
  </si>
  <si>
    <t>滚动维护，首次父ASIN在固定关系映射表，如人工提报活动中后继父ASIN数据需要映射回来首次父ASIN</t>
  </si>
  <si>
    <t>差评移除不计入变更（父体ASIN和子体ASIN相同）</t>
  </si>
  <si>
    <t>输出父体日级预测ADU</t>
  </si>
  <si>
    <t>子体父体ASIN基础信息</t>
  </si>
  <si>
    <t>上架节点、上架标题、类型编号及商品类型、星级、评论数量、BSR排名</t>
  </si>
  <si>
    <t>领星+人工维护</t>
  </si>
  <si>
    <t>基本固定类型编号及商品类型（用作取用流量季节系数）</t>
  </si>
  <si>
    <t>季节大盘指数库-含季节运营规则</t>
  </si>
  <si>
    <t>类型编号及商品类型、季节属性、每月季节系数</t>
  </si>
  <si>
    <t>规则制定+人工维护</t>
  </si>
  <si>
    <t>唯一键：类型编号
SeasonFactor季节系数=目标月份指数÷当前月份指数</t>
  </si>
  <si>
    <t>基本固定</t>
  </si>
  <si>
    <t>Listing适配系数</t>
  </si>
  <si>
    <t>父体ASIN级</t>
  </si>
  <si>
    <t>规则计算：暂行依据BSR排名和销量组合分层匹配不同适配系数</t>
  </si>
  <si>
    <t>暂行仅AMZ-US取用？</t>
  </si>
  <si>
    <t>子体ASIN历史日级销量</t>
  </si>
  <si>
    <t>领星-销量统计</t>
  </si>
  <si>
    <t>如开卖日期后的日期有空值则说明当天销量0</t>
  </si>
  <si>
    <t>子体ASIN历史日级销量标记</t>
  </si>
  <si>
    <t>人工提报表+规则回溯标记成当日标记</t>
  </si>
  <si>
    <t>示例：20260820汇总-历史标记（标记范围8.05-8.19）</t>
  </si>
  <si>
    <t>人工活动提报</t>
  </si>
  <si>
    <t>人工提报表+规则回溯标记成当日提报</t>
  </si>
  <si>
    <r>
      <t xml:space="preserve">示例：20260820汇总-未来规划日均销量（提报范围8.20起）
</t>
    </r>
    <r>
      <rPr>
        <sz val="11"/>
        <color rgb="FFFF0000"/>
        <rFont val="宋体"/>
        <charset val="134"/>
        <scheme val="minor"/>
      </rPr>
      <t>PS:活动提报父体销量需要剔除清货的子变体销量</t>
    </r>
  </si>
  <si>
    <t>初始ADU0(ADU_yesterday)</t>
  </si>
  <si>
    <t>初始化 ADU0（只在数据截点计算一次）
- 成长窗：近 30 个日历日有效 Clean ADU 与其中近 10 个日历日有效 Clean ADU；`初始化ADU0 = 40% × 全窗 + 60% × 近期`。
- 后期：近 45 个日历日有效 Clean ADU 与其中近 20 个日历日有效 Clean ADU；`初始化ADU0 = 30% × 全窗 + 70% × 近期`。
- 若近期窗没有任何有效 Clean 日，不把它视为零，而是回退为全窗 Clean ADU。</t>
  </si>
  <si>
    <t>每次重新初始化、随后按日递推：
每次运行只计算一次 Clean `ADU0`，并令第一个预测日的 `Yesterday ADU = ADU0`；不沿用上一次预测文件中的未来值。</t>
  </si>
  <si>
    <t>动态α规则</t>
  </si>
  <si>
    <t>规则计算
（销量趋势变化率,动态取不同平滑系数，越波动α越大近期销量权重越高）</t>
  </si>
  <si>
    <t>1.销量趋势变化率TrendRate = （近4周去季节化均值−前4周去季节化均值）/ 前4周去季节化均值
2.动态α规则(如下表）
稳定，0.1
变化，0.2
剧烈变化，0.35(提示人工审核？）</t>
  </si>
  <si>
    <t>父体预测ADU（最终结果）
↓
修正调和低销量不稳定的子体销售预测（调优份额占比，避免非主卖子体滞销库存）
↓
子体ADU=父体ADU*子体调优后占比份额</t>
  </si>
  <si>
    <t>父体预测ADU→分配至子体ADU</t>
  </si>
  <si>
    <t>子体销量占比父体内份额（含调优）</t>
  </si>
  <si>
    <t>领星-销量统计+规则计算</t>
  </si>
  <si>
    <t>父体日级销量使用固定关系表中子体集合约束进行归集</t>
  </si>
  <si>
    <t>输出子体日级预测ADU</t>
  </si>
  <si>
    <t>人工审核调整</t>
  </si>
  <si>
    <t>每日子体ASIN级预测ADU（取用版）</t>
  </si>
  <si>
    <t>审批确认选择</t>
  </si>
  <si>
    <t>人工复核父体/子体预测ADU，如有调整说明原因提交申请</t>
  </si>
  <si>
    <t>迭代预测规则，减少需人工修正次数</t>
  </si>
  <si>
    <t>输出每日子体ASIN级预测ADU（取用版）</t>
  </si>
  <si>
    <t>采购计划</t>
  </si>
  <si>
    <t>商品基础数据及映射关系</t>
  </si>
  <si>
    <t>聚合SKP SKP SKC 首版SKU 新增各版SKU 历史款N货盘SKU 尺码 颜色 性别 商品品名 季节属性 工艺属性</t>
  </si>
  <si>
    <t>1.版本SKU库要完整齐全，否则计算会缺漏库存和销量
2.各版本SKU需要映射关系，首版SKU为聚合匹配唯一键</t>
  </si>
  <si>
    <t>商品基础数据分类</t>
  </si>
  <si>
    <t>下单单位（IPD/PMC） 首单年月 是否翻单过 可供供应商集合 首次开卖日期  共享AMZ店铺及共享渠道（区分清货和非清货）下单MOQ约束条件</t>
  </si>
  <si>
    <t>数据归集清洗和判断</t>
  </si>
  <si>
    <t>广州大仓在库库存</t>
  </si>
  <si>
    <t>同时导出同一时间的报告库并依次清洗（详见sheet 2)，领星报告+手工稽查表</t>
  </si>
  <si>
    <t>更细节的操作请见VIDEO示范，含国内虚拟仓</t>
  </si>
  <si>
    <t>广州大仓在途库存</t>
  </si>
  <si>
    <t>本次下单后大仓仓途总库存</t>
  </si>
  <si>
    <t>各渠道仓库途总库存</t>
  </si>
  <si>
    <t>AMZ、海外仓、美客多、日本乐天、国内旺店通、OMB仓</t>
  </si>
  <si>
    <t>本次下单后全盘仓途总库存</t>
  </si>
  <si>
    <t>加权备货天数DOS（参考）</t>
  </si>
  <si>
    <t>公式</t>
  </si>
  <si>
    <t>全渠道需求缺口汇总</t>
  </si>
  <si>
    <t>本次采购预下单</t>
  </si>
  <si>
    <t>人工</t>
  </si>
  <si>
    <t>本次下单备注</t>
  </si>
  <si>
    <t>近期历史销量DOS（对照）</t>
  </si>
  <si>
    <t>AMZ渠道需求缺口</t>
  </si>
  <si>
    <t>AMZ渠道基础信息及映射关系</t>
  </si>
  <si>
    <r>
      <t>子体ASIN、父体ASIN、标准SKU、</t>
    </r>
    <r>
      <rPr>
        <sz val="11"/>
        <color rgb="FFFF0000"/>
        <rFont val="宋体"/>
        <charset val="134"/>
        <scheme val="minor"/>
      </rPr>
      <t>首版SKU</t>
    </r>
    <r>
      <rPr>
        <sz val="11"/>
        <color theme="1"/>
        <rFont val="宋体"/>
        <charset val="134"/>
        <scheme val="minor"/>
      </rPr>
      <t>、国家、渠道（平台-店铺-站点）、开卖日期、季节属性、类型编号及商品类型、星级、当下listing负责人、下单单位（IPD/PMC）、是否泛欧、店铺标记</t>
    </r>
  </si>
  <si>
    <t>领星+人工维护+商品数据系统</t>
  </si>
  <si>
    <t>各渠道数据接口抓取</t>
  </si>
  <si>
    <t>子体ASIN级采购标签</t>
  </si>
  <si>
    <t>1. 最新渠道级标签-价值分档
2. 人工修正</t>
  </si>
  <si>
    <t>停采：退市、差评移除
暂停：限期拯救、人工修正
正常： A头部、B中坚、C维持、IPD项目款/导入期观察</t>
  </si>
  <si>
    <t>已清完的下架归档不再显示</t>
  </si>
  <si>
    <t>变体SKC级分层标签</t>
  </si>
  <si>
    <t>爆/畅/平/低/清货/新品期</t>
  </si>
  <si>
    <t>各AMZ站点标准不同</t>
  </si>
  <si>
    <t>本次备货在库水位</t>
  </si>
  <si>
    <t>本次备货覆盖预测天数</t>
  </si>
  <si>
    <t>本次备货预测起始/截止日期</t>
  </si>
  <si>
    <t>AMZ渠道FBA仓在库-子体ASIN级</t>
  </si>
  <si>
    <t>更细节的操作请见VIDEO示范</t>
  </si>
  <si>
    <t>AMZ渠道FBA仓在途-子体ASIN级</t>
  </si>
  <si>
    <t>子体ASIN的FBA销量</t>
  </si>
  <si>
    <t>近7天、近30天、近3月、近半年、去年同期</t>
  </si>
  <si>
    <t>从历史日级销量按不同时间窗口聚合</t>
  </si>
  <si>
    <t>各仓周转标签，FBA库存库龄另行过程管理</t>
  </si>
  <si>
    <t>是否含规则预测</t>
  </si>
  <si>
    <t>是/否</t>
  </si>
  <si>
    <t>预测取用版本</t>
  </si>
  <si>
    <t>规则预测/人工提报</t>
  </si>
  <si>
    <t>子体日级预测ADU</t>
  </si>
  <si>
    <t>取数</t>
  </si>
  <si>
    <t>本次覆盖预测总需求</t>
  </si>
  <si>
    <t>本次需求缺口</t>
  </si>
  <si>
    <t>需求-库存</t>
  </si>
  <si>
    <t>非AMZ渠道需求缺口</t>
  </si>
  <si>
    <t>各渠道负责人出模板填写，协调负责人-许哲震</t>
  </si>
  <si>
    <t>过货计划（调拨计划）</t>
  </si>
  <si>
    <t>子体ASIN级过货标签</t>
  </si>
  <si>
    <t>正常过货/差评移除/清货过货/清货不过货</t>
  </si>
  <si>
    <t>货件接驳计算</t>
  </si>
  <si>
    <t>物流时效</t>
  </si>
  <si>
    <t>物流起运量约束</t>
  </si>
  <si>
    <t>入库配置费（5的倍数)</t>
  </si>
  <si>
    <t>版本库存识别</t>
  </si>
  <si>
    <t>备货在库水位</t>
  </si>
  <si>
    <t>本次过货覆盖预测天数</t>
  </si>
  <si>
    <t>本次过货预测起始/截止日期</t>
  </si>
  <si>
    <t>共享店铺</t>
  </si>
  <si>
    <t>可用在仓库存（剩余）</t>
  </si>
  <si>
    <t>待入库</t>
  </si>
  <si>
    <t>销量占比</t>
  </si>
  <si>
    <t>实际销量</t>
  </si>
  <si>
    <t>预测销量</t>
  </si>
  <si>
    <t>仓库</t>
  </si>
  <si>
    <t>领星报表导出</t>
  </si>
  <si>
    <t>导出路径</t>
  </si>
  <si>
    <t>领星入口截图</t>
  </si>
  <si>
    <t>取数字段</t>
  </si>
  <si>
    <t>最终数据输出结果</t>
  </si>
  <si>
    <t>广州仓</t>
  </si>
  <si>
    <t>1、仓库库存</t>
  </si>
  <si>
    <t>仓库-库存明细-仓库库存-本地仓9个
（剔除虚拟工厂仓，南沙辅料仓，不良品仓）</t>
  </si>
  <si>
    <t>仓库库存=可用量+可用锁定量
采购在途（已转PO单）=待到货量（含待上架入库）+次品量（已入库重下架返修未转新PR单）</t>
  </si>
  <si>
    <r>
      <rPr>
        <b/>
        <sz val="11"/>
        <color rgb="FFFF0000"/>
        <rFont val="微软雅黑"/>
        <charset val="134"/>
      </rPr>
      <t>仓库库存=可用量+（可用锁定量-FBA申发差异量）+良品量</t>
    </r>
    <r>
      <rPr>
        <b/>
        <sz val="11"/>
        <color rgb="FF0070C0"/>
        <rFont val="微软雅黑"/>
        <charset val="134"/>
      </rPr>
      <t xml:space="preserve">+稽查待入库（手工添加，刘勇辉）
</t>
    </r>
    <r>
      <rPr>
        <b/>
        <sz val="11"/>
        <color rgb="FFFF0000"/>
        <rFont val="微软雅黑"/>
        <charset val="134"/>
      </rPr>
      <t xml:space="preserve">
采购在途=待到货量+次品量+待采购量（</t>
    </r>
    <r>
      <rPr>
        <b/>
        <sz val="11"/>
        <color rgb="FF0070C0"/>
        <rFont val="微软雅黑"/>
        <charset val="134"/>
      </rPr>
      <t>留意SCM的PR是否已审批，未审批部分要导出来加入采购在途，一般不存在，商品部PR单不用看</t>
    </r>
    <r>
      <rPr>
        <b/>
        <sz val="11"/>
        <color rgb="FFFF0000"/>
        <rFont val="微软雅黑"/>
        <charset val="134"/>
      </rPr>
      <t>）</t>
    </r>
  </si>
  <si>
    <t>2、入库单</t>
  </si>
  <si>
    <t>仓库-入库单</t>
  </si>
  <si>
    <t>良品量（如组合作业中/多平台退货质检中...)
状态选：待入库
仓库选：本地仓9个</t>
  </si>
  <si>
    <t>3、采购计划</t>
  </si>
  <si>
    <t>采购-采购计划</t>
  </si>
  <si>
    <t>计划采购量
①状态选：待采购
②计划编号重复需删除字段【是否组合产品】为“否”数据</t>
  </si>
  <si>
    <t>4、FBA货件</t>
  </si>
  <si>
    <t>FBA-FBA货件</t>
  </si>
  <si>
    <t>申发差异（FBA在途和仓库可用锁定重叠部分）
①货件类型选：STA 
②货件状态选：WORKIN</t>
  </si>
  <si>
    <t>FBA仓</t>
  </si>
  <si>
    <t>1、FBA库存明细</t>
  </si>
  <si>
    <t>仓库-FBA库存明细</t>
  </si>
  <si>
    <t>1、FBA可售+待调仓+标发在途+计划入库+入库中
2、追索历史MSKU库存，MSKU历史存在，最新库存明细不存在，需提取出来加入新库存（差评移除）</t>
  </si>
  <si>
    <t>FBA在库 = FBA可售+待调仓
FBA在途 = 标发在途+计划入库+入库中+FBA货件新增MSKU发货量</t>
  </si>
  <si>
    <t>2、FBA货件</t>
  </si>
  <si>
    <t>校验FBA货件MSKU，FBA库存明细报表是否缺失，缺失MSKU和发货量加入FBA在途</t>
  </si>
  <si>
    <t>OBM_Temu</t>
  </si>
  <si>
    <t>1、Temu库存</t>
  </si>
  <si>
    <t>平台仓-Temu库存</t>
  </si>
  <si>
    <t>仓内可用+仓内暂不可用+已发货</t>
  </si>
  <si>
    <t>在库库存 =仓内可用
在途库存 = 仓内暂不可用+已发货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</si>
</sst>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002060"/>
      <name val="微软雅黑"/>
      <charset val="134"/>
    </font>
    <font>
      <b/>
      <sz val="12"/>
      <color rgb="FFC00000"/>
      <name val="微软雅黑"/>
      <charset val="134"/>
    </font>
    <font>
      <b/>
      <sz val="12"/>
      <color rgb="FF002060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70C0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/>
      <bottom style="thin">
        <color theme="1" tint="0.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6" borderId="17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8">
      <alignment vertical="center"/>
    </xf>
    <xf numFmtId="0" fontId="17" fillId="0" borderId="18">
      <alignment vertical="center"/>
    </xf>
    <xf numFmtId="0" fontId="18" fillId="0" borderId="19">
      <alignment vertical="center"/>
    </xf>
    <xf numFmtId="0" fontId="18" fillId="0" borderId="0">
      <alignment vertical="center"/>
    </xf>
    <xf numFmtId="0" fontId="19" fillId="7" borderId="20">
      <alignment vertical="center"/>
    </xf>
    <xf numFmtId="0" fontId="20" fillId="8" borderId="21">
      <alignment vertical="center"/>
    </xf>
    <xf numFmtId="0" fontId="21" fillId="8" borderId="20">
      <alignment vertical="center"/>
    </xf>
    <xf numFmtId="0" fontId="22" fillId="9" borderId="22">
      <alignment vertical="center"/>
    </xf>
    <xf numFmtId="0" fontId="23" fillId="0" borderId="23">
      <alignment vertical="center"/>
    </xf>
    <xf numFmtId="0" fontId="24" fillId="0" borderId="24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79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1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6" fillId="0" borderId="5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0" fontId="9" fillId="5" borderId="5" xfId="0" applyFont="1" applyFill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5" xfId="0" applyFill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0" fillId="0" borderId="5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zoomScale="55" zoomScaleNormal="55" workbookViewId="0">
      <pane ySplit="1" topLeftCell="A2" activePane="bottomLeft" state="frozen"/>
      <selection/>
      <selection pane="bottomLeft" activeCell="G11" sqref="G11"/>
    </sheetView>
  </sheetViews>
  <sheetFormatPr defaultColWidth="9" defaultRowHeight="14.4" outlineLevelCol="6"/>
  <cols>
    <col min="1" max="1" width="36.9722222222222" style="37" customWidth="1"/>
    <col min="2" max="2" width="34.4444444444444" style="37" customWidth="1"/>
    <col min="3" max="3" width="51.2592592592593" style="37" customWidth="1"/>
    <col min="4" max="4" width="44.7592592592593" style="37" customWidth="1"/>
    <col min="5" max="5" width="64.75" style="37" customWidth="1"/>
    <col min="6" max="6" width="51.5833333333333" style="37" customWidth="1"/>
    <col min="7" max="7" width="39.9907407407407" customWidth="1"/>
  </cols>
  <sheetData>
    <row r="1" spans="1:7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="36" customFormat="1" ht="31" customHeight="1" spans="1:7">
      <c r="A2" s="39" t="s">
        <v>6</v>
      </c>
      <c r="B2" s="40" t="s">
        <v>7</v>
      </c>
      <c r="C2" s="41"/>
      <c r="D2" s="41"/>
      <c r="E2" s="42"/>
      <c r="F2" s="43" t="s">
        <v>8</v>
      </c>
    </row>
    <row r="3" s="36" customFormat="1" ht="48" customHeight="1" spans="1:7">
      <c r="A3" s="44" t="s">
        <v>9</v>
      </c>
      <c r="B3" s="45" t="s">
        <v>10</v>
      </c>
      <c r="C3" s="45" t="s">
        <v>11</v>
      </c>
      <c r="D3" s="45" t="s">
        <v>12</v>
      </c>
      <c r="E3" s="46" t="s">
        <v>13</v>
      </c>
      <c r="F3" s="45" t="s">
        <v>14</v>
      </c>
    </row>
    <row r="4" s="36" customFormat="1" ht="29" customHeight="1" spans="1:7">
      <c r="A4" s="44" t="s">
        <v>9</v>
      </c>
      <c r="B4" s="45" t="s">
        <v>15</v>
      </c>
      <c r="C4" s="45" t="s">
        <v>16</v>
      </c>
      <c r="D4" s="45" t="s">
        <v>17</v>
      </c>
      <c r="E4" s="45" t="s">
        <v>18</v>
      </c>
      <c r="F4" s="47" t="s">
        <v>19</v>
      </c>
    </row>
    <row r="5" s="36" customFormat="1" ht="29" customHeight="1" spans="1:7">
      <c r="A5" s="44" t="s">
        <v>20</v>
      </c>
      <c r="B5" s="45" t="s">
        <v>21</v>
      </c>
      <c r="C5" s="45" t="s">
        <v>22</v>
      </c>
      <c r="D5" s="45" t="s">
        <v>17</v>
      </c>
      <c r="E5" s="45" t="s">
        <v>18</v>
      </c>
      <c r="F5" s="47"/>
    </row>
    <row r="6" s="36" customFormat="1" ht="103" customHeight="1" spans="1:7">
      <c r="A6" s="44" t="s">
        <v>9</v>
      </c>
      <c r="B6" s="45" t="s">
        <v>23</v>
      </c>
      <c r="C6" s="46" t="s">
        <v>24</v>
      </c>
      <c r="D6" s="46" t="s">
        <v>25</v>
      </c>
      <c r="E6" s="46" t="s">
        <v>26</v>
      </c>
      <c r="F6" s="48" t="str">
        <f>_xlfn.DISPIMG("ID_B632A6C6B0D84AB9B4C8CA3FD28B429E",1)</f>
        <v>=DISPIMG("ID_B632A6C6B0D84AB9B4C8CA3FD28B429E",1)</v>
      </c>
    </row>
    <row r="7" s="36" customFormat="1" ht="74" customHeight="1" spans="1:7">
      <c r="A7" s="44" t="s">
        <v>20</v>
      </c>
      <c r="B7" s="45" t="s">
        <v>27</v>
      </c>
      <c r="C7" s="46" t="s">
        <v>28</v>
      </c>
      <c r="D7" s="46" t="s">
        <v>29</v>
      </c>
      <c r="E7" s="46" t="s">
        <v>30</v>
      </c>
      <c r="F7" s="48"/>
    </row>
    <row r="8" s="36" customFormat="1" ht="86" customHeight="1" spans="1:7">
      <c r="A8" s="44" t="s">
        <v>9</v>
      </c>
      <c r="B8" s="45" t="s">
        <v>31</v>
      </c>
      <c r="C8" s="45" t="s">
        <v>32</v>
      </c>
      <c r="D8" s="46" t="s">
        <v>33</v>
      </c>
      <c r="E8" s="46" t="s">
        <v>34</v>
      </c>
      <c r="F8" s="45" t="str">
        <f>_xlfn.DISPIMG("ID_B5B1DE7F69CB4CF2B62523EC8C9D83EE",1)</f>
        <v>=DISPIMG("ID_B5B1DE7F69CB4CF2B62523EC8C9D83EE",1)</v>
      </c>
    </row>
    <row r="9" s="36" customFormat="1" ht="48" customHeight="1" spans="1:7">
      <c r="A9" s="44" t="s">
        <v>20</v>
      </c>
      <c r="B9" s="45" t="s">
        <v>35</v>
      </c>
      <c r="C9" s="45" t="s">
        <v>32</v>
      </c>
      <c r="D9" s="46" t="s">
        <v>36</v>
      </c>
      <c r="E9" s="45" t="s">
        <v>37</v>
      </c>
      <c r="F9" s="45"/>
    </row>
    <row r="10" s="36" customFormat="1" ht="48" customHeight="1" spans="1:7">
      <c r="A10" s="44" t="s">
        <v>20</v>
      </c>
      <c r="B10" s="45" t="s">
        <v>38</v>
      </c>
      <c r="C10" s="45" t="s">
        <v>39</v>
      </c>
      <c r="D10" s="46" t="s">
        <v>40</v>
      </c>
      <c r="E10" s="45"/>
      <c r="F10" s="49"/>
    </row>
    <row r="11" ht="84" customHeight="1" spans="1:7">
      <c r="A11" s="50" t="s">
        <v>41</v>
      </c>
      <c r="B11" s="43" t="s">
        <v>42</v>
      </c>
      <c r="C11" s="51" t="s">
        <v>43</v>
      </c>
      <c r="D11" s="51"/>
      <c r="E11" s="51"/>
      <c r="F11" s="52" t="s">
        <v>44</v>
      </c>
    </row>
    <row r="12" ht="28.8" spans="1:7">
      <c r="A12" s="53" t="s">
        <v>45</v>
      </c>
      <c r="B12" s="37" t="s">
        <v>46</v>
      </c>
      <c r="C12" s="54" t="s">
        <v>47</v>
      </c>
      <c r="D12" s="37" t="s">
        <v>48</v>
      </c>
      <c r="E12" s="37" t="s">
        <v>49</v>
      </c>
      <c r="F12" s="50" t="s">
        <v>50</v>
      </c>
    </row>
    <row r="13" ht="39" customHeight="1" spans="1:7">
      <c r="A13" s="55" t="str">
        <f>_xlfn.DISPIMG("ID_91BB84CBEA84423887541EC5C98552E1",1)</f>
        <v>=DISPIMG("ID_91BB84CBEA84423887541EC5C98552E1",1)</v>
      </c>
      <c r="B13" s="37" t="s">
        <v>51</v>
      </c>
      <c r="C13" s="54" t="s">
        <v>52</v>
      </c>
      <c r="D13" s="37" t="s">
        <v>53</v>
      </c>
      <c r="E13" s="56" t="s">
        <v>54</v>
      </c>
      <c r="F13" s="37" t="s">
        <v>55</v>
      </c>
      <c r="G13" s="57" t="s">
        <v>56</v>
      </c>
    </row>
    <row r="14" ht="30" customHeight="1" spans="1:7">
      <c r="A14" s="58"/>
      <c r="B14" s="37" t="s">
        <v>57</v>
      </c>
      <c r="C14" s="54" t="s">
        <v>58</v>
      </c>
      <c r="D14" s="37" t="s">
        <v>59</v>
      </c>
      <c r="E14" s="37" t="s">
        <v>60</v>
      </c>
      <c r="F14" s="37" t="s">
        <v>14</v>
      </c>
      <c r="G14" s="57"/>
    </row>
    <row r="15" ht="44" customHeight="1" spans="1:7">
      <c r="A15" s="58"/>
      <c r="B15" s="37" t="s">
        <v>61</v>
      </c>
      <c r="C15" s="37" t="s">
        <v>62</v>
      </c>
      <c r="D15" s="37" t="s">
        <v>63</v>
      </c>
      <c r="E15" s="54" t="s">
        <v>64</v>
      </c>
      <c r="F15" s="37" t="s">
        <v>65</v>
      </c>
      <c r="G15" s="57"/>
    </row>
    <row r="16" ht="44" customHeight="1" spans="1:7">
      <c r="A16" s="58"/>
      <c r="B16" s="37" t="s">
        <v>66</v>
      </c>
      <c r="C16" s="37" t="s">
        <v>67</v>
      </c>
      <c r="D16" s="54" t="s">
        <v>68</v>
      </c>
      <c r="E16" s="37" t="str">
        <f>_xlfn.DISPIMG("ID_34E0551F76FE4B3CA2DB0360754058EB",1)</f>
        <v>=DISPIMG("ID_34E0551F76FE4B3CA2DB0360754058EB",1)</v>
      </c>
      <c r="F16" s="37" t="s">
        <v>69</v>
      </c>
      <c r="G16" s="57"/>
    </row>
    <row r="17" ht="34" customHeight="1" spans="1:7">
      <c r="A17" s="58"/>
      <c r="B17" s="37" t="s">
        <v>70</v>
      </c>
      <c r="C17" s="37" t="s">
        <v>16</v>
      </c>
      <c r="D17" s="59" t="s">
        <v>71</v>
      </c>
      <c r="E17" s="59" t="str">
        <f>_xlfn.DISPIMG("ID_E80C10CE9D7345CA8BCEC8BD1E69197B",1)</f>
        <v>=DISPIMG("ID_E80C10CE9D7345CA8BCEC8BD1E69197B",1)</v>
      </c>
      <c r="F17" s="37" t="s">
        <v>72</v>
      </c>
      <c r="G17" s="57"/>
    </row>
    <row r="18" ht="52" customHeight="1" spans="1:7">
      <c r="A18" s="58"/>
      <c r="B18" s="37" t="s">
        <v>73</v>
      </c>
      <c r="C18" s="37" t="s">
        <v>16</v>
      </c>
      <c r="D18" s="60" t="s">
        <v>74</v>
      </c>
      <c r="E18" s="37" t="s">
        <v>75</v>
      </c>
      <c r="F18" s="37" t="str">
        <f>_xlfn.DISPIMG("ID_5963C4ED6D12491AB4F67E42A027C160",1)</f>
        <v>=DISPIMG("ID_5963C4ED6D12491AB4F67E42A027C160",1)</v>
      </c>
      <c r="G18" s="57"/>
    </row>
    <row r="19" ht="59" customHeight="1" spans="1:7">
      <c r="A19" s="58"/>
      <c r="B19" s="37" t="s">
        <v>76</v>
      </c>
      <c r="C19" s="37" t="s">
        <v>16</v>
      </c>
      <c r="D19" s="60" t="s">
        <v>77</v>
      </c>
      <c r="E19" s="46" t="s">
        <v>78</v>
      </c>
      <c r="F19" s="37" t="str">
        <f>_xlfn.DISPIMG("ID_9A23D470708F445588D81D42F2A2BE0F",1)</f>
        <v>=DISPIMG("ID_9A23D470708F445588D81D42F2A2BE0F",1)</v>
      </c>
      <c r="G19" s="57"/>
    </row>
    <row r="20" ht="159" customHeight="1" spans="1:7">
      <c r="A20" s="58"/>
      <c r="B20" s="37" t="s">
        <v>79</v>
      </c>
      <c r="C20" s="37" t="s">
        <v>67</v>
      </c>
      <c r="D20" s="60" t="s">
        <v>29</v>
      </c>
      <c r="E20" s="46" t="s">
        <v>80</v>
      </c>
      <c r="F20" s="54" t="s">
        <v>81</v>
      </c>
      <c r="G20" s="57"/>
    </row>
    <row r="21" ht="101" customHeight="1" spans="1:7">
      <c r="A21" s="61"/>
      <c r="B21" s="37" t="s">
        <v>82</v>
      </c>
      <c r="C21" s="37" t="s">
        <v>67</v>
      </c>
      <c r="D21" s="60" t="s">
        <v>83</v>
      </c>
      <c r="E21" s="54" t="s">
        <v>84</v>
      </c>
      <c r="F21" s="37" t="str">
        <f>_xlfn.DISPIMG("ID_3496204218324CD9B76D543269566740",1)</f>
        <v>=DISPIMG("ID_3496204218324CD9B76D543269566740",1)</v>
      </c>
      <c r="G21" s="57"/>
    </row>
    <row r="22" ht="110" customHeight="1" spans="1:7">
      <c r="A22" s="56" t="s">
        <v>85</v>
      </c>
      <c r="B22" s="37" t="s">
        <v>86</v>
      </c>
      <c r="C22" s="37" t="s">
        <v>87</v>
      </c>
      <c r="D22" s="37" t="s">
        <v>88</v>
      </c>
      <c r="E22" s="54" t="str">
        <f>_xlfn.DISPIMG("ID_1A2D13D470314A5497070CAF7ADECCF2",1)</f>
        <v>=DISPIMG("ID_1A2D13D470314A5497070CAF7ADECCF2",1)</v>
      </c>
      <c r="F22" s="53" t="s">
        <v>89</v>
      </c>
      <c r="G22" s="37" t="s">
        <v>90</v>
      </c>
    </row>
    <row r="23" ht="76" customHeight="1" spans="1:7">
      <c r="A23" s="53" t="str">
        <f>_xlfn.DISPIMG("ID_7CCEB7B4648640FBACC8F3FFE2830C32",1)</f>
        <v>=DISPIMG("ID_7CCEB7B4648640FBACC8F3FFE2830C32",1)</v>
      </c>
      <c r="B23" s="37" t="s">
        <v>91</v>
      </c>
      <c r="C23" s="37" t="s">
        <v>92</v>
      </c>
      <c r="D23" s="37" t="s">
        <v>93</v>
      </c>
      <c r="E23" s="37" t="s">
        <v>94</v>
      </c>
      <c r="F23" s="37" t="s">
        <v>95</v>
      </c>
      <c r="G23" s="37" t="s">
        <v>96</v>
      </c>
    </row>
    <row r="24" ht="50" customHeight="1" spans="1:7">
      <c r="A24" s="62" t="s">
        <v>97</v>
      </c>
      <c r="B24" s="37" t="s">
        <v>98</v>
      </c>
      <c r="C24" s="54" t="s">
        <v>99</v>
      </c>
      <c r="D24" s="37" t="s">
        <v>17</v>
      </c>
      <c r="F24" s="63" t="s">
        <v>100</v>
      </c>
    </row>
    <row r="25" ht="50" customHeight="1" spans="1:7">
      <c r="A25" s="62"/>
      <c r="B25" s="37" t="s">
        <v>101</v>
      </c>
      <c r="C25" s="54" t="s">
        <v>102</v>
      </c>
      <c r="D25" s="37" t="s">
        <v>103</v>
      </c>
    </row>
    <row r="26" ht="50" customHeight="1" spans="1:7">
      <c r="A26" s="62"/>
      <c r="B26" s="64" t="s">
        <v>20</v>
      </c>
      <c r="C26" s="37" t="s">
        <v>39</v>
      </c>
      <c r="D26" s="65" t="s">
        <v>38</v>
      </c>
    </row>
    <row r="27" ht="50" customHeight="1" spans="1:7">
      <c r="A27" s="62"/>
      <c r="B27" s="37" t="s">
        <v>104</v>
      </c>
      <c r="C27" s="66" t="s">
        <v>105</v>
      </c>
      <c r="D27" s="67"/>
      <c r="E27" s="68" t="str">
        <f>_xlfn.DISPIMG("ID_CBCE750E17CC41B181F167DFCE6AC2D8",1)</f>
        <v>=DISPIMG("ID_CBCE750E17CC41B181F167DFCE6AC2D8",1)</v>
      </c>
      <c r="F27" s="69" t="s">
        <v>106</v>
      </c>
    </row>
    <row r="28" ht="50" customHeight="1" spans="1:7">
      <c r="A28" s="62"/>
      <c r="B28" s="37" t="s">
        <v>107</v>
      </c>
      <c r="C28" s="70"/>
      <c r="D28" s="71"/>
      <c r="E28" s="72"/>
      <c r="F28" s="73"/>
    </row>
    <row r="29" ht="50" customHeight="1" spans="1:7">
      <c r="A29" s="62"/>
      <c r="B29" s="37" t="s">
        <v>108</v>
      </c>
      <c r="C29" s="74"/>
      <c r="D29" s="74"/>
      <c r="E29" s="72"/>
      <c r="F29" s="73"/>
    </row>
    <row r="30" ht="50" customHeight="1" spans="1:7">
      <c r="A30" s="62"/>
      <c r="B30" s="37" t="s">
        <v>109</v>
      </c>
      <c r="C30" s="74" t="s">
        <v>110</v>
      </c>
      <c r="D30" s="74"/>
      <c r="E30" s="72"/>
      <c r="F30" s="73"/>
    </row>
    <row r="31" ht="50" customHeight="1" spans="1:7">
      <c r="A31" s="62"/>
      <c r="B31" s="37" t="s">
        <v>111</v>
      </c>
      <c r="C31" s="74"/>
      <c r="D31" s="74"/>
      <c r="E31" s="72"/>
      <c r="F31" s="73"/>
    </row>
    <row r="32" ht="50" customHeight="1" spans="1:7">
      <c r="A32" s="62"/>
      <c r="B32" s="37" t="s">
        <v>112</v>
      </c>
      <c r="C32" s="74"/>
      <c r="D32" s="75" t="s">
        <v>113</v>
      </c>
      <c r="E32" s="72"/>
      <c r="F32" s="73"/>
    </row>
    <row r="33" ht="50" customHeight="1" spans="1:6">
      <c r="A33" s="62"/>
      <c r="B33" s="37" t="s">
        <v>114</v>
      </c>
      <c r="C33" s="74"/>
      <c r="D33" s="75" t="s">
        <v>113</v>
      </c>
      <c r="E33" s="72"/>
      <c r="F33" s="73"/>
    </row>
    <row r="34" ht="50" customHeight="1" spans="1:6">
      <c r="A34" s="62"/>
      <c r="B34" s="37" t="s">
        <v>115</v>
      </c>
      <c r="C34" s="74"/>
      <c r="D34" s="74" t="s">
        <v>116</v>
      </c>
      <c r="E34" s="72"/>
      <c r="F34" s="73"/>
    </row>
    <row r="35" ht="50" customHeight="1" spans="1:6">
      <c r="A35" s="62"/>
      <c r="B35" s="37" t="s">
        <v>117</v>
      </c>
      <c r="C35" s="74"/>
      <c r="D35" s="74" t="s">
        <v>116</v>
      </c>
      <c r="E35" s="72"/>
      <c r="F35" s="73"/>
    </row>
    <row r="36" ht="50" customHeight="1" spans="1:6">
      <c r="A36" s="62"/>
      <c r="B36" s="37" t="s">
        <v>118</v>
      </c>
      <c r="C36" s="74"/>
      <c r="D36" s="75" t="s">
        <v>113</v>
      </c>
      <c r="E36" s="72"/>
      <c r="F36" s="73"/>
    </row>
    <row r="37" ht="71" customHeight="1" spans="1:6">
      <c r="A37" s="62" t="s">
        <v>119</v>
      </c>
      <c r="B37" s="37" t="s">
        <v>120</v>
      </c>
      <c r="C37" s="46" t="s">
        <v>121</v>
      </c>
      <c r="D37" s="37" t="s">
        <v>122</v>
      </c>
      <c r="E37" s="37" t="s">
        <v>123</v>
      </c>
    </row>
    <row r="38" ht="50" customHeight="1" spans="1:6">
      <c r="A38" s="62"/>
      <c r="B38" s="37" t="s">
        <v>124</v>
      </c>
      <c r="C38" s="37" t="s">
        <v>39</v>
      </c>
      <c r="D38" s="54" t="s">
        <v>125</v>
      </c>
      <c r="E38" s="54" t="s">
        <v>126</v>
      </c>
      <c r="F38" s="54" t="s">
        <v>127</v>
      </c>
    </row>
    <row r="39" ht="50" customHeight="1" spans="1:6">
      <c r="A39" s="62"/>
      <c r="B39" s="37" t="s">
        <v>128</v>
      </c>
      <c r="C39" s="37" t="s">
        <v>129</v>
      </c>
      <c r="D39" s="76" t="s">
        <v>29</v>
      </c>
      <c r="E39" s="77" t="s">
        <v>130</v>
      </c>
      <c r="F39" s="78"/>
    </row>
    <row r="40" ht="50" customHeight="1" spans="1:6">
      <c r="A40" s="62"/>
      <c r="B40" s="37" t="s">
        <v>131</v>
      </c>
      <c r="D40" s="54" t="s">
        <v>29</v>
      </c>
      <c r="E40" s="77" t="str">
        <f>_xlfn.DISPIMG("ID_6D7DB8A789C74CF49FEE5F0547CC904D",1)</f>
        <v>=DISPIMG("ID_6D7DB8A789C74CF49FEE5F0547CC904D",1)</v>
      </c>
      <c r="F40" s="78"/>
    </row>
    <row r="41" ht="50" customHeight="1" spans="1:6">
      <c r="A41" s="62"/>
      <c r="B41" s="37" t="s">
        <v>132</v>
      </c>
      <c r="C41" s="37"/>
      <c r="D41" s="54" t="s">
        <v>29</v>
      </c>
      <c r="E41" s="77"/>
      <c r="F41" s="78"/>
    </row>
    <row r="42" ht="50" customHeight="1" spans="1:6">
      <c r="A42" s="62"/>
      <c r="B42" s="37" t="s">
        <v>133</v>
      </c>
      <c r="C42" s="37"/>
      <c r="D42" s="54" t="s">
        <v>29</v>
      </c>
      <c r="E42" s="77"/>
      <c r="F42" s="78"/>
    </row>
    <row r="43" ht="50" customHeight="1" spans="1:6">
      <c r="A43" s="62"/>
      <c r="B43" s="37" t="s">
        <v>134</v>
      </c>
      <c r="C43" s="66" t="s">
        <v>105</v>
      </c>
      <c r="D43" s="67"/>
      <c r="E43" s="68" t="str">
        <f>_xlfn.DISPIMG("ID_CBCE750E17CC41B181F167DFCE6AC2D8",1)</f>
        <v>=DISPIMG("ID_CBCE750E17CC41B181F167DFCE6AC2D8",1)</v>
      </c>
      <c r="F43" s="69" t="s">
        <v>135</v>
      </c>
    </row>
    <row r="44" ht="50" customHeight="1" spans="1:6">
      <c r="A44" s="62"/>
      <c r="B44" s="37" t="s">
        <v>136</v>
      </c>
      <c r="C44" s="70"/>
      <c r="D44" s="71"/>
      <c r="E44" s="72"/>
      <c r="F44" s="73"/>
    </row>
    <row r="45" ht="50" customHeight="1" spans="1:6">
      <c r="A45" s="62"/>
      <c r="B45" s="37" t="s">
        <v>137</v>
      </c>
      <c r="C45" s="37" t="s">
        <v>138</v>
      </c>
      <c r="D45" s="37" t="s">
        <v>71</v>
      </c>
      <c r="E45" s="37" t="s">
        <v>139</v>
      </c>
      <c r="F45" s="37" t="s">
        <v>140</v>
      </c>
    </row>
    <row r="46" ht="50" customHeight="1" spans="1:6">
      <c r="A46" s="62"/>
      <c r="B46" s="37" t="s">
        <v>141</v>
      </c>
      <c r="C46" s="37" t="s">
        <v>142</v>
      </c>
    </row>
    <row r="47" ht="50" customHeight="1" spans="1:6">
      <c r="A47" s="62"/>
      <c r="B47" s="37" t="s">
        <v>143</v>
      </c>
      <c r="C47" s="37" t="s">
        <v>144</v>
      </c>
    </row>
    <row r="48" ht="50" customHeight="1" spans="1:6">
      <c r="A48" s="62"/>
      <c r="B48" s="37" t="s">
        <v>145</v>
      </c>
      <c r="C48" s="37" t="s">
        <v>146</v>
      </c>
    </row>
    <row r="49" ht="50" customHeight="1" spans="1:5">
      <c r="A49" s="62"/>
      <c r="B49" s="37" t="s">
        <v>147</v>
      </c>
      <c r="D49" s="54" t="s">
        <v>29</v>
      </c>
    </row>
    <row r="50" ht="50" customHeight="1" spans="1:5">
      <c r="A50" s="62"/>
      <c r="B50" s="37" t="s">
        <v>148</v>
      </c>
      <c r="D50" s="54" t="s">
        <v>29</v>
      </c>
      <c r="E50" s="37" t="s">
        <v>149</v>
      </c>
    </row>
    <row r="51" ht="50" customHeight="1" spans="1:5">
      <c r="A51" s="62" t="s">
        <v>150</v>
      </c>
      <c r="B51" s="43" t="s">
        <v>151</v>
      </c>
      <c r="D51" s="54"/>
    </row>
    <row r="52" ht="50" customHeight="1" spans="1:5">
      <c r="A52" s="37" t="s">
        <v>152</v>
      </c>
      <c r="B52" s="37" t="s">
        <v>120</v>
      </c>
    </row>
    <row r="53" ht="50" customHeight="1" spans="1:5">
      <c r="B53" s="37" t="s">
        <v>153</v>
      </c>
      <c r="C53" s="37" t="s">
        <v>154</v>
      </c>
    </row>
    <row r="54" ht="50" customHeight="1" spans="1:5">
      <c r="B54" s="37" t="s">
        <v>155</v>
      </c>
    </row>
    <row r="55" ht="50" customHeight="1" spans="1:5">
      <c r="B55" s="37" t="s">
        <v>156</v>
      </c>
    </row>
    <row r="56" ht="50" customHeight="1" spans="1:5">
      <c r="B56" s="37" t="s">
        <v>157</v>
      </c>
    </row>
    <row r="57" ht="50" customHeight="1" spans="1:5">
      <c r="B57" s="37" t="s">
        <v>158</v>
      </c>
    </row>
    <row r="58" ht="50" customHeight="1" spans="1:5">
      <c r="B58" s="37" t="s">
        <v>159</v>
      </c>
    </row>
    <row r="59" ht="50" customHeight="1" spans="1:5">
      <c r="B59" s="37" t="s">
        <v>160</v>
      </c>
    </row>
    <row r="60" ht="50" customHeight="1" spans="1:5">
      <c r="B60" s="37" t="s">
        <v>161</v>
      </c>
    </row>
    <row r="61" ht="50" customHeight="1" spans="1:5">
      <c r="B61" s="37" t="s">
        <v>162</v>
      </c>
    </row>
    <row r="62" ht="50" customHeight="1" spans="1:5">
      <c r="B62" s="37" t="s">
        <v>163</v>
      </c>
    </row>
    <row r="63" ht="50" customHeight="1" spans="1:5">
      <c r="B63" s="37" t="s">
        <v>164</v>
      </c>
    </row>
    <row r="64" ht="50" customHeight="1" spans="1:5">
      <c r="B64" s="37" t="s">
        <v>165</v>
      </c>
    </row>
    <row r="65" ht="50" customHeight="1" spans="2:2">
      <c r="B65" s="37" t="s">
        <v>166</v>
      </c>
    </row>
    <row r="66" ht="50" customHeight="1" spans="2:2">
      <c r="B66" s="37" t="s">
        <v>167</v>
      </c>
    </row>
    <row r="67" ht="50" customHeight="1" spans="2:2">
      <c r="B67" s="37" t="s">
        <v>168</v>
      </c>
    </row>
    <row r="68" ht="50" customHeight="1"/>
    <row r="69" ht="50" customHeight="1"/>
    <row r="70" ht="50" customHeight="1"/>
    <row r="71" ht="50" customHeight="1"/>
    <row r="72" ht="50" customHeight="1"/>
  </sheetData>
  <mergeCells count="12">
    <mergeCell ref="B2:E2"/>
    <mergeCell ref="C11:E11"/>
    <mergeCell ref="A13:A21"/>
    <mergeCell ref="E27:E28"/>
    <mergeCell ref="E43:E44"/>
    <mergeCell ref="F4:F5"/>
    <mergeCell ref="F6:F7"/>
    <mergeCell ref="F27:F28"/>
    <mergeCell ref="F43:F44"/>
    <mergeCell ref="G13:G21"/>
    <mergeCell ref="C27:D28"/>
    <mergeCell ref="C43:D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5"/>
  <sheetViews>
    <sheetView zoomScale="55" zoomScaleNormal="55" workbookViewId="0">
      <selection activeCell="S14" sqref="S14"/>
    </sheetView>
  </sheetViews>
  <sheetFormatPr defaultColWidth="8.88888888888889" defaultRowHeight="16.2" outlineLevelCol="6"/>
  <cols>
    <col min="1" max="1" width="2.27777777777778" style="1" customWidth="1"/>
    <col min="2" max="2" width="16.0092592592593" style="2" customWidth="1"/>
    <col min="3" max="3" width="18.0185185185185" style="3" customWidth="1"/>
    <col min="4" max="4" width="36.9444444444444" style="1" customWidth="1"/>
    <col min="5" max="5" width="21.7037037037037" style="1" customWidth="1"/>
    <col min="6" max="6" width="50.9537037037037" style="1" customWidth="1"/>
    <col min="7" max="7" width="82.2222222222222" style="4" customWidth="1"/>
    <col min="8" max="8" width="15.7962962962963" style="1" customWidth="1"/>
    <col min="9" max="16384" width="8.88888888888889" style="1"/>
  </cols>
  <sheetData>
    <row r="1" s="1" customFormat="1" ht="17" customHeight="1" spans="2:7">
      <c r="B1" s="5"/>
      <c r="C1" s="6"/>
      <c r="D1" s="7"/>
      <c r="E1" s="7"/>
      <c r="F1" s="7"/>
      <c r="G1" s="8"/>
    </row>
    <row r="2" s="1" customFormat="1" ht="21" customHeight="1" spans="2:7">
      <c r="B2" s="9" t="s">
        <v>169</v>
      </c>
      <c r="C2" s="10" t="s">
        <v>170</v>
      </c>
      <c r="D2" s="10" t="s">
        <v>171</v>
      </c>
      <c r="E2" s="10" t="s">
        <v>172</v>
      </c>
      <c r="F2" s="10" t="s">
        <v>173</v>
      </c>
      <c r="G2" s="11" t="s">
        <v>174</v>
      </c>
    </row>
    <row r="3" s="1" customFormat="1" ht="57" customHeight="1" spans="2:7">
      <c r="B3" s="12" t="s">
        <v>175</v>
      </c>
      <c r="C3" s="13" t="s">
        <v>176</v>
      </c>
      <c r="D3" s="14" t="s">
        <v>177</v>
      </c>
      <c r="E3" s="14" t="str">
        <f>_xlfn.DISPIMG("ID_4934FB1343404CE1A3261FD00342F9CF",1)</f>
        <v>=DISPIMG("ID_4934FB1343404CE1A3261FD00342F9CF",1)</v>
      </c>
      <c r="F3" s="15" t="s">
        <v>178</v>
      </c>
      <c r="G3" s="16" t="s">
        <v>179</v>
      </c>
    </row>
    <row r="4" s="1" customFormat="1" ht="57" customHeight="1" spans="2:7">
      <c r="B4" s="17"/>
      <c r="C4" s="18" t="s">
        <v>180</v>
      </c>
      <c r="D4" s="19" t="s">
        <v>181</v>
      </c>
      <c r="E4" s="19" t="str">
        <f>_xlfn.DISPIMG("ID_F731085936064D01B188C8B08CACFD8B",1)</f>
        <v>=DISPIMG("ID_F731085936064D01B188C8B08CACFD8B",1)</v>
      </c>
      <c r="F4" s="20" t="s">
        <v>182</v>
      </c>
      <c r="G4" s="21"/>
    </row>
    <row r="5" s="1" customFormat="1" ht="73" customHeight="1" spans="2:7">
      <c r="B5" s="17"/>
      <c r="C5" s="18" t="s">
        <v>183</v>
      </c>
      <c r="D5" s="19" t="s">
        <v>184</v>
      </c>
      <c r="E5" s="19" t="str">
        <f>_xlfn.DISPIMG("ID_2196AB38A178453389753C17E52B8D80",1)</f>
        <v>=DISPIMG("ID_2196AB38A178453389753C17E52B8D80",1)</v>
      </c>
      <c r="F5" s="20" t="s">
        <v>185</v>
      </c>
      <c r="G5" s="21"/>
    </row>
    <row r="6" s="1" customFormat="1" ht="57" customHeight="1" spans="2:7">
      <c r="B6" s="22"/>
      <c r="C6" s="18" t="s">
        <v>186</v>
      </c>
      <c r="D6" s="19" t="s">
        <v>187</v>
      </c>
      <c r="E6" s="19" t="str">
        <f>_xlfn.DISPIMG("ID_69310E010051436BB644AF0532FF967D",1)</f>
        <v>=DISPIMG("ID_69310E010051436BB644AF0532FF967D",1)</v>
      </c>
      <c r="F6" s="20" t="s">
        <v>188</v>
      </c>
      <c r="G6" s="23"/>
    </row>
    <row r="9" s="1" customFormat="1" ht="21" customHeight="1" spans="2:7">
      <c r="B9" s="24" t="s">
        <v>169</v>
      </c>
      <c r="C9" s="25" t="s">
        <v>170</v>
      </c>
      <c r="D9" s="25" t="s">
        <v>171</v>
      </c>
      <c r="E9" s="25" t="s">
        <v>172</v>
      </c>
      <c r="F9" s="25" t="s">
        <v>173</v>
      </c>
      <c r="G9" s="11" t="s">
        <v>174</v>
      </c>
    </row>
    <row r="10" s="1" customFormat="1" ht="124" customHeight="1" spans="2:7">
      <c r="B10" s="26" t="s">
        <v>189</v>
      </c>
      <c r="C10" s="27" t="s">
        <v>190</v>
      </c>
      <c r="D10" s="28" t="s">
        <v>191</v>
      </c>
      <c r="E10" s="28" t="str">
        <f>_xlfn.DISPIMG("ID_F439A926FA3A4DD4A9A0360CC8049918",1)</f>
        <v>=DISPIMG("ID_F439A926FA3A4DD4A9A0360CC8049918",1)</v>
      </c>
      <c r="F10" s="29" t="s">
        <v>192</v>
      </c>
      <c r="G10" s="30" t="s">
        <v>193</v>
      </c>
    </row>
    <row r="11" s="1" customFormat="1" ht="56" customHeight="1" spans="2:7">
      <c r="B11" s="31"/>
      <c r="C11" s="27" t="s">
        <v>194</v>
      </c>
      <c r="D11" s="28" t="s">
        <v>187</v>
      </c>
      <c r="E11" s="19" t="str">
        <f>_xlfn.DISPIMG("ID_69310E010051436BB644AF0532FF967D",1)</f>
        <v>=DISPIMG("ID_69310E010051436BB644AF0532FF967D",1)</v>
      </c>
      <c r="F11" s="29" t="s">
        <v>195</v>
      </c>
      <c r="G11" s="32"/>
    </row>
    <row r="14" s="1" customFormat="1" ht="21" customHeight="1" spans="2:7">
      <c r="B14" s="24" t="s">
        <v>169</v>
      </c>
      <c r="C14" s="25" t="s">
        <v>170</v>
      </c>
      <c r="D14" s="25" t="s">
        <v>171</v>
      </c>
      <c r="E14" s="25" t="s">
        <v>172</v>
      </c>
      <c r="F14" s="25" t="s">
        <v>173</v>
      </c>
      <c r="G14" s="11" t="s">
        <v>174</v>
      </c>
    </row>
    <row r="15" s="1" customFormat="1" ht="83" customHeight="1" spans="2:7">
      <c r="B15" s="33" t="s">
        <v>196</v>
      </c>
      <c r="C15" s="34" t="s">
        <v>197</v>
      </c>
      <c r="D15" s="28" t="s">
        <v>198</v>
      </c>
      <c r="E15" s="28" t="str">
        <f>_xlfn.DISPIMG("ID_45E348EA213B4E9E98619E20BB3D53D9",1)</f>
        <v>=DISPIMG("ID_45E348EA213B4E9E98619E20BB3D53D9",1)</v>
      </c>
      <c r="F15" s="29" t="s">
        <v>199</v>
      </c>
      <c r="G15" s="35" t="s">
        <v>200</v>
      </c>
    </row>
  </sheetData>
  <mergeCells count="4">
    <mergeCell ref="B3:B6"/>
    <mergeCell ref="B10:B11"/>
    <mergeCell ref="G3:G6"/>
    <mergeCell ref="G10:G1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WPS_1751966342</cp:lastModifiedBy>
  <dcterms:created xsi:type="dcterms:W3CDTF">2023-05-12T11:15:00Z</dcterms:created>
  <dcterms:modified xsi:type="dcterms:W3CDTF">2026-08-27T10:33:30Z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EF7F19BA7898489780F2A0E1836B2439_12</vt:lpwstr>
  </property>
  <property fmtid="{D5CDD505-2E9C-101B-9397-08002B2CF9AE}" pid="4" name="CalculationRule">
    <vt:i4>0</vt:i4>
  </property>
</Properties>
</file>