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<sst xmlns="http://schemas.openxmlformats.org/spreadsheetml/2006/main" count="240" uniqueCount="131">
  <si>
    <t>tên lđ</t>
  </si>
  <si>
    <t>giới tính</t>
  </si>
  <si>
    <t>sđt lđ</t>
  </si>
  <si>
    <t>email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</si>
  <si>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</si>
  <si>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</si>
  <si>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</si>
  <si>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</si>
  <si>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</si>
  <si>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</si>
  <si>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</si>
  <si>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</si>
  <si>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chữ kí lđ</t>
  </si>
  <si>
    <t>bộ luật lđ số</t>
  </si>
  <si>
    <t>bộ luật lđ ngày</t>
  </si>
  <si>
    <t>luật dân sự số</t>
  </si>
  <si>
    <t>luật dân sự ngày</t>
  </si>
  <si>
    <t>Phụ cấp tiền ăn theo ca</t>
  </si>
  <si>
    <t>Phụ cấp tiền ăn theo ca số</t>
  </si>
  <si>
    <t>Phụ cấp điện thoại</t>
  </si>
  <si>
    <t>Phụ cấp điện thoại số</t>
  </si>
  <si>
    <t>Phụ cấp (xăng xe) đi lại</t>
  </si>
  <si>
    <t>Phụ cấp (xăng xe) đi lại số</t>
  </si>
  <si>
    <r>
      <rPr>
        <i/>
        <sz val="12"/>
        <color theme="1"/>
        <rFont val="Times New Roman"/>
        <charset val="134"/>
      </rPr>
      <t>tỉnh kí hđ</t>
    </r>
  </si>
  <si>
    <r>
      <rPr>
        <i/>
        <sz val="12"/>
        <color theme="1"/>
        <rFont val="Times New Roman"/>
        <charset val="134"/>
      </rPr>
      <t>ngày kí bằng chữ</t>
    </r>
  </si>
  <si>
    <r>
      <rPr>
        <b/>
        <sz val="12"/>
        <color theme="1"/>
        <rFont val="Times New Roman"/>
        <charset val="134"/>
      </rPr>
      <t>số hđlđ</t>
    </r>
  </si>
  <si>
    <r>
      <rPr>
        <b/>
        <sz val="12"/>
        <color theme="1"/>
        <rFont val="Times New Roman"/>
        <charset val="134"/>
      </rPr>
      <t>tên người đại diện</t>
    </r>
  </si>
  <si>
    <t>chữ kí người đại diện</t>
  </si>
  <si>
    <r>
      <rPr>
        <sz val="12"/>
        <color theme="1"/>
        <rFont val="Times New Roman"/>
        <charset val="134"/>
      </rPr>
      <t>Công việc lđ</t>
    </r>
  </si>
  <si>
    <t>mức lương số</t>
  </si>
  <si>
    <t>mức lương</t>
  </si>
  <si>
    <t>tháng lương</t>
  </si>
  <si>
    <r>
      <rPr>
        <sz val="12"/>
        <color theme="1"/>
        <rFont val="Times New Roman"/>
        <charset val="134"/>
      </rPr>
      <t>lương thêm giờ</t>
    </r>
  </si>
  <si>
    <r>
      <rPr>
        <sz val="12"/>
        <color theme="1"/>
        <rFont val="Times New Roman"/>
        <charset val="134"/>
      </rPr>
      <t>phụ cấp</t>
    </r>
  </si>
  <si>
    <r>
      <rPr>
        <sz val="12"/>
        <color theme="1"/>
        <rFont val="Times New Roman"/>
        <charset val="134"/>
      </rPr>
      <t>công tác phí</t>
    </r>
  </si>
  <si>
    <r>
      <rPr>
        <sz val="12"/>
        <color theme="1"/>
        <rFont val="Times New Roman"/>
        <charset val="134"/>
      </rPr>
      <t>tổng thu nhập</t>
    </r>
  </si>
  <si>
    <r>
      <rPr>
        <sz val="12"/>
        <color theme="1"/>
        <rFont val="Times New Roman"/>
        <charset val="134"/>
      </rPr>
      <t>Bảo hiểm xã hội (8%)</t>
    </r>
  </si>
  <si>
    <r>
      <rPr>
        <sz val="12"/>
        <color theme="1"/>
        <rFont val="Times New Roman"/>
        <charset val="134"/>
      </rPr>
      <t>Bảo hiểm y tế (1,5%)</t>
    </r>
  </si>
  <si>
    <r>
      <rPr>
        <sz val="12"/>
        <color theme="1"/>
        <rFont val="Times New Roman"/>
        <charset val="134"/>
      </rPr>
      <t>Bảo hiểm thất nghiệp (1%)</t>
    </r>
  </si>
  <si>
    <r>
      <rPr>
        <sz val="12"/>
        <color theme="1"/>
        <rFont val="Times New Roman"/>
        <charset val="134"/>
      </rPr>
      <t>Truy thu</t>
    </r>
  </si>
  <si>
    <r>
      <rPr>
        <sz val="12"/>
        <color theme="1"/>
        <rFont val="Times New Roman"/>
        <charset val="134"/>
      </rPr>
      <t>Thuế Thu Nhập Cá Nhân</t>
    </r>
  </si>
  <si>
    <r>
      <rPr>
        <sz val="12"/>
        <color theme="1"/>
        <rFont val="Times New Roman"/>
        <charset val="134"/>
      </rPr>
      <t>tổng trừ</t>
    </r>
  </si>
  <si>
    <t>Tổng Số Tiền Lương Nhận Được</t>
  </si>
  <si>
    <t>tên người thuê</t>
  </si>
  <si>
    <t>ngày sinh người thuê</t>
  </si>
  <si>
    <t>CMT người thuê</t>
  </si>
  <si>
    <t>ngày cấp cmt người thuê</t>
  </si>
  <si>
    <t>Nơi cấp CMT người thuê</t>
  </si>
  <si>
    <t>địa chỉ người thuê</t>
  </si>
  <si>
    <t>nghề nghiệp người thuê</t>
  </si>
  <si>
    <r>
      <rPr>
        <sz val="12"/>
        <color rgb="FF000000"/>
        <rFont val="Times New Roman"/>
        <charset val="134"/>
      </rPr>
      <t>diện tích</t>
    </r>
  </si>
  <si>
    <r>
      <rPr>
        <sz val="12"/>
        <color rgb="FF000000"/>
        <rFont val="Times New Roman"/>
        <charset val="134"/>
      </rPr>
      <t>loại đất</t>
    </r>
  </si>
  <si>
    <r>
      <rPr>
        <sz val="12"/>
        <color rgb="FF000000"/>
        <rFont val="Times New Roman"/>
        <charset val="134"/>
      </rPr>
      <t>hạng đất</t>
    </r>
  </si>
  <si>
    <r>
      <rPr>
        <sz val="12"/>
        <color rgb="FF000000"/>
        <rFont val="Times New Roman"/>
        <charset val="134"/>
      </rPr>
      <t>thửa đất số</t>
    </r>
  </si>
  <si>
    <r>
      <rPr>
        <sz val="12"/>
        <color rgb="FF000000"/>
        <rFont val="Times New Roman"/>
        <charset val="134"/>
      </rPr>
      <t>tờ bản đồ</t>
    </r>
  </si>
  <si>
    <t>giấy chứng nhận quyền sd</t>
  </si>
  <si>
    <t>tài sản gắn liền</t>
  </si>
  <si>
    <r>
      <rPr>
        <sz val="12"/>
        <color rgb="FF000000"/>
        <rFont val="Times New Roman"/>
        <charset val="134"/>
      </rPr>
      <t>thời hạn thuê</t>
    </r>
  </si>
  <si>
    <r>
      <rPr>
        <sz val="12"/>
        <color rgb="FF000000"/>
        <rFont val="Times New Roman"/>
        <charset val="134"/>
      </rPr>
      <t>tiền thuê</t>
    </r>
  </si>
  <si>
    <r>
      <rPr>
        <sz val="12"/>
        <color rgb="FF000000"/>
        <rFont val="Times New Roman"/>
        <charset val="134"/>
      </rPr>
      <t>tiền thuê bằng chữ</t>
    </r>
  </si>
  <si>
    <t>mức lương 1 số</t>
  </si>
  <si>
    <t>mức lương 1</t>
  </si>
  <si>
    <r>
      <rPr>
        <sz val="13"/>
        <color theme="1"/>
        <rFont val="Times New Roman"/>
        <charset val="134"/>
      </rPr>
      <t>bảo hiểm</t>
    </r>
  </si>
  <si>
    <r>
      <rPr>
        <sz val="13"/>
        <color theme="1"/>
        <rFont val="Times New Roman"/>
        <charset val="134"/>
      </rPr>
      <t>thưởng</t>
    </r>
  </si>
  <si>
    <r>
      <rPr>
        <sz val="13"/>
        <color theme="1"/>
        <rFont val="Times New Roman"/>
        <charset val="134"/>
      </rPr>
      <t>phụ cấp</t>
    </r>
  </si>
  <si>
    <r>
      <rPr>
        <sz val="13"/>
        <color theme="1"/>
        <rFont val="Times New Roman"/>
        <charset val="134"/>
      </rPr>
      <t>tổng lương</t>
    </r>
  </si>
  <si>
    <r>
      <rPr>
        <b/>
        <sz val="13"/>
        <color theme="1"/>
        <rFont val="Times New Roman"/>
        <charset val="134"/>
      </rPr>
      <t>thực lãnh</t>
    </r>
  </si>
  <si>
    <t>lương bằng chữ</t>
  </si>
  <si>
    <r>
      <rPr>
        <b/>
        <sz val="13"/>
        <color theme="1"/>
        <rFont val="Times New Roman"/>
        <charset val="134"/>
      </rPr>
      <t>tên kế toán</t>
    </r>
  </si>
  <si>
    <t>Công việc lđ</t>
  </si>
  <si>
    <t>phòng/ban</t>
  </si>
  <si>
    <t>chức vụ mới</t>
  </si>
  <si>
    <t>tên công ty</t>
  </si>
  <si>
    <t>địa chỉ công ty</t>
  </si>
  <si>
    <t>tên công ty camp</t>
  </si>
  <si>
    <t>sđt công ty</t>
  </si>
  <si>
    <t>mst</t>
  </si>
  <si>
    <t>template</t>
  </si>
  <si>
    <r>
      <rPr>
        <b/>
        <sz val="13"/>
        <color rgb="FF000000"/>
        <rFont val="Times New Roman"/>
        <charset val="134"/>
      </rPr>
      <t>NGUYỄN QUỐC UY</t>
    </r>
  </si>
  <si>
    <t>Nam</t>
  </si>
  <si>
    <t xml:space="preserve"> 20/01/1991</t>
  </si>
  <si>
    <t xml:space="preserve">273409327 </t>
  </si>
  <si>
    <t>12/07/2007</t>
  </si>
  <si>
    <t>Công an Bà Rịa - Vũng Tàu</t>
  </si>
  <si>
    <t xml:space="preserve">077091000915 </t>
  </si>
  <si>
    <t>20/01/2022</t>
  </si>
  <si>
    <t>Ấp Gia Hòa Yên, Bình Gĩa, Châu Đức, BR-VT</t>
  </si>
  <si>
    <t>Hà Tĩnh</t>
  </si>
  <si>
    <t>65/2011/QH12</t>
  </si>
  <si>
    <t>ngày 29 tháng 03 năm 2011</t>
  </si>
  <si>
    <t>68/2014/QH13</t>
  </si>
  <si>
    <t>ngày 26 tháng 11 năm 2014</t>
  </si>
  <si>
    <t>400,000</t>
  </si>
  <si>
    <t>Bà Rịa - Vũng Tàu</t>
  </si>
  <si>
    <t>ngày 18 tháng 03 năm 2015</t>
  </si>
  <si>
    <t>20-2015/HĐLĐ</t>
  </si>
  <si>
    <t>HUỲNH QUANG TRUNG</t>
  </si>
  <si>
    <t xml:space="preserve"> Kỹ sư hóa Polyme</t>
  </si>
  <si>
    <t>Mười bảy triệu năm trăm sáu mươi chín nghìn</t>
  </si>
  <si>
    <t>Nguyễn Ngọc Ánh</t>
  </si>
  <si>
    <t>Kỹ sư hóa Polyme</t>
  </si>
  <si>
    <t>Điều chế</t>
  </si>
  <si>
    <r>
      <rPr>
        <sz val="13"/>
        <color rgb="FF000000"/>
        <rFont val="Times New Roman"/>
        <charset val="134"/>
      </rPr>
      <t>CÔNG TY CỔ PHẦN CAO SU BÀ RỊA - KAMPONG THOM</t>
    </r>
  </si>
  <si>
    <t>Ấp Đức Trung - Xã Bình Ba - Huyện Châu Đức - Bà Rịa - Vũng Tàu</t>
  </si>
  <si>
    <t>3501317187</t>
  </si>
  <si>
    <t>HĐLĐ-01</t>
  </si>
  <si>
    <t>08/2023</t>
  </si>
  <si>
    <t>PL-04</t>
  </si>
  <si>
    <t>09/2023</t>
  </si>
  <si>
    <t>Mười bảy triệu tám trăm ba mươi bảy nghìn năm trăm đồng</t>
  </si>
  <si>
    <t>10/2023</t>
  </si>
  <si>
    <t>Mười bảy triệu bảy trăm linh ba nghìn hai trăm năm mươi đồng</t>
  </si>
  <si>
    <t>Nguyễn Bá Hoan</t>
  </si>
  <si>
    <t>02/11/1987</t>
  </si>
  <si>
    <t>21/06/2021</t>
  </si>
  <si>
    <t>Công an tỉnh Nghệ An</t>
  </si>
  <si>
    <t>Xóm 1, Bảo Thành, Yên Thành, Nghệ An</t>
  </si>
  <si>
    <t>Kinh doanh cửa nhôm kính</t>
  </si>
  <si>
    <t>100m2</t>
  </si>
  <si>
    <t>Đất ở</t>
  </si>
  <si>
    <t>Đất ở dân cư</t>
  </si>
  <si>
    <t>125GCN</t>
  </si>
  <si>
    <t>Không có</t>
  </si>
  <si>
    <t>5 năm</t>
  </si>
  <si>
    <t>Một trăm ba mươi nghìn trên một mét vuông một năm</t>
  </si>
  <si>
    <t>HĐTĐ-02</t>
  </si>
  <si>
    <t>l</t>
  </si>
  <si>
    <t>t</t>
  </si>
  <si>
    <t>bh</t>
  </si>
  <si>
    <t>pc</t>
  </si>
  <si>
    <t>`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</si>
</sst>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32">
    <font>
      <sz val="11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sz val="11"/>
      <color rgb="FFFF0000"/>
      <name val="Calibri"/>
      <charset val="134"/>
      <scheme val="minor"/>
    </font>
    <font>
      <i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1">
    <xf numFmtId="0" fontId="0" fillId="0" borderId="0" xfId="0"/>
    <xf numFmtId="178" fontId="0" fillId="0" borderId="0" xfId="0" applyNumberForma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49" fontId="2" fillId="2" borderId="2" xfId="0" applyNumberFormat="1" applyFont="1" applyFill="1" applyBorder="1" applyAlignment="1"/>
    <xf numFmtId="49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3" fillId="0" borderId="0" xfId="0" applyFont="1"/>
    <xf numFmtId="0" fontId="0" fillId="3" borderId="0" xfId="0" applyFont="1" applyFill="1" applyAlignment="1"/>
    <xf numFmtId="49" fontId="5" fillId="0" borderId="0" xfId="0" applyNumberFormat="1" applyFont="1"/>
    <xf numFmtId="3" fontId="5" fillId="0" borderId="0" xfId="0" applyNumberFormat="1" applyFont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8" fillId="0" borderId="0" xfId="0" applyFont="1"/>
    <xf numFmtId="178" fontId="8" fillId="0" borderId="0" xfId="0" applyNumberFormat="1" applyFont="1"/>
    <xf numFmtId="0" fontId="0" fillId="0" borderId="0" xfId="0" applyNumberFormat="1"/>
    <xf numFmtId="3" fontId="0" fillId="0" borderId="0" xfId="0" applyNumberFormat="1"/>
    <xf numFmtId="179" fontId="0" fillId="0" borderId="0" xfId="0" applyNumberFormat="1"/>
    <xf numFmtId="0" fontId="7" fillId="0" borderId="0" xfId="0" applyFont="1"/>
    <xf numFmtId="0" fontId="9" fillId="0" borderId="0" xfId="0" applyFont="1"/>
    <xf numFmtId="0" fontId="0" fillId="6" borderId="0" xfId="0" applyFont="1" applyFill="1" applyAlignment="1"/>
    <xf numFmtId="0" fontId="10" fillId="6" borderId="0" xfId="0" applyFont="1" applyFill="1" applyAlignment="1"/>
    <xf numFmtId="0" fontId="0" fillId="7" borderId="0" xfId="0" applyFont="1" applyFill="1" applyAlignment="1"/>
    <xf numFmtId="0" fontId="11" fillId="7" borderId="0" xfId="0" applyFont="1" applyFill="1" applyAlignment="1"/>
    <xf numFmtId="0" fontId="12" fillId="7" borderId="0" xfId="0" applyFont="1" applyFill="1" applyAlignment="1"/>
    <xf numFmtId="0" fontId="1" fillId="2" borderId="2" xfId="0" applyFont="1" applyFill="1" applyBorder="1" applyAlignment="1"/>
    <xf numFmtId="49" fontId="0" fillId="0" borderId="0" xfId="0" applyNumberFormat="1" quotePrefix="1"/>
    <xf numFmtId="0" fontId="4" fillId="0" borderId="0" xfId="0" applyFont="1" quotePrefix="1"/>
    <xf numFmtId="0" fontId="0" fillId="0" borderId="0" xfId="0" applyNumberForma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26"/>
  <sheetViews>
    <sheetView tabSelected="1" topLeftCell="BW3" workbookViewId="0">
      <selection activeCell="CH13" sqref="CH13"/>
    </sheetView>
  </sheetViews>
  <sheetFormatPr defaultColWidth="9" defaultRowHeight="15"/>
  <cols>
    <col min="33" max="33" width="9.71428571428571"/>
    <col min="34" max="34" width="12.8571428571429"/>
    <col min="35" max="38" width="11.7142857142857"/>
    <col min="40" max="40" width="9" style="1"/>
    <col min="41" max="41" width="13.1428571428571" customWidth="1"/>
    <col min="42" max="42" width="12.8571428571429"/>
    <col min="44" max="44" width="11.7142857142857"/>
    <col min="49" max="50" width="11.7142857142857"/>
    <col min="51" max="51" width="9.57142857142857"/>
    <col min="52" max="52" width="9.71428571428571"/>
    <col min="55" max="56" width="10"/>
    <col min="61" max="61" width="10.5714285714286"/>
    <col min="74" max="74" width="11.8571428571429"/>
    <col min="77" max="77" width="9.57142857142857"/>
    <col min="79" max="79" width="9.57142857142857"/>
    <col min="83" max="86" width="9.57142857142857"/>
    <col min="88" max="88" width="9.57142857142857"/>
  </cols>
  <sheetData>
    <row r="1" ht="16.5" spans="1:10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/>
      <c r="Y1" s="9"/>
      <c r="Z1" s="12" t="s">
        <v>23</v>
      </c>
      <c r="AA1" s="12" t="s">
        <v>24</v>
      </c>
      <c r="AB1" s="13" t="s">
        <v>25</v>
      </c>
      <c r="AC1" s="13" t="s">
        <v>26</v>
      </c>
      <c r="AD1" s="14" t="s">
        <v>27</v>
      </c>
      <c r="AE1" s="14" t="s">
        <v>28</v>
      </c>
      <c r="AF1" s="14" t="s">
        <v>29</v>
      </c>
      <c r="AG1" s="16" t="s">
        <v>30</v>
      </c>
      <c r="AH1" s="17" t="s">
        <v>31</v>
      </c>
      <c r="AI1" s="18" t="s">
        <v>32</v>
      </c>
      <c r="AJ1" s="18"/>
      <c r="AK1" s="18" t="s">
        <v>33</v>
      </c>
      <c r="AL1" s="18"/>
      <c r="AM1" s="18" t="s">
        <v>34</v>
      </c>
      <c r="AN1" s="19"/>
      <c r="AO1" s="18" t="s">
        <v>35</v>
      </c>
      <c r="AP1" s="18"/>
      <c r="AQ1" s="18" t="s">
        <v>36</v>
      </c>
      <c r="AR1" s="18"/>
      <c r="AS1" s="18" t="s">
        <v>37</v>
      </c>
      <c r="AT1" s="18"/>
      <c r="AU1" s="18" t="s">
        <v>38</v>
      </c>
      <c r="AV1" s="18"/>
      <c r="AW1" s="18" t="s">
        <v>39</v>
      </c>
      <c r="AX1" s="18"/>
      <c r="AY1" s="18" t="s">
        <v>40</v>
      </c>
      <c r="AZ1" s="18"/>
      <c r="BA1" s="18" t="s">
        <v>41</v>
      </c>
      <c r="BB1" s="23"/>
      <c r="BC1" s="23" t="s">
        <v>42</v>
      </c>
      <c r="BD1" t="s">
        <v>42</v>
      </c>
      <c r="BG1" s="24" t="s">
        <v>43</v>
      </c>
      <c r="BH1" s="25" t="s">
        <v>44</v>
      </c>
      <c r="BI1" s="25" t="s">
        <v>45</v>
      </c>
      <c r="BJ1" s="25" t="s">
        <v>46</v>
      </c>
      <c r="BK1" s="25" t="s">
        <v>47</v>
      </c>
      <c r="BL1" s="25" t="s">
        <v>48</v>
      </c>
      <c r="BM1" s="25" t="s">
        <v>49</v>
      </c>
      <c r="BN1" s="26" t="s">
        <v>50</v>
      </c>
      <c r="BO1" s="26" t="s">
        <v>51</v>
      </c>
      <c r="BP1" s="26" t="s">
        <v>52</v>
      </c>
      <c r="BQ1" s="26" t="s">
        <v>53</v>
      </c>
      <c r="BR1" s="26" t="s">
        <v>54</v>
      </c>
      <c r="BS1" s="25" t="s">
        <v>55</v>
      </c>
      <c r="BT1" s="25" t="s">
        <v>56</v>
      </c>
      <c r="BU1" s="26" t="s">
        <v>57</v>
      </c>
      <c r="BV1" s="26" t="s">
        <v>58</v>
      </c>
      <c r="BW1" s="26" t="s">
        <v>59</v>
      </c>
      <c r="BX1" s="25"/>
      <c r="BY1" s="27" t="s">
        <v>60</v>
      </c>
      <c r="BZ1" s="28" t="s">
        <v>61</v>
      </c>
      <c r="CA1" s="28" t="s">
        <v>62</v>
      </c>
      <c r="CB1" s="28"/>
      <c r="CC1" s="28" t="s">
        <v>63</v>
      </c>
      <c r="CD1" s="28"/>
      <c r="CE1" s="28" t="s">
        <v>64</v>
      </c>
      <c r="CF1" s="28"/>
      <c r="CG1" s="28" t="s">
        <v>65</v>
      </c>
      <c r="CH1" s="29"/>
      <c r="CI1" s="29" t="s">
        <v>66</v>
      </c>
      <c r="CJ1" s="27"/>
      <c r="CK1" s="27" t="s">
        <v>67</v>
      </c>
      <c r="CL1" s="29" t="s">
        <v>68</v>
      </c>
      <c r="CM1" s="27"/>
      <c r="CN1" s="30" t="s">
        <v>69</v>
      </c>
      <c r="CO1" s="3" t="s">
        <v>70</v>
      </c>
      <c r="CP1" s="3" t="s">
        <v>71</v>
      </c>
      <c r="CQ1" s="3" t="s">
        <v>72</v>
      </c>
      <c r="CR1" s="3" t="s">
        <v>73</v>
      </c>
      <c r="CS1" s="3" t="s">
        <v>74</v>
      </c>
      <c r="CT1" s="3" t="s">
        <v>75</v>
      </c>
      <c r="CU1" s="3" t="s">
        <v>76</v>
      </c>
      <c r="CV1" t="s">
        <v>77</v>
      </c>
    </row>
    <row r="2" ht="16.5" spans="1:100">
      <c r="A2" s="5" t="s">
        <v>78</v>
      </c>
      <c r="B2" s="6" t="s">
        <v>79</v>
      </c>
      <c r="C2" s="6"/>
      <c r="D2" s="6"/>
      <c r="E2" s="31" t="s">
        <v>80</v>
      </c>
      <c r="F2" s="31" t="s">
        <v>81</v>
      </c>
      <c r="G2" s="31" t="s">
        <v>82</v>
      </c>
      <c r="H2" s="7" t="s">
        <v>83</v>
      </c>
      <c r="I2" s="31" t="s">
        <v>84</v>
      </c>
      <c r="J2" s="31" t="s">
        <v>85</v>
      </c>
      <c r="K2" s="6" t="s">
        <v>86</v>
      </c>
      <c r="L2" s="6" t="s">
        <v>87</v>
      </c>
      <c r="M2" t="str">
        <f>PROPER(A2)</f>
        <v>Nguyễn Quốc Uy</v>
      </c>
      <c r="N2" t="s">
        <v>88</v>
      </c>
      <c r="O2" t="s">
        <v>89</v>
      </c>
      <c r="P2" t="s">
        <v>90</v>
      </c>
      <c r="Q2" t="s">
        <v>91</v>
      </c>
      <c r="R2" s="10" t="s">
        <v>92</v>
      </c>
      <c r="S2">
        <v>400000</v>
      </c>
      <c r="T2" s="11">
        <v>300000</v>
      </c>
      <c r="U2">
        <v>300000</v>
      </c>
      <c r="V2" s="11">
        <v>500000</v>
      </c>
      <c r="W2">
        <v>500000</v>
      </c>
      <c r="Z2" t="s">
        <v>93</v>
      </c>
      <c r="AA2" t="s">
        <v>94</v>
      </c>
      <c r="AB2" t="s">
        <v>95</v>
      </c>
      <c r="AC2" t="s">
        <v>96</v>
      </c>
      <c r="AD2" t="str">
        <f>PROPER(AC2)</f>
        <v>Huỳnh Quang Trung</v>
      </c>
      <c r="AE2" t="s">
        <v>97</v>
      </c>
      <c r="AF2" s="15">
        <v>8738000</v>
      </c>
      <c r="AG2" s="20" t="str">
        <f>TEXT(AF2,"#,##0")</f>
        <v>8,738,000</v>
      </c>
      <c r="AH2" s="21"/>
      <c r="AI2" s="20" t="str">
        <f>TEXT(AJ2,"#,##0")</f>
        <v>1,150,000</v>
      </c>
      <c r="AJ2" s="1">
        <v>1150000</v>
      </c>
      <c r="AK2" s="20" t="str">
        <f>TEXT(AL2,"#,##0")</f>
        <v>4,000,000</v>
      </c>
      <c r="AL2" s="1">
        <v>4000000</v>
      </c>
      <c r="AM2" s="20" t="str">
        <f>TEXT(AN2,"#,##0")</f>
        <v>720,000</v>
      </c>
      <c r="AN2" s="1">
        <v>720000</v>
      </c>
      <c r="AO2" s="20" t="str">
        <f>TEXT(AP2,"#,##0")</f>
        <v>21,470,000</v>
      </c>
      <c r="AP2" s="1">
        <f>SUM(BY2,AJ2,AL2,AN2)</f>
        <v>21470000</v>
      </c>
      <c r="AQ2" s="20" t="str">
        <f>TEXT(AR2,"#,##0")</f>
        <v>1,717,600</v>
      </c>
      <c r="AR2" s="1">
        <f>AP2*8%</f>
        <v>1717600</v>
      </c>
      <c r="AS2" s="20" t="str">
        <f>TEXT(AT2,"#,##0")</f>
        <v>322,050</v>
      </c>
      <c r="AT2" s="1">
        <f>AP2*1.5%</f>
        <v>322050</v>
      </c>
      <c r="AU2" s="20" t="str">
        <f>TEXT(AV2,"#,##0")</f>
        <v>214,700</v>
      </c>
      <c r="AV2" s="1">
        <f>AP2*1%</f>
        <v>214700</v>
      </c>
      <c r="AW2" t="str">
        <f>TEXT(AX2,"#,##0")</f>
        <v>2,254,350</v>
      </c>
      <c r="AX2" s="1">
        <f>SUM(AR2,AT2,AV2)</f>
        <v>2254350</v>
      </c>
      <c r="AY2" t="str">
        <f>TEXT(AZ2,"#,##0")</f>
        <v>719,245</v>
      </c>
      <c r="AZ2" s="21">
        <f>AP2*3.35%</f>
        <v>719245</v>
      </c>
      <c r="BA2" t="str">
        <f>TEXT(BB2,"#,##0")</f>
        <v>2,973,595</v>
      </c>
      <c r="BB2" s="1">
        <f>SUM(AX2,AZ2)</f>
        <v>2973595</v>
      </c>
      <c r="BC2" t="str">
        <f>TEXT(BD2,"#,##0")</f>
        <v>18,496,405</v>
      </c>
      <c r="BD2" s="1">
        <f>AP2-BB2</f>
        <v>18496405</v>
      </c>
      <c r="BE2" s="20"/>
      <c r="BF2" s="20"/>
      <c r="BY2">
        <v>15600000</v>
      </c>
      <c r="BZ2" t="str">
        <f>TEXT(BY2,"#,##0")</f>
        <v>15,600,000</v>
      </c>
      <c r="CA2" t="str">
        <f>TEXT(CB2,"#,##0")</f>
        <v>1,638,000</v>
      </c>
      <c r="CB2">
        <f>(BY2*10.5%)</f>
        <v>1638000</v>
      </c>
      <c r="CC2" t="str">
        <f>TEXT(CD2,"#,##0")</f>
        <v>1,000,000</v>
      </c>
      <c r="CD2">
        <v>1000000</v>
      </c>
      <c r="CE2" t="str">
        <f>TEXT(CF2,"#,##0")</f>
        <v>1,700,000</v>
      </c>
      <c r="CF2">
        <v>1700000</v>
      </c>
      <c r="CG2" t="str">
        <f>TEXT(CH2,"#,##0")</f>
        <v>19,938,000</v>
      </c>
      <c r="CH2">
        <f>SUM(BY2,CB2,CD2,CF2)</f>
        <v>19938000</v>
      </c>
      <c r="CI2" t="str">
        <f>TEXT(CJ2,"#,##0")</f>
        <v>16,662,000</v>
      </c>
      <c r="CJ2">
        <f>SUM(BY2,CD2,CF2,-CB2)</f>
        <v>16662000</v>
      </c>
      <c r="CK2" t="s">
        <v>98</v>
      </c>
      <c r="CL2" t="s">
        <v>99</v>
      </c>
      <c r="CN2" t="s">
        <v>100</v>
      </c>
      <c r="CO2" t="s">
        <v>101</v>
      </c>
      <c r="CP2" t="s">
        <v>100</v>
      </c>
      <c r="CQ2" s="7" t="s">
        <v>102</v>
      </c>
      <c r="CR2" t="s">
        <v>103</v>
      </c>
      <c r="CS2" t="str">
        <f>PROPER(CQ2)</f>
        <v>Công Ty Cổ Phần Cao Su Bà Rịa - Kampong Thom</v>
      </c>
      <c r="CU2" s="32" t="s">
        <v>104</v>
      </c>
      <c r="CV2" t="s">
        <v>105</v>
      </c>
    </row>
    <row r="3" ht="16.5" spans="1:100">
      <c r="A3" s="5" t="s">
        <v>78</v>
      </c>
      <c r="B3" s="6" t="s">
        <v>79</v>
      </c>
      <c r="C3" s="6"/>
      <c r="D3" s="6"/>
      <c r="E3" s="31" t="s">
        <v>80</v>
      </c>
      <c r="F3" s="31" t="s">
        <v>81</v>
      </c>
      <c r="G3" s="31" t="s">
        <v>82</v>
      </c>
      <c r="H3" s="7" t="s">
        <v>83</v>
      </c>
      <c r="I3" s="31" t="s">
        <v>84</v>
      </c>
      <c r="J3" s="31" t="s">
        <v>85</v>
      </c>
      <c r="K3" s="6" t="s">
        <v>86</v>
      </c>
      <c r="L3" s="6" t="s">
        <v>87</v>
      </c>
      <c r="M3" t="str">
        <f>PROPER(A3)</f>
        <v>Nguyễn Quốc Uy</v>
      </c>
      <c r="N3" t="s">
        <v>88</v>
      </c>
      <c r="O3" t="s">
        <v>89</v>
      </c>
      <c r="P3" t="s">
        <v>90</v>
      </c>
      <c r="Q3" t="s">
        <v>91</v>
      </c>
      <c r="R3" s="10" t="s">
        <v>92</v>
      </c>
      <c r="S3">
        <v>400000</v>
      </c>
      <c r="T3" s="11">
        <v>300000</v>
      </c>
      <c r="U3">
        <v>300000</v>
      </c>
      <c r="V3" s="11">
        <v>500000</v>
      </c>
      <c r="W3">
        <v>500000</v>
      </c>
      <c r="Z3" t="s">
        <v>93</v>
      </c>
      <c r="AA3" t="s">
        <v>94</v>
      </c>
      <c r="AB3" t="s">
        <v>95</v>
      </c>
      <c r="AC3" t="s">
        <v>96</v>
      </c>
      <c r="AD3" t="str">
        <f>PROPER(AC3)</f>
        <v>Huỳnh Quang Trung</v>
      </c>
      <c r="AE3" t="s">
        <v>97</v>
      </c>
      <c r="AF3" s="15">
        <v>8738000</v>
      </c>
      <c r="AG3" s="20" t="str">
        <f>TEXT(AF3,"#,##0")</f>
        <v>8,738,000</v>
      </c>
      <c r="AH3" s="33" t="s">
        <v>106</v>
      </c>
      <c r="AI3" s="20" t="str">
        <f>TEXT(AJ3,"#,##0")</f>
        <v>1,320,000</v>
      </c>
      <c r="AJ3" s="1">
        <v>1320000</v>
      </c>
      <c r="AK3" s="20" t="str">
        <f>TEXT(AL3,"#,##0")</f>
        <v>4,000,000</v>
      </c>
      <c r="AL3" s="1">
        <v>4000000</v>
      </c>
      <c r="AM3" s="20" t="str">
        <f>TEXT(AN3,"#,##0")</f>
        <v>990,000</v>
      </c>
      <c r="AN3" s="1">
        <v>990000</v>
      </c>
      <c r="AO3" s="20" t="str">
        <f>TEXT(AP3,"#,##0")</f>
        <v>21,910,000</v>
      </c>
      <c r="AP3" s="1">
        <f>SUM(BY3,AJ3,AL3,AN3)</f>
        <v>21910000</v>
      </c>
      <c r="AQ3" s="20" t="str">
        <f>TEXT(AR3,"#,##0")</f>
        <v>1,752,800</v>
      </c>
      <c r="AR3" s="1">
        <f>AP3*8%</f>
        <v>1752800</v>
      </c>
      <c r="AS3" s="20" t="str">
        <f>TEXT(AT3,"#,##0")</f>
        <v>328,650</v>
      </c>
      <c r="AT3" s="1">
        <f>AP3*1.5%</f>
        <v>328650</v>
      </c>
      <c r="AU3" s="20" t="str">
        <f>TEXT(AV3,"#,##0")</f>
        <v>219,100</v>
      </c>
      <c r="AV3" s="1">
        <f>AP3*1%</f>
        <v>219100</v>
      </c>
      <c r="AW3" t="str">
        <f>TEXT(AX3,"#,##0")</f>
        <v>2,300,550</v>
      </c>
      <c r="AX3" s="1">
        <f>SUM(AR3,AT3,AV3)</f>
        <v>2300550</v>
      </c>
      <c r="AY3" t="str">
        <f>TEXT(AZ3,"#,##0")</f>
        <v>733,985</v>
      </c>
      <c r="AZ3" s="21">
        <f>AP3*3.35%</f>
        <v>733985</v>
      </c>
      <c r="BA3" t="str">
        <f>TEXT(BB3,"#,##0")</f>
        <v>3,034,535</v>
      </c>
      <c r="BB3" s="1">
        <f>SUM(AX3,AZ3)</f>
        <v>3034535</v>
      </c>
      <c r="BC3" t="str">
        <f>TEXT(BD3,"#,##0")</f>
        <v>18,875,465</v>
      </c>
      <c r="BD3" s="1">
        <f>AP3-BB3</f>
        <v>18875465</v>
      </c>
      <c r="BE3" s="20"/>
      <c r="BF3" s="20"/>
      <c r="BY3">
        <v>15600000</v>
      </c>
      <c r="BZ3" t="str">
        <f>TEXT(BY3,"#,##0")</f>
        <v>15,600,000</v>
      </c>
      <c r="CA3" t="str">
        <f>TEXT(CB3,"#,##0")</f>
        <v>1,638,000</v>
      </c>
      <c r="CB3">
        <f>(BY3*10.5%)</f>
        <v>1638000</v>
      </c>
      <c r="CC3" t="str">
        <f>TEXT(CD3,"#,##0")</f>
        <v>1,000,000</v>
      </c>
      <c r="CD3">
        <v>1000000</v>
      </c>
      <c r="CE3" t="str">
        <f>TEXT(CF3,"#,##0")</f>
        <v>1,700,000</v>
      </c>
      <c r="CF3">
        <v>1700000</v>
      </c>
      <c r="CG3" t="str">
        <f>TEXT(CH3,"#,##0")</f>
        <v>19,938,000</v>
      </c>
      <c r="CH3">
        <f>SUM(BY3,CB3,CD3,CF3)</f>
        <v>19938000</v>
      </c>
      <c r="CI3" t="str">
        <f>TEXT(CJ3,"#,##0")</f>
        <v>16,662,000</v>
      </c>
      <c r="CJ3">
        <f>SUM(BY3,CD3,CF3,-CB3)</f>
        <v>16662000</v>
      </c>
      <c r="CK3" t="s">
        <v>98</v>
      </c>
      <c r="CL3" t="s">
        <v>99</v>
      </c>
      <c r="CN3" t="s">
        <v>100</v>
      </c>
      <c r="CP3" t="s">
        <v>100</v>
      </c>
      <c r="CQ3" s="7" t="s">
        <v>102</v>
      </c>
      <c r="CR3" t="s">
        <v>103</v>
      </c>
      <c r="CS3" t="str">
        <f>PROPER(CQ3)</f>
        <v>Công Ty Cổ Phần Cao Su Bà Rịa - Kampong Thom</v>
      </c>
      <c r="CU3" s="32" t="s">
        <v>104</v>
      </c>
      <c r="CV3" t="s">
        <v>107</v>
      </c>
    </row>
    <row r="4" ht="16.5" spans="1:100">
      <c r="A4" s="5" t="s">
        <v>78</v>
      </c>
      <c r="B4" s="6" t="s">
        <v>79</v>
      </c>
      <c r="C4" s="6"/>
      <c r="D4" s="6"/>
      <c r="E4" s="31" t="s">
        <v>80</v>
      </c>
      <c r="F4" s="31" t="s">
        <v>81</v>
      </c>
      <c r="G4" s="31" t="s">
        <v>82</v>
      </c>
      <c r="H4" s="7" t="s">
        <v>83</v>
      </c>
      <c r="I4" s="31" t="s">
        <v>84</v>
      </c>
      <c r="J4" s="31" t="s">
        <v>85</v>
      </c>
      <c r="K4" s="6" t="s">
        <v>86</v>
      </c>
      <c r="L4" s="6" t="s">
        <v>87</v>
      </c>
      <c r="M4" t="str">
        <f>PROPER(A4)</f>
        <v>Nguyễn Quốc Uy</v>
      </c>
      <c r="N4" t="s">
        <v>88</v>
      </c>
      <c r="O4" t="s">
        <v>89</v>
      </c>
      <c r="P4" t="s">
        <v>90</v>
      </c>
      <c r="Q4" t="s">
        <v>91</v>
      </c>
      <c r="R4" s="10" t="s">
        <v>92</v>
      </c>
      <c r="S4">
        <v>400000</v>
      </c>
      <c r="T4" s="11">
        <v>300000</v>
      </c>
      <c r="U4">
        <v>300000</v>
      </c>
      <c r="V4" s="11">
        <v>500000</v>
      </c>
      <c r="W4">
        <v>500000</v>
      </c>
      <c r="Z4" t="s">
        <v>93</v>
      </c>
      <c r="AA4" t="s">
        <v>94</v>
      </c>
      <c r="AB4" t="s">
        <v>95</v>
      </c>
      <c r="AC4" t="s">
        <v>96</v>
      </c>
      <c r="AD4" t="str">
        <f>PROPER(AC4)</f>
        <v>Huỳnh Quang Trung</v>
      </c>
      <c r="AE4" t="s">
        <v>97</v>
      </c>
      <c r="AF4" s="15">
        <v>8738000</v>
      </c>
      <c r="AG4" s="20" t="str">
        <f>TEXT(AF4,"#,##0")</f>
        <v>8,738,000</v>
      </c>
      <c r="AH4" s="34" t="s">
        <v>108</v>
      </c>
      <c r="AI4" s="20" t="str">
        <f>TEXT(AJ4,"#,##0")</f>
        <v>1,500,000</v>
      </c>
      <c r="AJ4" s="1">
        <v>1500000</v>
      </c>
      <c r="AK4" s="20" t="str">
        <f>TEXT(AL4,"#,##0")</f>
        <v>4,000,000</v>
      </c>
      <c r="AL4" s="1">
        <v>4000000</v>
      </c>
      <c r="AM4" s="20" t="str">
        <f>TEXT(AN4,"#,##0")</f>
        <v>720,000</v>
      </c>
      <c r="AN4" s="1">
        <v>720000</v>
      </c>
      <c r="AO4" s="20" t="str">
        <f>TEXT(AP4,"#,##0")</f>
        <v>21,820,000</v>
      </c>
      <c r="AP4" s="1">
        <f>SUM(BY4,AJ4,AL4,AN4)</f>
        <v>21820000</v>
      </c>
      <c r="AQ4" s="20" t="str">
        <f>TEXT(AR4,"#,##0")</f>
        <v>1,745,600</v>
      </c>
      <c r="AR4" s="1">
        <f>AP4*8%</f>
        <v>1745600</v>
      </c>
      <c r="AS4" s="20" t="str">
        <f>TEXT(AT4,"#,##0")</f>
        <v>327,300</v>
      </c>
      <c r="AT4" s="1">
        <f>AP4*1.5%</f>
        <v>327300</v>
      </c>
      <c r="AU4" s="20" t="str">
        <f>TEXT(AV4,"#,##0")</f>
        <v>218,200</v>
      </c>
      <c r="AV4" s="1">
        <f>AP4*1%</f>
        <v>218200</v>
      </c>
      <c r="AW4" t="str">
        <f>TEXT(AX4,"#,##0")</f>
        <v>2,291,100</v>
      </c>
      <c r="AX4" s="1">
        <f>SUM(AR4,AT4,AV4)</f>
        <v>2291100</v>
      </c>
      <c r="AY4" t="str">
        <f>TEXT(AZ4,"#,##0")</f>
        <v>730,970</v>
      </c>
      <c r="AZ4" s="21">
        <f>AP4*3.35%</f>
        <v>730970</v>
      </c>
      <c r="BA4" t="str">
        <f>TEXT(BB4,"#,##0")</f>
        <v>3,022,070</v>
      </c>
      <c r="BB4" s="1">
        <f>SUM(AX4,AZ4)</f>
        <v>3022070</v>
      </c>
      <c r="BC4" t="str">
        <f>TEXT(BD4,"#,##0")</f>
        <v>18,797,930</v>
      </c>
      <c r="BD4" s="1">
        <f>AP4-BB4</f>
        <v>18797930</v>
      </c>
      <c r="BE4" s="20"/>
      <c r="BF4" s="20"/>
      <c r="BY4">
        <v>15600000</v>
      </c>
      <c r="BZ4" t="str">
        <f>TEXT(BY4,"#,##0")</f>
        <v>15,600,000</v>
      </c>
      <c r="CA4" t="str">
        <f>TEXT(CB4,"#,##0")</f>
        <v>1,638,000</v>
      </c>
      <c r="CB4">
        <f>(BY4*10.5%)</f>
        <v>1638000</v>
      </c>
      <c r="CC4" t="str">
        <f>TEXT(CD4,"#,##0")</f>
        <v>1,300,000</v>
      </c>
      <c r="CD4">
        <v>1300000</v>
      </c>
      <c r="CE4" t="str">
        <f>TEXT(CF4,"#,##0")</f>
        <v>1,700,000</v>
      </c>
      <c r="CF4">
        <v>1700000</v>
      </c>
      <c r="CG4" t="str">
        <f>TEXT(CH4,"#,##0")</f>
        <v>20,238,000</v>
      </c>
      <c r="CH4">
        <f>SUM(BY4,CB4,CD4,CF4)</f>
        <v>20238000</v>
      </c>
      <c r="CI4" t="str">
        <f>TEXT(CJ4,"#,##0")</f>
        <v>16,962,000</v>
      </c>
      <c r="CJ4">
        <f>SUM(BY4,CD4,CF4,-CB4)</f>
        <v>16962000</v>
      </c>
      <c r="CK4" t="s">
        <v>109</v>
      </c>
      <c r="CL4" t="s">
        <v>99</v>
      </c>
      <c r="CN4" t="s">
        <v>100</v>
      </c>
      <c r="CP4" t="s">
        <v>100</v>
      </c>
      <c r="CQ4" s="7" t="s">
        <v>102</v>
      </c>
      <c r="CR4" t="s">
        <v>103</v>
      </c>
      <c r="CS4" t="str">
        <f>PROPER(CQ4)</f>
        <v>Công Ty Cổ Phần Cao Su Bà Rịa - Kampong Thom</v>
      </c>
      <c r="CU4" s="32" t="s">
        <v>104</v>
      </c>
      <c r="CV4" t="s">
        <v>107</v>
      </c>
    </row>
    <row r="5" ht="16.5" spans="1:100">
      <c r="A5" s="5" t="s">
        <v>78</v>
      </c>
      <c r="B5" s="6" t="s">
        <v>79</v>
      </c>
      <c r="C5" s="6"/>
      <c r="D5" s="6"/>
      <c r="E5" s="31" t="s">
        <v>80</v>
      </c>
      <c r="F5" s="31" t="s">
        <v>81</v>
      </c>
      <c r="G5" s="31" t="s">
        <v>82</v>
      </c>
      <c r="H5" s="7" t="s">
        <v>83</v>
      </c>
      <c r="I5" s="31" t="s">
        <v>84</v>
      </c>
      <c r="J5" s="31" t="s">
        <v>85</v>
      </c>
      <c r="K5" s="6" t="s">
        <v>86</v>
      </c>
      <c r="L5" s="6" t="s">
        <v>87</v>
      </c>
      <c r="M5" t="str">
        <f>PROPER(A5)</f>
        <v>Nguyễn Quốc Uy</v>
      </c>
      <c r="N5" t="s">
        <v>88</v>
      </c>
      <c r="O5" t="s">
        <v>89</v>
      </c>
      <c r="P5" t="s">
        <v>90</v>
      </c>
      <c r="Q5" t="s">
        <v>91</v>
      </c>
      <c r="R5" s="10" t="s">
        <v>92</v>
      </c>
      <c r="S5">
        <v>400000</v>
      </c>
      <c r="T5" s="11">
        <v>300000</v>
      </c>
      <c r="U5">
        <v>300000</v>
      </c>
      <c r="V5" s="11">
        <v>500000</v>
      </c>
      <c r="W5">
        <v>500000</v>
      </c>
      <c r="Z5" t="s">
        <v>93</v>
      </c>
      <c r="AA5" t="s">
        <v>94</v>
      </c>
      <c r="AB5" t="s">
        <v>95</v>
      </c>
      <c r="AC5" t="s">
        <v>96</v>
      </c>
      <c r="AD5" t="str">
        <f>PROPER(AC5)</f>
        <v>Huỳnh Quang Trung</v>
      </c>
      <c r="AE5" t="s">
        <v>97</v>
      </c>
      <c r="AF5" s="15">
        <v>8738000</v>
      </c>
      <c r="AG5" s="20" t="str">
        <f>TEXT(AF5,"#,##0")</f>
        <v>8,738,000</v>
      </c>
      <c r="AH5" s="34" t="s">
        <v>110</v>
      </c>
      <c r="AI5" s="20" t="str">
        <f>TEXT(AJ5,"#,##0")</f>
        <v>923,000</v>
      </c>
      <c r="AJ5" s="1">
        <v>923000</v>
      </c>
      <c r="AK5" s="20" t="str">
        <f>TEXT(AL5,"#,##0")</f>
        <v>4,000,000</v>
      </c>
      <c r="AL5" s="22">
        <v>4000000</v>
      </c>
      <c r="AM5" s="20" t="str">
        <f>TEXT(AN5,"#,##0")</f>
        <v>1,500,000</v>
      </c>
      <c r="AN5" s="1">
        <v>1500000</v>
      </c>
      <c r="AO5" s="20" t="str">
        <f>TEXT(AP5,"#,##0")</f>
        <v>22,023,000</v>
      </c>
      <c r="AP5" s="1">
        <f>SUM(BY5,AJ5,AL5,AN5)</f>
        <v>22023000</v>
      </c>
      <c r="AQ5" s="20" t="str">
        <f>TEXT(AR5,"#,##0")</f>
        <v>1,761,840</v>
      </c>
      <c r="AR5" s="1">
        <f>AP5*8%</f>
        <v>1761840</v>
      </c>
      <c r="AS5" s="20" t="str">
        <f>TEXT(AT5,"#,##0")</f>
        <v>330,345</v>
      </c>
      <c r="AT5" s="1">
        <f>AP5*1.5%</f>
        <v>330345</v>
      </c>
      <c r="AU5" s="20" t="str">
        <f>TEXT(AV5,"#,##0")</f>
        <v>220,230</v>
      </c>
      <c r="AV5" s="1">
        <f>AP5*1%</f>
        <v>220230</v>
      </c>
      <c r="AW5" t="str">
        <f>TEXT(AX5,"#,##0")</f>
        <v>2,312,415</v>
      </c>
      <c r="AX5" s="1">
        <f>SUM(AR5,AT5,AV5)</f>
        <v>2312415</v>
      </c>
      <c r="AY5" t="str">
        <f>TEXT(AZ5,"#,##0")</f>
        <v>737,771</v>
      </c>
      <c r="AZ5" s="21">
        <f>AP5*3.35%</f>
        <v>737770.5</v>
      </c>
      <c r="BA5" t="str">
        <f>TEXT(BB5,"#,##0")</f>
        <v>3,050,186</v>
      </c>
      <c r="BB5" s="1">
        <f>SUM(AX5,AZ5)</f>
        <v>3050185.5</v>
      </c>
      <c r="BC5" t="str">
        <f>TEXT(BD5,"#,##0")</f>
        <v>18,972,815</v>
      </c>
      <c r="BD5" s="1">
        <f>AP5-BB5</f>
        <v>18972814.5</v>
      </c>
      <c r="BE5" s="20"/>
      <c r="BF5" s="20"/>
      <c r="BY5">
        <v>15600000</v>
      </c>
      <c r="BZ5" t="str">
        <f>TEXT(BY5,"#,##0")</f>
        <v>15,600,000</v>
      </c>
      <c r="CA5" t="str">
        <f>TEXT(CB5,"#,##0")</f>
        <v>1,638,000</v>
      </c>
      <c r="CB5">
        <f>(BY5*10.5%)</f>
        <v>1638000</v>
      </c>
      <c r="CC5" t="str">
        <f>TEXT(CD5,"#,##0")</f>
        <v>1,150,000</v>
      </c>
      <c r="CD5">
        <v>1150000</v>
      </c>
      <c r="CE5" t="str">
        <f>TEXT(CF5,"#,##0")</f>
        <v>1,700,000</v>
      </c>
      <c r="CF5">
        <v>1700000</v>
      </c>
      <c r="CG5" t="str">
        <f>TEXT(CH5,"#,##0")</f>
        <v>20,088,000</v>
      </c>
      <c r="CH5">
        <f>SUM(BY5,CB5,CD5,CF5)</f>
        <v>20088000</v>
      </c>
      <c r="CI5" t="str">
        <f>TEXT(CJ5,"#,##0")</f>
        <v>16,812,000</v>
      </c>
      <c r="CJ5">
        <f>SUM(BY5,CD5,CF5,-CB5)</f>
        <v>16812000</v>
      </c>
      <c r="CK5" t="s">
        <v>111</v>
      </c>
      <c r="CL5" t="s">
        <v>99</v>
      </c>
      <c r="CN5" t="s">
        <v>100</v>
      </c>
      <c r="CP5" t="s">
        <v>100</v>
      </c>
      <c r="CQ5" s="7" t="s">
        <v>102</v>
      </c>
      <c r="CR5" t="s">
        <v>103</v>
      </c>
      <c r="CS5" t="str">
        <f>PROPER(CQ5)</f>
        <v>Công Ty Cổ Phần Cao Su Bà Rịa - Kampong Thom</v>
      </c>
      <c r="CU5" s="32" t="s">
        <v>104</v>
      </c>
      <c r="CV5" t="s">
        <v>107</v>
      </c>
    </row>
    <row r="6" ht="16.5" spans="1:100">
      <c r="A6" s="5" t="s">
        <v>78</v>
      </c>
      <c r="B6" s="6" t="s">
        <v>79</v>
      </c>
      <c r="C6" s="6"/>
      <c r="D6" s="6"/>
      <c r="E6" s="31" t="s">
        <v>80</v>
      </c>
      <c r="F6" s="31" t="s">
        <v>81</v>
      </c>
      <c r="G6" s="31" t="s">
        <v>82</v>
      </c>
      <c r="H6" s="7" t="s">
        <v>83</v>
      </c>
      <c r="I6" s="31" t="s">
        <v>84</v>
      </c>
      <c r="J6" s="31" t="s">
        <v>85</v>
      </c>
      <c r="K6" s="6" t="s">
        <v>86</v>
      </c>
      <c r="L6" s="6" t="s">
        <v>87</v>
      </c>
      <c r="M6" t="str">
        <f>PROPER(A6)</f>
        <v>Nguyễn Quốc Uy</v>
      </c>
      <c r="N6" t="s">
        <v>88</v>
      </c>
      <c r="O6" t="s">
        <v>89</v>
      </c>
      <c r="P6" t="s">
        <v>90</v>
      </c>
      <c r="Q6" t="s">
        <v>91</v>
      </c>
      <c r="R6" s="10" t="s">
        <v>92</v>
      </c>
      <c r="S6">
        <v>400000</v>
      </c>
      <c r="T6" s="11">
        <v>300000</v>
      </c>
      <c r="U6">
        <v>300000</v>
      </c>
      <c r="V6" s="11">
        <v>500000</v>
      </c>
      <c r="W6">
        <v>500000</v>
      </c>
      <c r="Z6" t="s">
        <v>93</v>
      </c>
      <c r="AA6" t="s">
        <v>94</v>
      </c>
      <c r="AB6" t="s">
        <v>95</v>
      </c>
      <c r="AC6" t="s">
        <v>96</v>
      </c>
      <c r="AD6" t="str">
        <f>PROPER(AC6)</f>
        <v>Huỳnh Quang Trung</v>
      </c>
      <c r="AE6" t="s">
        <v>97</v>
      </c>
      <c r="AI6" s="20"/>
      <c r="AJ6" s="1"/>
      <c r="AK6" s="20"/>
      <c r="AL6" s="22"/>
      <c r="AM6" s="20"/>
      <c r="AO6" s="20"/>
      <c r="AP6" s="22"/>
      <c r="AQ6" s="20"/>
      <c r="AR6" s="1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t="s">
        <v>112</v>
      </c>
      <c r="BH6" s="34" t="s">
        <v>113</v>
      </c>
      <c r="BI6">
        <v>187745309</v>
      </c>
      <c r="BJ6" t="s">
        <v>114</v>
      </c>
      <c r="BK6" t="s">
        <v>115</v>
      </c>
      <c r="BL6" t="s">
        <v>116</v>
      </c>
      <c r="BM6" t="s">
        <v>117</v>
      </c>
      <c r="BN6" t="s">
        <v>118</v>
      </c>
      <c r="BO6" t="s">
        <v>119</v>
      </c>
      <c r="BP6" t="s">
        <v>120</v>
      </c>
      <c r="BQ6">
        <v>12</v>
      </c>
      <c r="BR6">
        <v>4</v>
      </c>
      <c r="BS6" t="s">
        <v>121</v>
      </c>
      <c r="BT6" t="s">
        <v>122</v>
      </c>
      <c r="BU6" t="s">
        <v>123</v>
      </c>
      <c r="BV6" s="21">
        <v>130000000</v>
      </c>
      <c r="BW6" t="s">
        <v>124</v>
      </c>
      <c r="BY6">
        <v>15600000</v>
      </c>
      <c r="BZ6" t="str">
        <f>TEXT(BY6,"#,##0")</f>
        <v>15,600,000</v>
      </c>
      <c r="CA6" t="str">
        <f>TEXT(CB6,"#,##0")</f>
        <v>0</v>
      </c>
      <c r="CB6">
        <f>(SUM(BZ6,CD6,CF6)*10.5%)</f>
        <v>0</v>
      </c>
      <c r="CC6" t="str">
        <f>TEXT(CD6,"#,##0")</f>
        <v>0</v>
      </c>
      <c r="CE6" t="str">
        <f>TEXT(CF6,"#,##0")</f>
        <v>0</v>
      </c>
      <c r="CG6" t="str">
        <f>TEXT(CH6,"#,##0")</f>
        <v>15,600,000</v>
      </c>
      <c r="CH6">
        <f>SUM(BY6,CB6,CD6,CF6)</f>
        <v>15600000</v>
      </c>
      <c r="CL6" t="s">
        <v>99</v>
      </c>
      <c r="CN6" t="s">
        <v>100</v>
      </c>
      <c r="CP6" t="s">
        <v>100</v>
      </c>
      <c r="CQ6" s="7" t="s">
        <v>102</v>
      </c>
      <c r="CR6" t="s">
        <v>103</v>
      </c>
      <c r="CS6" t="str">
        <f>PROPER(CQ6)</f>
        <v>Công Ty Cổ Phần Cao Su Bà Rịa - Kampong Thom</v>
      </c>
      <c r="CU6" s="32" t="s">
        <v>104</v>
      </c>
      <c r="CV6" t="s">
        <v>125</v>
      </c>
    </row>
    <row r="7" spans="1:5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AI7" s="20"/>
      <c r="AJ7" s="1"/>
      <c r="AK7" s="20"/>
      <c r="AL7" s="22"/>
      <c r="AM7" s="20"/>
      <c r="AO7" s="20"/>
      <c r="AP7" s="22"/>
      <c r="AQ7" s="20"/>
      <c r="AR7" s="1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</row>
    <row r="8" spans="1:5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I8" s="20"/>
      <c r="AJ8" s="1"/>
      <c r="AK8" s="20"/>
      <c r="AL8" s="22"/>
      <c r="AM8" s="20"/>
      <c r="AO8" s="20"/>
      <c r="AP8" s="22"/>
      <c r="AQ8" s="20"/>
      <c r="AR8" s="1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58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AI9" s="20"/>
      <c r="AJ9" s="1"/>
      <c r="AK9" s="20"/>
      <c r="AL9" s="22"/>
      <c r="AM9" s="20"/>
      <c r="AO9" s="20"/>
      <c r="AP9" s="22"/>
      <c r="AQ9" s="20"/>
      <c r="AR9" s="1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AI10" s="20"/>
      <c r="AJ10" s="1"/>
      <c r="AK10" s="20"/>
      <c r="AL10" s="22"/>
      <c r="AM10" s="20"/>
      <c r="AO10" s="20"/>
      <c r="AP10" s="22"/>
      <c r="AQ10" s="20"/>
      <c r="AR10" s="1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CA10" t="s">
        <v>126</v>
      </c>
      <c r="CB10" t="s">
        <v>127</v>
      </c>
      <c r="CC10" t="s">
        <v>128</v>
      </c>
      <c r="CD10" t="s">
        <v>129</v>
      </c>
      <c r="CL10" t="s">
        <v>130</v>
      </c>
    </row>
    <row r="11" spans="1:8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AI11" s="20"/>
      <c r="AJ11" s="1"/>
      <c r="AK11" s="20"/>
      <c r="AL11" s="22"/>
      <c r="AM11" s="20"/>
      <c r="AO11" s="20"/>
      <c r="AP11" s="22"/>
      <c r="AQ11" s="20"/>
      <c r="AR11" s="1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CA11">
        <v>15600000</v>
      </c>
      <c r="CB11">
        <v>1000000</v>
      </c>
      <c r="CC11">
        <f>CA11*10.5%</f>
        <v>1638000</v>
      </c>
      <c r="CD11">
        <v>4000000</v>
      </c>
      <c r="CE11">
        <f>CA11-CC11+CB11+CD11</f>
        <v>18962000</v>
      </c>
      <c r="CF11">
        <f>CA11+CB11+CD11</f>
        <v>20600000</v>
      </c>
    </row>
    <row r="12" spans="1:8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AI12" s="20"/>
      <c r="AJ12" s="1"/>
      <c r="AK12" s="20"/>
      <c r="AL12" s="22"/>
      <c r="AM12" s="20"/>
      <c r="AO12" s="20"/>
      <c r="AP12" s="22"/>
      <c r="AQ12" s="20"/>
      <c r="AR12" s="1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CA12">
        <v>15600000</v>
      </c>
      <c r="CB12">
        <v>872000</v>
      </c>
      <c r="CC12">
        <f>CA12*10.5%</f>
        <v>1638000</v>
      </c>
      <c r="CD12">
        <v>4000000</v>
      </c>
      <c r="CE12">
        <f>CA12-CC12+CB12+CD12</f>
        <v>18834000</v>
      </c>
      <c r="CF12">
        <f>CA12+CB12+CD12</f>
        <v>20472000</v>
      </c>
    </row>
    <row r="13" spans="1:8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AI13" s="20"/>
      <c r="AJ13" s="1"/>
      <c r="AK13" s="20"/>
      <c r="AL13" s="22"/>
      <c r="AM13" s="20"/>
      <c r="AO13" s="20"/>
      <c r="AP13" s="22"/>
      <c r="AQ13" s="20"/>
      <c r="AR13" s="1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CA13">
        <v>15600000</v>
      </c>
      <c r="CB13">
        <v>1150000</v>
      </c>
      <c r="CC13">
        <f>CA13*10.5%</f>
        <v>1638000</v>
      </c>
      <c r="CD13">
        <v>4000000</v>
      </c>
      <c r="CE13">
        <f>CA13-CC13+CB13+CD13</f>
        <v>19112000</v>
      </c>
      <c r="CF13">
        <f>CA13+CB13+CD13</f>
        <v>20750000</v>
      </c>
    </row>
    <row r="14" spans="1:58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I14" s="20"/>
      <c r="AJ14" s="1"/>
      <c r="AK14" s="20"/>
      <c r="AL14" s="22"/>
      <c r="AM14" s="20"/>
      <c r="AO14" s="20"/>
      <c r="AP14" s="22"/>
      <c r="AQ14" s="20"/>
      <c r="AR14" s="1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ht="14" customHeight="1" spans="1:5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AI15" s="20"/>
      <c r="AJ15" s="1"/>
      <c r="AK15" s="20"/>
      <c r="AL15" s="22"/>
      <c r="AM15" s="20"/>
      <c r="AO15" s="20"/>
      <c r="AP15" s="22"/>
      <c r="AQ15" s="20"/>
      <c r="AR15" s="1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ht="16.5" spans="1:58">
      <c r="A16" s="8"/>
      <c r="B16" s="6"/>
      <c r="C16" s="6"/>
      <c r="D16" s="6"/>
      <c r="E16" s="6"/>
      <c r="F16" s="6"/>
      <c r="G16" s="6"/>
      <c r="H16" s="6"/>
      <c r="I16" s="6"/>
      <c r="J16" s="6"/>
      <c r="K16" s="7"/>
      <c r="L16" s="7"/>
      <c r="AI16" s="20"/>
      <c r="AJ16" s="1"/>
      <c r="AK16" s="20"/>
      <c r="AL16" s="22"/>
      <c r="AM16" s="20"/>
      <c r="AO16" s="20"/>
      <c r="AP16" s="22"/>
      <c r="AQ16" s="20"/>
      <c r="AR16" s="1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35:58">
      <c r="AI17" s="20"/>
      <c r="AJ17" s="1"/>
      <c r="AK17" s="20"/>
      <c r="AL17" s="22"/>
      <c r="AM17" s="20"/>
      <c r="AO17" s="20"/>
      <c r="AP17" s="22"/>
      <c r="AQ17" s="20"/>
      <c r="AR17" s="1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35:58">
      <c r="AI18" s="20"/>
      <c r="AJ18" s="1"/>
      <c r="AK18" s="20"/>
      <c r="AL18" s="22"/>
      <c r="AM18" s="20"/>
      <c r="AO18" s="20"/>
      <c r="AP18" s="22"/>
      <c r="AQ18" s="20"/>
      <c r="AR18" s="1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35:58">
      <c r="AI19" s="20"/>
      <c r="AJ19" s="1"/>
      <c r="AK19" s="20"/>
      <c r="AM19" s="20"/>
      <c r="AO19" s="20"/>
      <c r="AQ19" s="20"/>
      <c r="AR19" s="1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35:58">
      <c r="AI20" s="20"/>
      <c r="AJ20" s="1"/>
      <c r="AK20" s="20"/>
      <c r="AM20" s="20"/>
      <c r="AO20" s="20"/>
      <c r="AQ20" s="20"/>
      <c r="AR20" s="1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35:58">
      <c r="AI21" s="20"/>
      <c r="AJ21" s="1"/>
      <c r="AK21" s="20"/>
      <c r="AM21" s="20"/>
      <c r="AO21" s="20"/>
      <c r="AQ21" s="20"/>
      <c r="AR21" s="1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35:58">
      <c r="AI22" s="20"/>
      <c r="AJ22" s="1"/>
      <c r="AK22" s="20"/>
      <c r="AM22" s="20"/>
      <c r="AO22" s="20"/>
      <c r="AQ22" s="20"/>
      <c r="AR22" s="1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35:58">
      <c r="AI23" s="20"/>
      <c r="AK23" s="20"/>
      <c r="AM23" s="20"/>
      <c r="AO23" s="20"/>
      <c r="AQ23" s="20"/>
      <c r="AR23" s="1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35:45">
      <c r="AI24" s="20"/>
      <c r="AK24" s="20"/>
      <c r="AM24" s="20"/>
      <c r="AO24" s="20"/>
      <c r="AQ24" s="20"/>
      <c r="AR24" s="1"/>
      <c r="AS24" s="20"/>
    </row>
    <row r="25" spans="35:45">
      <c r="AI25" s="20"/>
      <c r="AK25" s="20"/>
      <c r="AM25" s="20"/>
      <c r="AO25" s="20"/>
      <c r="AQ25" s="20"/>
      <c r="AR25" s="1"/>
      <c r="AS25" s="20"/>
    </row>
    <row r="26" spans="35:45">
      <c r="AI26" s="20"/>
      <c r="AK26" s="20"/>
      <c r="AM26" s="20"/>
      <c r="AO26" s="20"/>
      <c r="AQ26" s="20"/>
      <c r="AR26" s="1"/>
      <c r="AS26" s="2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2023-11-05T06:14:00Z</dcterms:created>
  <dcterms:modified xsi:type="dcterms:W3CDTF">2023-11-07T10:31:24Z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DC8448C0775D4FF49BCD07DA300F6B5B_12</vt:lpwstr>
  </property>
  <property fmtid="{D5CDD505-2E9C-101B-9397-08002B2CF9AE}" pid="3" name="KSOProductBuildVer">
    <vt:lpwstr>1033-12.2.0.13266</vt:lpwstr>
  </property>
</Properties>
</file>