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ma/Desktop/Datamatiker/Fag/Tværfagligeopgave/2. Semester/Wishlits/scrum/"/>
    </mc:Choice>
  </mc:AlternateContent>
  <xr:revisionPtr revIDLastSave="0" documentId="13_ncr:1_{4E0C45FE-72D5-B645-8E84-DDA0FE396405}" xr6:coauthVersionLast="47" xr6:coauthVersionMax="47" xr10:uidLastSave="{00000000-0000-0000-0000-000000000000}"/>
  <bookViews>
    <workbookView xWindow="0" yWindow="840" windowWidth="34200" windowHeight="21400" activeTab="1" xr2:uid="{0D993FAC-ED7B-EB42-90E2-A25FCFD3C826}"/>
  </bookViews>
  <sheets>
    <sheet name="Task &amp; Story Point Overview" sheetId="1" r:id="rId1"/>
    <sheet name="Burndown Overview" sheetId="4" r:id="rId2"/>
    <sheet name="Logik" sheetId="2" r:id="rId3"/>
  </sheets>
  <definedNames>
    <definedName name="_xlchart.v1.0" hidden="1">'Burndown Overview'!$B$2:$B$14</definedName>
    <definedName name="_xlchart.v1.1" hidden="1">'Burndown Overview'!$C$2:$C$14</definedName>
    <definedName name="_xlchart.v1.2" hidden="1">'Burndown Overview'!$D$2:$D$14</definedName>
    <definedName name="_xlchart.v2.3" hidden="1">'Burndown Overview'!$B$2:$B$14</definedName>
    <definedName name="_xlchart.v2.4" hidden="1">'Burndown Overview'!$C$2:$C$14</definedName>
    <definedName name="_xlchart.v2.5" hidden="1">'Burndown Overview'!$D$2:$D$14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 s="1"/>
  <c r="B16" i="4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C20" i="1"/>
  <c r="C21" i="1"/>
  <c r="C22" i="1"/>
  <c r="C23" i="1"/>
  <c r="C24" i="1"/>
  <c r="C25" i="1"/>
  <c r="C26" i="1"/>
  <c r="F20" i="1"/>
  <c r="F21" i="1"/>
  <c r="F22" i="1"/>
  <c r="F23" i="1"/>
  <c r="F24" i="1"/>
  <c r="F25" i="1"/>
  <c r="F26" i="1"/>
  <c r="C8" i="1"/>
  <c r="C9" i="1"/>
  <c r="C10" i="1"/>
  <c r="C11" i="1"/>
  <c r="C12" i="1"/>
  <c r="C13" i="1"/>
  <c r="C14" i="1"/>
  <c r="C15" i="1"/>
  <c r="C16" i="1"/>
  <c r="C17" i="1"/>
  <c r="C18" i="1"/>
  <c r="C19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F3" i="1"/>
  <c r="F4" i="1"/>
  <c r="F5" i="1"/>
  <c r="F6" i="1"/>
  <c r="F7" i="1"/>
  <c r="C2" i="1"/>
  <c r="C3" i="1"/>
  <c r="C4" i="1"/>
  <c r="C5" i="1"/>
  <c r="C6" i="1"/>
  <c r="C7" i="1"/>
  <c r="B30" i="1"/>
  <c r="E30" i="1"/>
  <c r="F30" i="1" l="1"/>
  <c r="C30" i="1"/>
</calcChain>
</file>

<file path=xl/sharedStrings.xml><?xml version="1.0" encoding="utf-8"?>
<sst xmlns="http://schemas.openxmlformats.org/spreadsheetml/2006/main" count="16" uniqueCount="15">
  <si>
    <t xml:space="preserve">Story point </t>
  </si>
  <si>
    <t>&gt; 1</t>
  </si>
  <si>
    <t>Task</t>
  </si>
  <si>
    <t>Story point</t>
  </si>
  <si>
    <t>&lt;-- timer</t>
  </si>
  <si>
    <t>Reel arbejdstid --&gt;</t>
  </si>
  <si>
    <t>Antal timer</t>
  </si>
  <si>
    <t>Dato</t>
  </si>
  <si>
    <t>Total Story Points</t>
  </si>
  <si>
    <t>Remaining SP</t>
  </si>
  <si>
    <t>Total</t>
  </si>
  <si>
    <t>Ideal SP</t>
  </si>
  <si>
    <t>Velocity</t>
  </si>
  <si>
    <t>Story points pr. day</t>
  </si>
  <si>
    <t>Done (✓)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</si>
</sst>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.&quot;_-;\-* #,##0.00\ &quot;kr.&quot;_-;_-* &quot;-&quot;??\ &quot;kr.&quot;_-;_-@_-"/>
    <numFmt numFmtId="178" formatCode="ddd/dd/mmm/yy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 tint="-0.14999847407452621"/>
      <name val="Aptos Narrow"/>
      <scheme val="minor"/>
    </font>
    <font>
      <sz val="12"/>
      <color theme="0" tint="-0.1499984740745262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wrapText="1"/>
    </xf>
    <xf numFmtId="0" fontId="0" fillId="0" borderId="0" xfId="0" applyNumberFormat="1" applyAlignment="1">
      <alignment horizontal="center" vertic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2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 applyAlignment="1">
      <alignment horizontal="right"/>
    </xf>
    <xf numFmtId="0" fontId="4" fillId="3" borderId="0" xfId="0" applyFont="1" applyFill="1"/>
    <xf numFmtId="178" fontId="0" fillId="0" borderId="0" xfId="1" applyNumberFormat="1" applyFont="1"/>
  </cellXfs>
  <cellStyles count="2">
    <cellStyle name="Currency" xfId="1" builtinId="4"/>
    <cellStyle name="Normal" xfId="0" builtinId="0"/>
  </cellStyles>
  <dxfs count="11"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7" formatCode="[$-F800]dddd\,\ mmmm\ dd\,\ yyyy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bg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>
                <a:solidFill>
                  <a:schemeClr val="bg1">
                    <a:lumMod val="85000"/>
                  </a:schemeClr>
                </a:solidFill>
              </a:rPr>
              <a:t> Burndown Chart 🔥📉</a:t>
            </a:r>
          </a:p>
        </c:rich>
      </c:tx>
      <c:overlay val="0"/>
      <c:spPr>
        <a:solidFill>
          <a:schemeClr val="tx2">
            <a:lumMod val="90000"/>
            <a:lumOff val="10000"/>
          </a:schemeClr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bg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Remaining SP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'Burndown Overview'!$A$2:$A$14</c:f>
              <c:numCache>
                <c:formatCode>ddd/dd/mmm/yy</c:formatCode>
                <c:ptCount val="13"/>
                <c:pt idx="0">
                  <c:v>45744</c:v>
                </c:pt>
                <c:pt idx="1">
                  <c:v>45745</c:v>
                </c:pt>
                <c:pt idx="2">
                  <c:v>45746</c:v>
                </c:pt>
                <c:pt idx="3">
                  <c:v>45747</c:v>
                </c:pt>
                <c:pt idx="4">
                  <c:v>45748</c:v>
                </c:pt>
                <c:pt idx="5">
                  <c:v>45749</c:v>
                </c:pt>
                <c:pt idx="6">
                  <c:v>45750</c:v>
                </c:pt>
                <c:pt idx="7">
                  <c:v>45751</c:v>
                </c:pt>
                <c:pt idx="8">
                  <c:v>45752</c:v>
                </c:pt>
                <c:pt idx="9">
                  <c:v>45753</c:v>
                </c:pt>
                <c:pt idx="10">
                  <c:v>45754</c:v>
                </c:pt>
                <c:pt idx="11">
                  <c:v>45755</c:v>
                </c:pt>
                <c:pt idx="12">
                  <c:v>45756</c:v>
                </c:pt>
              </c:numCache>
            </c:numRef>
          </c:cat>
          <c:val>
            <c:numRef>
              <c:f>'Burndown Overview'!$C$2:$C$14</c:f>
              <c:numCache>
                <c:formatCode>General</c:formatCode>
                <c:ptCount val="13"/>
                <c:pt idx="0">
                  <c:v>64</c:v>
                </c:pt>
                <c:pt idx="1">
                  <c:v>58</c:v>
                </c:pt>
                <c:pt idx="2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BC-384C-97B6-229012A75B4B}"/>
            </c:ext>
          </c:extLst>
        </c:ser>
        <c:ser>
          <c:idx val="2"/>
          <c:order val="1"/>
          <c:tx>
            <c:v>Ideal SP</c:v>
          </c:tx>
          <c:spPr>
            <a:ln w="2222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'Burndown Overview'!$A$2:$A$14</c:f>
              <c:numCache>
                <c:formatCode>ddd/dd/mmm/yy</c:formatCode>
                <c:ptCount val="13"/>
                <c:pt idx="0">
                  <c:v>45744</c:v>
                </c:pt>
                <c:pt idx="1">
                  <c:v>45745</c:v>
                </c:pt>
                <c:pt idx="2">
                  <c:v>45746</c:v>
                </c:pt>
                <c:pt idx="3">
                  <c:v>45747</c:v>
                </c:pt>
                <c:pt idx="4">
                  <c:v>45748</c:v>
                </c:pt>
                <c:pt idx="5">
                  <c:v>45749</c:v>
                </c:pt>
                <c:pt idx="6">
                  <c:v>45750</c:v>
                </c:pt>
                <c:pt idx="7">
                  <c:v>45751</c:v>
                </c:pt>
                <c:pt idx="8">
                  <c:v>45752</c:v>
                </c:pt>
                <c:pt idx="9">
                  <c:v>45753</c:v>
                </c:pt>
                <c:pt idx="10">
                  <c:v>45754</c:v>
                </c:pt>
                <c:pt idx="11">
                  <c:v>45755</c:v>
                </c:pt>
                <c:pt idx="12">
                  <c:v>45756</c:v>
                </c:pt>
              </c:numCache>
            </c:numRef>
          </c:cat>
          <c:val>
            <c:numRef>
              <c:f>'Burndown Overview'!$D$2:$D$14</c:f>
              <c:numCache>
                <c:formatCode>0</c:formatCode>
                <c:ptCount val="13"/>
                <c:pt idx="0">
                  <c:v>64</c:v>
                </c:pt>
                <c:pt idx="1">
                  <c:v>59.07692307692308</c:v>
                </c:pt>
                <c:pt idx="2">
                  <c:v>54.15384615384616</c:v>
                </c:pt>
                <c:pt idx="3">
                  <c:v>49.230769230769241</c:v>
                </c:pt>
                <c:pt idx="4">
                  <c:v>44.307692307692321</c:v>
                </c:pt>
                <c:pt idx="5">
                  <c:v>39.384615384615401</c:v>
                </c:pt>
                <c:pt idx="6">
                  <c:v>34.461538461538481</c:v>
                </c:pt>
                <c:pt idx="7">
                  <c:v>29.538461538461558</c:v>
                </c:pt>
                <c:pt idx="8">
                  <c:v>24.615384615384635</c:v>
                </c:pt>
                <c:pt idx="9">
                  <c:v>19.692307692307711</c:v>
                </c:pt>
                <c:pt idx="10">
                  <c:v>14.769230769230788</c:v>
                </c:pt>
                <c:pt idx="11">
                  <c:v>9.8461538461538645</c:v>
                </c:pt>
                <c:pt idx="12">
                  <c:v>4.9230769230769411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BC-384C-97B6-229012A75B4B}"/>
            </c:ext>
          </c:extLst>
        </c:ser>
        <c:dLbls>
          <c:dLblPos val="l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437023"/>
        <c:axId val="428438735"/>
      </c:lineChart>
      <c:dateAx>
        <c:axId val="42843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ddd/dd/mmm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28438735"/>
        <c:crosses val="autoZero"/>
        <c:auto val="1"/>
        <c:lblOffset val="100"/>
        <c:baseTimeUnit val="days"/>
      </c:dateAx>
      <c:valAx>
        <c:axId val="42843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2843702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9</xdr:col>
      <xdr:colOff>7889</xdr:colOff>
      <xdr:row>44</xdr:row>
      <xdr:rowOff>169596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82A69D-32E1-753F-E7E9-30B367A2F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4E980B-9896-7C48-A75B-20E8B9F81F0B}" name="Table2" displayName="Table2" ref="A1:F26" totalsRowShown="0">
  <autoFilter ref="A1:F26" xr:uid="{504E980B-9896-7C48-A75B-20E8B9F81F0B}"/>
  <tableColumns count="6">
    <tableColumn id="1" xr3:uid="{2BCF8CE5-B7D2-454D-8E2B-DAA580F79163}" name="Task"/>
    <tableColumn id="2" xr3:uid="{EB694AA0-9F49-D748-98D1-AA542725D2B5}" name="Story point" dataDxfId="10"/>
    <tableColumn id="3" xr3:uid="{D8DA915B-1963-B242-A211-F20C11171036}" name="&lt;-- timer" dataDxfId="7">
      <calculatedColumnFormula>VLOOKUP(B2,Table3[#All],2,FALSE)</calculatedColumnFormula>
    </tableColumn>
    <tableColumn id="6" xr3:uid="{5C89D9D9-8AEC-2749-94FE-B9F1F288083A}" name="Done (✓)" dataDxfId="0"/>
    <tableColumn id="4" xr3:uid="{39645BEB-0AB5-5C47-A934-4FF2AF43A84A}" name="Reel arbejdstid --&gt;" dataDxfId="5"/>
    <tableColumn id="5" xr3:uid="{6722F998-9A29-6D48-9A8A-DD8A0F8BF78E}" name="Story point " dataDxfId="6">
      <calculatedColumnFormula>VLOOKUP(E2,Logik!A:B,2,FALSE)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06FC7E-99CD-6D49-AC3B-2E521A1F91F5}" name="Table4" displayName="Table4" ref="A1:D14" totalsRowShown="0">
  <autoFilter ref="A1:D14" xr:uid="{F706FC7E-99CD-6D49-AC3B-2E521A1F91F5}"/>
  <tableColumns count="4">
    <tableColumn id="1" xr3:uid="{22F47FBA-E1C1-3E42-8F4E-9E2DEB21A49C}" name="Dato" dataDxfId="4" dataCellStyle="Currency"/>
    <tableColumn id="2" xr3:uid="{6A77BFA9-DED9-6A4E-89D9-8D8079E96ADA}" name="Total Story Points" dataDxfId="3">
      <calculatedColumnFormula>'Task &amp; Story Point Overview'!B8</calculatedColumnFormula>
    </tableColumn>
    <tableColumn id="3" xr3:uid="{6072E6B1-0129-494C-82A8-8468A397D08F}" name="Remaining SP" dataDxfId="2">
      <calculatedColumnFormula>Table4[[#This Row],[Total Story Points]]-6</calculatedColumnFormula>
    </tableColumn>
    <tableColumn id="4" xr3:uid="{A29D5912-D75F-E042-B595-FE69CC018C5C}" name="Ideal SP" dataDxfId="1">
      <calculatedColumnFormula>D2-(64/13)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C59E2C-CCB3-7242-83CE-4846A0B8BB26}" name="Table3" displayName="Table3" ref="A1:B7" totalsRowShown="0">
  <autoFilter ref="A1:B7" xr:uid="{BFC59E2C-CCB3-7242-83CE-4846A0B8BB26}"/>
  <tableColumns count="2">
    <tableColumn id="1" xr3:uid="{88518FD0-240A-F74A-A199-2BC6B33736AF}" name="Story point " dataDxfId="9"/>
    <tableColumn id="2" xr3:uid="{73FCD01F-E179-6A46-83D9-C0AA7D72C0A7}" name="Antal timer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BBFA-0884-834A-A495-AE85CFF97E5B}">
  <dimension ref="A1:F30"/>
  <sheetViews>
    <sheetView workbookViewId="0">
      <selection activeCell="C26" sqref="C26"/>
    </sheetView>
  </sheetViews>
  <sheetFormatPr baseColWidth="10" defaultRowHeight="16" x14ac:dyDescent="0.2"/>
  <cols>
    <col min="1" max="1" width="37.83203125" bestFit="1" customWidth="1"/>
    <col min="2" max="2" width="16" customWidth="1"/>
    <col min="3" max="4" width="13.5" customWidth="1"/>
    <col min="5" max="5" width="20" customWidth="1"/>
    <col min="6" max="6" width="17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14</v>
      </c>
      <c r="E1" t="s">
        <v>5</v>
      </c>
      <c r="F1" t="s">
        <v>0</v>
      </c>
    </row>
    <row r="2" spans="1:6" x14ac:dyDescent="0.2">
      <c r="A2" s="3"/>
      <c r="B2" s="2">
        <v>1</v>
      </c>
      <c r="C2" s="2" t="str">
        <f>VLOOKUP(B2,Table3[#All],2,FALSE)</f>
        <v>&gt; 1</v>
      </c>
      <c r="D2" s="2"/>
      <c r="E2" s="2">
        <v>2</v>
      </c>
      <c r="F2" s="2">
        <f>VLOOKUP(E2,Logik!A:B,2,FALSE)</f>
        <v>2</v>
      </c>
    </row>
    <row r="3" spans="1:6" x14ac:dyDescent="0.2">
      <c r="B3" s="2">
        <v>1</v>
      </c>
      <c r="C3" s="2" t="str">
        <f>VLOOKUP(B3,Table3[#All],2,FALSE)</f>
        <v>&gt; 1</v>
      </c>
      <c r="D3" s="2"/>
      <c r="E3" s="2">
        <v>2</v>
      </c>
      <c r="F3" s="2">
        <f>VLOOKUP(E3,Logik!A:B,2,FALSE)</f>
        <v>2</v>
      </c>
    </row>
    <row r="4" spans="1:6" x14ac:dyDescent="0.2">
      <c r="B4" s="2">
        <v>1</v>
      </c>
      <c r="C4" s="2" t="str">
        <f>VLOOKUP(B4,Table3[#All],2,FALSE)</f>
        <v>&gt; 1</v>
      </c>
      <c r="D4" s="2"/>
      <c r="E4" s="2">
        <v>5</v>
      </c>
      <c r="F4" s="2">
        <f>VLOOKUP(E4,Logik!A:B,2,FALSE)</f>
        <v>4</v>
      </c>
    </row>
    <row r="5" spans="1:6" x14ac:dyDescent="0.2">
      <c r="B5" s="2">
        <v>1</v>
      </c>
      <c r="C5" s="2" t="str">
        <f>VLOOKUP(B5,Table3[#All],2,FALSE)</f>
        <v>&gt; 1</v>
      </c>
      <c r="D5" s="2"/>
      <c r="E5" s="2">
        <v>5</v>
      </c>
      <c r="F5" s="2">
        <f>VLOOKUP(E5,Logik!A:B,2,FALSE)</f>
        <v>4</v>
      </c>
    </row>
    <row r="6" spans="1:6" x14ac:dyDescent="0.2">
      <c r="B6" s="2">
        <v>1</v>
      </c>
      <c r="C6" s="2" t="str">
        <f>VLOOKUP(B6,Table3[#All],2,FALSE)</f>
        <v>&gt; 1</v>
      </c>
      <c r="D6" s="2"/>
      <c r="E6" s="2">
        <v>2</v>
      </c>
      <c r="F6" s="2">
        <f>VLOOKUP(E6,Logik!A:B,2,FALSE)</f>
        <v>2</v>
      </c>
    </row>
    <row r="7" spans="1:6" x14ac:dyDescent="0.2">
      <c r="B7" s="2">
        <v>1</v>
      </c>
      <c r="C7" s="2" t="str">
        <f>VLOOKUP(B7,Table3[#All],2,FALSE)</f>
        <v>&gt; 1</v>
      </c>
      <c r="D7" s="2"/>
      <c r="E7" s="2">
        <v>2</v>
      </c>
      <c r="F7" s="2">
        <f>VLOOKUP(E7,Logik!A:B,2,FALSE)</f>
        <v>2</v>
      </c>
    </row>
    <row r="8" spans="1:6" x14ac:dyDescent="0.2">
      <c r="B8" s="2">
        <v>2</v>
      </c>
      <c r="C8" s="4">
        <f>VLOOKUP(B8,Table3[#All],2,FALSE)</f>
        <v>2</v>
      </c>
      <c r="D8" s="4"/>
      <c r="E8" s="2"/>
      <c r="F8" s="4">
        <f>VLOOKUP(E8,Logik!A:B,2,FALSE)</f>
        <v>0</v>
      </c>
    </row>
    <row r="9" spans="1:6" x14ac:dyDescent="0.2">
      <c r="B9" s="2">
        <v>2</v>
      </c>
      <c r="C9" s="4">
        <f>VLOOKUP(B9,Table3[#All],2,FALSE)</f>
        <v>2</v>
      </c>
      <c r="D9" s="4"/>
      <c r="E9" s="2"/>
      <c r="F9" s="4">
        <f>VLOOKUP(E9,Logik!A:B,2,FALSE)</f>
        <v>0</v>
      </c>
    </row>
    <row r="10" spans="1:6" x14ac:dyDescent="0.2">
      <c r="B10" s="2">
        <v>2</v>
      </c>
      <c r="C10" s="4">
        <f>VLOOKUP(B10,Table3[#All],2,FALSE)</f>
        <v>2</v>
      </c>
      <c r="D10" s="4"/>
      <c r="E10" s="2"/>
      <c r="F10" s="4">
        <f>VLOOKUP(E10,Logik!A:B,2,FALSE)</f>
        <v>0</v>
      </c>
    </row>
    <row r="11" spans="1:6" x14ac:dyDescent="0.2">
      <c r="B11" s="2">
        <v>2</v>
      </c>
      <c r="C11" s="4">
        <f>VLOOKUP(B11,Table3[#All],2,FALSE)</f>
        <v>2</v>
      </c>
      <c r="D11" s="4"/>
      <c r="E11" s="2"/>
      <c r="F11" s="4">
        <f>VLOOKUP(E11,Logik!A:B,2,FALSE)</f>
        <v>0</v>
      </c>
    </row>
    <row r="12" spans="1:6" x14ac:dyDescent="0.2">
      <c r="B12" s="2">
        <v>2</v>
      </c>
      <c r="C12" s="4">
        <f>VLOOKUP(B12,Table3[#All],2,FALSE)</f>
        <v>2</v>
      </c>
      <c r="D12" s="4"/>
      <c r="E12" s="2"/>
      <c r="F12" s="4">
        <f>VLOOKUP(E12,Logik!A:B,2,FALSE)</f>
        <v>0</v>
      </c>
    </row>
    <row r="13" spans="1:6" x14ac:dyDescent="0.2">
      <c r="B13" s="2">
        <v>2</v>
      </c>
      <c r="C13" s="4">
        <f>VLOOKUP(B13,Table3[#All],2,FALSE)</f>
        <v>2</v>
      </c>
      <c r="D13" s="4"/>
      <c r="E13" s="2"/>
      <c r="F13" s="4">
        <f>VLOOKUP(E13,Logik!A:B,2,FALSE)</f>
        <v>0</v>
      </c>
    </row>
    <row r="14" spans="1:6" x14ac:dyDescent="0.2">
      <c r="B14" s="2">
        <v>2</v>
      </c>
      <c r="C14" s="4">
        <f>VLOOKUP(B14,Table3[#All],2,FALSE)</f>
        <v>2</v>
      </c>
      <c r="D14" s="4"/>
      <c r="E14" s="2"/>
      <c r="F14" s="4">
        <f>VLOOKUP(E14,Logik!A:B,2,FALSE)</f>
        <v>0</v>
      </c>
    </row>
    <row r="15" spans="1:6" x14ac:dyDescent="0.2">
      <c r="B15" s="2">
        <v>3</v>
      </c>
      <c r="C15" s="4">
        <f>VLOOKUP(B15,Table3[#All],2,FALSE)</f>
        <v>3</v>
      </c>
      <c r="D15" s="4"/>
      <c r="E15" s="2"/>
      <c r="F15" s="4">
        <f>VLOOKUP(E15,Logik!A:B,2,FALSE)</f>
        <v>0</v>
      </c>
    </row>
    <row r="16" spans="1:6" x14ac:dyDescent="0.2">
      <c r="B16" s="2">
        <v>3</v>
      </c>
      <c r="C16" s="4">
        <f>VLOOKUP(B16,Table3[#All],2,FALSE)</f>
        <v>3</v>
      </c>
      <c r="D16" s="4"/>
      <c r="E16" s="2"/>
      <c r="F16" s="4">
        <f>VLOOKUP(E16,Logik!A:B,2,FALSE)</f>
        <v>0</v>
      </c>
    </row>
    <row r="17" spans="1:6" x14ac:dyDescent="0.2">
      <c r="B17" s="2">
        <v>3</v>
      </c>
      <c r="C17" s="4">
        <f>VLOOKUP(B17,Table3[#All],2,FALSE)</f>
        <v>3</v>
      </c>
      <c r="D17" s="4"/>
      <c r="E17" s="2"/>
      <c r="F17" s="4">
        <f>VLOOKUP(E17,Logik!A:B,2,FALSE)</f>
        <v>0</v>
      </c>
    </row>
    <row r="18" spans="1:6" x14ac:dyDescent="0.2">
      <c r="B18" s="2">
        <v>3</v>
      </c>
      <c r="C18" s="4">
        <f>VLOOKUP(B18,Table3[#All],2,FALSE)</f>
        <v>3</v>
      </c>
      <c r="D18" s="4"/>
      <c r="E18" s="2"/>
      <c r="F18" s="4">
        <f>VLOOKUP(E18,Logik!A:B,2,FALSE)</f>
        <v>0</v>
      </c>
    </row>
    <row r="19" spans="1:6" x14ac:dyDescent="0.2">
      <c r="B19" s="2">
        <v>3</v>
      </c>
      <c r="C19" s="4">
        <f>VLOOKUP(B19,Table3[#All],2,FALSE)</f>
        <v>3</v>
      </c>
      <c r="D19" s="4"/>
      <c r="E19" s="2"/>
      <c r="F19" s="4">
        <f>VLOOKUP(E19,Logik!A:B,2,FALSE)</f>
        <v>0</v>
      </c>
    </row>
    <row r="20" spans="1:6" x14ac:dyDescent="0.2">
      <c r="B20" s="2">
        <v>3</v>
      </c>
      <c r="C20" s="4">
        <f>VLOOKUP(B20,Table3[#All],2,FALSE)</f>
        <v>3</v>
      </c>
      <c r="D20" s="4"/>
      <c r="E20" s="2"/>
      <c r="F20" s="4">
        <f>VLOOKUP(E20,Logik!A:B,2,FALSE)</f>
        <v>0</v>
      </c>
    </row>
    <row r="21" spans="1:6" x14ac:dyDescent="0.2">
      <c r="B21" s="2">
        <v>3</v>
      </c>
      <c r="C21" s="4">
        <f>VLOOKUP(B21,Table3[#All],2,FALSE)</f>
        <v>3</v>
      </c>
      <c r="D21" s="4"/>
      <c r="E21" s="2"/>
      <c r="F21" s="4">
        <f>VLOOKUP(E21,Logik!A:B,2,FALSE)</f>
        <v>0</v>
      </c>
    </row>
    <row r="22" spans="1:6" x14ac:dyDescent="0.2">
      <c r="B22" s="2">
        <v>3</v>
      </c>
      <c r="C22" s="4">
        <f>VLOOKUP(B22,Table3[#All],2,FALSE)</f>
        <v>3</v>
      </c>
      <c r="D22" s="4"/>
      <c r="E22" s="2"/>
      <c r="F22" s="4">
        <f>VLOOKUP(E22,Logik!A:B,2,FALSE)</f>
        <v>0</v>
      </c>
    </row>
    <row r="23" spans="1:6" x14ac:dyDescent="0.2">
      <c r="B23" s="2">
        <v>5</v>
      </c>
      <c r="C23" s="4">
        <f>VLOOKUP(B23,Table3[#All],2,FALSE)</f>
        <v>4</v>
      </c>
      <c r="D23" s="4"/>
      <c r="E23" s="2"/>
      <c r="F23" s="4">
        <f>VLOOKUP(E23,Logik!A:B,2,FALSE)</f>
        <v>0</v>
      </c>
    </row>
    <row r="24" spans="1:6" x14ac:dyDescent="0.2">
      <c r="B24" s="2">
        <v>5</v>
      </c>
      <c r="C24" s="4">
        <f>VLOOKUP(B24,Table3[#All],2,FALSE)</f>
        <v>4</v>
      </c>
      <c r="D24" s="4"/>
      <c r="E24" s="2"/>
      <c r="F24" s="4">
        <f>VLOOKUP(E24,Logik!A:B,2,FALSE)</f>
        <v>0</v>
      </c>
    </row>
    <row r="25" spans="1:6" x14ac:dyDescent="0.2">
      <c r="B25" s="2">
        <v>5</v>
      </c>
      <c r="C25" s="4">
        <f>VLOOKUP(B25,Table3[#All],2,FALSE)</f>
        <v>4</v>
      </c>
      <c r="D25" s="4"/>
      <c r="E25" s="2"/>
      <c r="F25" s="4">
        <f>VLOOKUP(E25,Logik!A:B,2,FALSE)</f>
        <v>0</v>
      </c>
    </row>
    <row r="26" spans="1:6" x14ac:dyDescent="0.2">
      <c r="B26" s="2">
        <v>5</v>
      </c>
      <c r="C26" s="4">
        <f>VLOOKUP(B26,Table3[#All],2,FALSE)</f>
        <v>4</v>
      </c>
      <c r="D26" s="4"/>
      <c r="E26" s="2"/>
      <c r="F26" s="4">
        <f>VLOOKUP(E26,Logik!A:B,2,FALSE)</f>
        <v>0</v>
      </c>
    </row>
    <row r="30" spans="1:6" x14ac:dyDescent="0.2">
      <c r="A30" t="s">
        <v>10</v>
      </c>
      <c r="B30" s="2">
        <f>SUM(Table2[Story point])</f>
        <v>64</v>
      </c>
      <c r="C30" s="4">
        <f>SUM(Table2[&lt;-- timer])</f>
        <v>54</v>
      </c>
      <c r="D30" s="4"/>
      <c r="E30" s="2">
        <f>SUM(Table2[Reel arbejdstid --&gt;])</f>
        <v>18</v>
      </c>
      <c r="F30" s="4">
        <f>SUM(Table2[[Story point ]])</f>
        <v>16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F523312-C7E0-8A40-A351-AE7A29D8650F}">
          <x14:formula1>
            <xm:f>Logik!$A$2:$A$7</xm:f>
          </x14:formula1>
          <xm:sqref>B30 B2:B26</xm:sqref>
        </x14:dataValidation>
        <x14:dataValidation type="list" allowBlank="1" showInputMessage="1" showErrorMessage="1" xr:uid="{7B2E36FB-6D87-B048-9F2C-8F69D6A25026}">
          <x14:formula1>
            <xm:f>Logik!$B$2:$B$7</xm:f>
          </x14:formula1>
          <xm:sqref>E2:E26 E30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BC32-5198-354F-9AA7-87AA2849A965}">
  <dimension ref="A1:F16"/>
  <sheetViews>
    <sheetView tabSelected="1" zoomScale="112" workbookViewId="0">
      <selection activeCell="C3" sqref="C3"/>
    </sheetView>
  </sheetViews>
  <sheetFormatPr baseColWidth="10" defaultRowHeight="16" x14ac:dyDescent="0.2"/>
  <cols>
    <col min="1" max="1" width="13.83203125" bestFit="1" customWidth="1"/>
    <col min="2" max="2" width="17.83203125" bestFit="1" customWidth="1"/>
    <col min="3" max="3" width="15" bestFit="1" customWidth="1"/>
    <col min="4" max="4" width="10.1640625" bestFit="1" customWidth="1"/>
  </cols>
  <sheetData>
    <row r="1" spans="1:6" x14ac:dyDescent="0.2">
      <c r="A1" t="s">
        <v>7</v>
      </c>
      <c r="B1" t="s">
        <v>8</v>
      </c>
      <c r="C1" t="s">
        <v>9</v>
      </c>
      <c r="D1" t="s">
        <v>11</v>
      </c>
    </row>
    <row r="2" spans="1:6" x14ac:dyDescent="0.2">
      <c r="A2" s="13">
        <v>45744</v>
      </c>
      <c r="B2" s="1">
        <v>64</v>
      </c>
      <c r="C2" s="1">
        <f>'Task &amp; Story Point Overview'!B30</f>
        <v>64</v>
      </c>
      <c r="D2" s="6">
        <v>64</v>
      </c>
      <c r="F2" s="5"/>
    </row>
    <row r="3" spans="1:6" x14ac:dyDescent="0.2">
      <c r="A3" s="13">
        <v>45745</v>
      </c>
      <c r="B3" s="7">
        <v>64</v>
      </c>
      <c r="C3" s="7">
        <f>C2-6</f>
        <v>58</v>
      </c>
      <c r="D3" s="8">
        <f>D2-(64/13)</f>
        <v>59.07692307692308</v>
      </c>
    </row>
    <row r="4" spans="1:6" x14ac:dyDescent="0.2">
      <c r="A4" s="13">
        <v>45746</v>
      </c>
      <c r="B4" s="7">
        <v>64</v>
      </c>
      <c r="C4" s="7">
        <f>C3-9</f>
        <v>49</v>
      </c>
      <c r="D4" s="8">
        <f t="shared" ref="D4:D14" si="0">D3-(64/13)</f>
        <v>54.15384615384616</v>
      </c>
    </row>
    <row r="5" spans="1:6" x14ac:dyDescent="0.2">
      <c r="A5" s="13">
        <v>45747</v>
      </c>
      <c r="B5" s="1">
        <v>64</v>
      </c>
      <c r="C5" s="1"/>
      <c r="D5" s="6">
        <f t="shared" si="0"/>
        <v>49.230769230769241</v>
      </c>
    </row>
    <row r="6" spans="1:6" x14ac:dyDescent="0.2">
      <c r="A6" s="13">
        <v>45748</v>
      </c>
      <c r="B6" s="1">
        <v>64</v>
      </c>
      <c r="C6" s="1"/>
      <c r="D6" s="6">
        <f t="shared" si="0"/>
        <v>44.307692307692321</v>
      </c>
    </row>
    <row r="7" spans="1:6" x14ac:dyDescent="0.2">
      <c r="A7" s="13">
        <v>45749</v>
      </c>
      <c r="B7" s="1">
        <v>64</v>
      </c>
      <c r="C7" s="1"/>
      <c r="D7" s="6">
        <f t="shared" si="0"/>
        <v>39.384615384615401</v>
      </c>
    </row>
    <row r="8" spans="1:6" x14ac:dyDescent="0.2">
      <c r="A8" s="13">
        <v>45750</v>
      </c>
      <c r="B8" s="1">
        <v>64</v>
      </c>
      <c r="C8" s="1"/>
      <c r="D8" s="6">
        <f t="shared" si="0"/>
        <v>34.461538461538481</v>
      </c>
    </row>
    <row r="9" spans="1:6" x14ac:dyDescent="0.2">
      <c r="A9" s="13">
        <v>45751</v>
      </c>
      <c r="B9" s="1">
        <v>64</v>
      </c>
      <c r="C9" s="1"/>
      <c r="D9" s="6">
        <f t="shared" si="0"/>
        <v>29.538461538461558</v>
      </c>
    </row>
    <row r="10" spans="1:6" x14ac:dyDescent="0.2">
      <c r="A10" s="13">
        <v>45752</v>
      </c>
      <c r="B10" s="7">
        <v>64</v>
      </c>
      <c r="C10" s="7"/>
      <c r="D10" s="8">
        <f t="shared" si="0"/>
        <v>24.615384615384635</v>
      </c>
    </row>
    <row r="11" spans="1:6" x14ac:dyDescent="0.2">
      <c r="A11" s="13">
        <v>45753</v>
      </c>
      <c r="B11" s="7">
        <v>64</v>
      </c>
      <c r="C11" s="7"/>
      <c r="D11" s="8">
        <f t="shared" si="0"/>
        <v>19.692307692307711</v>
      </c>
    </row>
    <row r="12" spans="1:6" x14ac:dyDescent="0.2">
      <c r="A12" s="13">
        <v>45754</v>
      </c>
      <c r="B12" s="1">
        <v>64</v>
      </c>
      <c r="C12" s="1"/>
      <c r="D12" s="6">
        <f>D11-(64/13)</f>
        <v>14.769230769230788</v>
      </c>
    </row>
    <row r="13" spans="1:6" x14ac:dyDescent="0.2">
      <c r="A13" s="13">
        <v>45755</v>
      </c>
      <c r="B13" s="1">
        <v>64</v>
      </c>
      <c r="C13" s="1"/>
      <c r="D13" s="6">
        <f t="shared" si="0"/>
        <v>9.8461538461538645</v>
      </c>
    </row>
    <row r="14" spans="1:6" x14ac:dyDescent="0.2">
      <c r="A14" s="13">
        <v>45756</v>
      </c>
      <c r="B14" s="1">
        <v>64</v>
      </c>
      <c r="C14" s="1"/>
      <c r="D14" s="6">
        <f t="shared" si="0"/>
        <v>4.9230769230769411</v>
      </c>
    </row>
    <row r="16" spans="1:6" x14ac:dyDescent="0.2">
      <c r="A16" s="11" t="s">
        <v>12</v>
      </c>
      <c r="B16" s="9">
        <f>64/13</f>
        <v>4.9230769230769234</v>
      </c>
      <c r="C16" s="12" t="s">
        <v>13</v>
      </c>
      <c r="D16" s="10"/>
    </row>
  </sheetData>
  <phoneticPr fontId="2" type="noConversion"/>
  <pageMargins left="0.7" right="0.7" top="0.75" bottom="0.75" header="0.3" footer="0.3"/>
  <ignoredErrors>
    <ignoredError sqref="B2 D2 D13:D14 D3:D12 B3:B14 C3:C4" calculatedColumn="1"/>
  </ignoredErrors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8119-F96F-4140-B5EC-9E17E65742F1}">
  <dimension ref="A1:B7"/>
  <sheetViews>
    <sheetView workbookViewId="0">
      <selection activeCell="B3" sqref="B3"/>
    </sheetView>
  </sheetViews>
  <sheetFormatPr baseColWidth="10" defaultRowHeight="16" x14ac:dyDescent="0.2"/>
  <cols>
    <col min="1" max="1" width="12.5" customWidth="1"/>
    <col min="2" max="2" width="12.6640625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0</v>
      </c>
      <c r="B2" s="2">
        <v>0</v>
      </c>
    </row>
    <row r="3" spans="1:2" x14ac:dyDescent="0.2">
      <c r="A3" s="1">
        <v>1</v>
      </c>
      <c r="B3" s="2" t="s">
        <v>1</v>
      </c>
    </row>
    <row r="4" spans="1:2" x14ac:dyDescent="0.2">
      <c r="A4" s="1">
        <v>2</v>
      </c>
      <c r="B4" s="2">
        <v>2</v>
      </c>
    </row>
    <row r="5" spans="1:2" x14ac:dyDescent="0.2">
      <c r="A5" s="1">
        <v>3</v>
      </c>
      <c r="B5" s="2">
        <v>3</v>
      </c>
    </row>
    <row r="6" spans="1:2" x14ac:dyDescent="0.2">
      <c r="A6" s="1">
        <v>5</v>
      </c>
      <c r="B6" s="2">
        <v>4</v>
      </c>
    </row>
    <row r="7" spans="1:2" x14ac:dyDescent="0.2">
      <c r="A7" s="1">
        <v>8</v>
      </c>
      <c r="B7" s="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&amp; Story Point Overview</vt:lpstr>
      <vt:lpstr>Burndown Overview</vt:lpstr>
      <vt:lpstr>Logik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Salami</dc:creator>
  <cp:lastModifiedBy>Nima Salami</cp:lastModifiedBy>
  <dcterms:created xsi:type="dcterms:W3CDTF">2025-03-28T09:13:45Z</dcterms:created>
  <dcterms:modified xsi:type="dcterms:W3CDTF">2025-03-30T01:10:09Z</dcterms:modified>
</cp:coreProperties>
</file>