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840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2" i="1" l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2" i="1"/>
  <c r="H2" i="1" s="1"/>
  <c r="J7" i="1"/>
  <c r="J6" i="1"/>
  <c r="J5" i="1"/>
  <c r="J4" i="1"/>
  <c r="J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D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G2" i="1" l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<sst xmlns="http://schemas.openxmlformats.org/spreadsheetml/2006/main" count="15" uniqueCount="14">
  <si>
    <t>distance</t>
  </si>
  <si>
    <t>régression exponentielle</t>
  </si>
  <si>
    <t>Marge d'erreur</t>
  </si>
  <si>
    <t>Mesures</t>
  </si>
  <si>
    <t>régression polynomiale</t>
  </si>
  <si>
    <t>coefficient</t>
  </si>
  <si>
    <t>x^5</t>
  </si>
  <si>
    <t>x^4</t>
  </si>
  <si>
    <t>x^3</t>
  </si>
  <si>
    <t>x^2</t>
  </si>
  <si>
    <t>x^1</t>
  </si>
  <si>
    <t>x^0</t>
  </si>
  <si>
    <t>Taux d'erreur (Régression polynomiale)</t>
  </si>
  <si>
    <t>Taux d'erreur (régression exponentielle)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</si>
</sst>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Régression exponentielle des mesures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Mesures</c:v>
          </c:tx>
          <c:spPr>
            <a:ln w="2857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power"/>
            <c:dispRSqr val="0"/>
            <c:dispEq val="1"/>
            <c:trendlineLbl>
              <c:layout>
                <c:manualLayout>
                  <c:x val="0.2289986899569654"/>
                  <c:y val="-0.52657266914751599"/>
                </c:manualLayout>
              </c:layout>
              <c:tx>
                <c:rich>
                  <a:bodyPr/>
                  <a:lstStyle/>
                  <a:p>
                    <a:pPr>
                      <a:defRPr b="0" i="1"/>
                    </a:pPr>
                    <a:r>
                      <a:rPr lang="en-US" sz="1400" b="0" i="1" baseline="0"/>
                      <a:t>Equation : y = 23447x</a:t>
                    </a:r>
                    <a:r>
                      <a:rPr lang="en-US" sz="1400" b="0" i="1" baseline="30000"/>
                      <a:t>-1,337</a:t>
                    </a:r>
                    <a:endParaRPr lang="en-US" sz="1400" b="0" i="1"/>
                  </a:p>
                </c:rich>
              </c:tx>
              <c:numFmt formatCode="General" sourceLinked="0"/>
            </c:trendlineLbl>
          </c:trendline>
          <c:xVal>
            <c:numRef>
              <c:f>Feuil1!$A$5:$A$61</c:f>
              <c:numCache>
                <c:formatCode>General</c:formatCode>
                <c:ptCount val="57"/>
                <c:pt idx="0">
                  <c:v>666</c:v>
                </c:pt>
                <c:pt idx="1">
                  <c:v>651</c:v>
                </c:pt>
                <c:pt idx="2">
                  <c:v>564</c:v>
                </c:pt>
                <c:pt idx="3">
                  <c:v>490</c:v>
                </c:pt>
                <c:pt idx="4">
                  <c:v>412</c:v>
                </c:pt>
                <c:pt idx="5">
                  <c:v>378</c:v>
                </c:pt>
                <c:pt idx="6">
                  <c:v>320</c:v>
                </c:pt>
                <c:pt idx="7">
                  <c:v>266</c:v>
                </c:pt>
                <c:pt idx="8">
                  <c:v>248</c:v>
                </c:pt>
                <c:pt idx="9">
                  <c:v>245</c:v>
                </c:pt>
                <c:pt idx="10">
                  <c:v>234</c:v>
                </c:pt>
                <c:pt idx="11">
                  <c:v>229</c:v>
                </c:pt>
                <c:pt idx="12">
                  <c:v>223</c:v>
                </c:pt>
                <c:pt idx="13">
                  <c:v>217</c:v>
                </c:pt>
                <c:pt idx="14">
                  <c:v>207</c:v>
                </c:pt>
                <c:pt idx="15">
                  <c:v>184</c:v>
                </c:pt>
                <c:pt idx="16">
                  <c:v>184</c:v>
                </c:pt>
                <c:pt idx="17">
                  <c:v>190</c:v>
                </c:pt>
                <c:pt idx="18">
                  <c:v>190</c:v>
                </c:pt>
                <c:pt idx="19">
                  <c:v>174</c:v>
                </c:pt>
                <c:pt idx="20">
                  <c:v>163</c:v>
                </c:pt>
                <c:pt idx="21">
                  <c:v>153</c:v>
                </c:pt>
                <c:pt idx="22">
                  <c:v>145</c:v>
                </c:pt>
                <c:pt idx="23">
                  <c:v>157</c:v>
                </c:pt>
                <c:pt idx="24">
                  <c:v>151</c:v>
                </c:pt>
                <c:pt idx="25">
                  <c:v>130</c:v>
                </c:pt>
                <c:pt idx="26">
                  <c:v>123</c:v>
                </c:pt>
                <c:pt idx="27">
                  <c:v>120</c:v>
                </c:pt>
                <c:pt idx="28">
                  <c:v>119</c:v>
                </c:pt>
                <c:pt idx="29">
                  <c:v>118</c:v>
                </c:pt>
                <c:pt idx="30">
                  <c:v>117</c:v>
                </c:pt>
                <c:pt idx="31">
                  <c:v>116</c:v>
                </c:pt>
                <c:pt idx="32">
                  <c:v>115</c:v>
                </c:pt>
                <c:pt idx="33">
                  <c:v>114.5</c:v>
                </c:pt>
                <c:pt idx="34">
                  <c:v>114</c:v>
                </c:pt>
                <c:pt idx="35">
                  <c:v>113.5</c:v>
                </c:pt>
                <c:pt idx="36">
                  <c:v>113</c:v>
                </c:pt>
                <c:pt idx="37">
                  <c:v>112.5</c:v>
                </c:pt>
                <c:pt idx="38">
                  <c:v>112</c:v>
                </c:pt>
                <c:pt idx="39">
                  <c:v>111.5</c:v>
                </c:pt>
                <c:pt idx="40">
                  <c:v>111</c:v>
                </c:pt>
                <c:pt idx="41">
                  <c:v>110.5</c:v>
                </c:pt>
                <c:pt idx="42">
                  <c:v>110.2</c:v>
                </c:pt>
                <c:pt idx="43">
                  <c:v>109.9</c:v>
                </c:pt>
                <c:pt idx="44">
                  <c:v>109.6</c:v>
                </c:pt>
                <c:pt idx="45">
                  <c:v>109.3</c:v>
                </c:pt>
                <c:pt idx="46">
                  <c:v>109</c:v>
                </c:pt>
                <c:pt idx="47">
                  <c:v>108.7</c:v>
                </c:pt>
                <c:pt idx="48">
                  <c:v>108.4</c:v>
                </c:pt>
                <c:pt idx="49">
                  <c:v>108.1</c:v>
                </c:pt>
                <c:pt idx="50">
                  <c:v>108</c:v>
                </c:pt>
                <c:pt idx="51">
                  <c:v>107.9</c:v>
                </c:pt>
                <c:pt idx="52">
                  <c:v>107.8</c:v>
                </c:pt>
                <c:pt idx="53">
                  <c:v>107.7</c:v>
                </c:pt>
                <c:pt idx="54">
                  <c:v>107.6</c:v>
                </c:pt>
                <c:pt idx="55">
                  <c:v>107.5</c:v>
                </c:pt>
                <c:pt idx="56">
                  <c:v>107.4</c:v>
                </c:pt>
              </c:numCache>
            </c:numRef>
          </c:xVal>
          <c:yVal>
            <c:numRef>
              <c:f>Feuil1!$B$5:$B$61</c:f>
              <c:numCache>
                <c:formatCode>General</c:formatCode>
                <c:ptCount val="5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4176"/>
        <c:axId val="66369152"/>
      </c:scatterChart>
      <c:valAx>
        <c:axId val="965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69152"/>
        <c:crosses val="autoZero"/>
        <c:crossBetween val="midCat"/>
      </c:valAx>
      <c:valAx>
        <c:axId val="663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9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Approximation polynomiale de la régression exponentielle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régression exponentielle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32436045419420811"/>
                  <c:y val="-0.538106329229207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i="1" baseline="0"/>
                      <a:t>Equation du polynome : y = -1E-11x</a:t>
                    </a:r>
                    <a:r>
                      <a:rPr lang="en-US" sz="1400" i="1" baseline="30000"/>
                      <a:t>5</a:t>
                    </a:r>
                    <a:r>
                      <a:rPr lang="en-US" sz="1400" i="1" baseline="0"/>
                      <a:t> + 2E-08x</a:t>
                    </a:r>
                    <a:r>
                      <a:rPr lang="en-US" sz="1400" i="1" baseline="30000"/>
                      <a:t>4</a:t>
                    </a:r>
                    <a:r>
                      <a:rPr lang="en-US" sz="1400" i="1" baseline="0"/>
                      <a:t> - 2E-05x</a:t>
                    </a:r>
                    <a:r>
                      <a:rPr lang="en-US" sz="1400" i="1" baseline="30000"/>
                      <a:t>3</a:t>
                    </a:r>
                    <a:r>
                      <a:rPr lang="en-US" sz="1400" i="1" baseline="0"/>
                      <a:t> + 0,0075x</a:t>
                    </a:r>
                    <a:r>
                      <a:rPr lang="en-US" sz="1400" i="1" baseline="30000"/>
                      <a:t>2</a:t>
                    </a:r>
                    <a:r>
                      <a:rPr lang="en-US" sz="1400" i="1" baseline="0"/>
                      <a:t> - 1,5547x + 145,55</a:t>
                    </a:r>
                    <a:endParaRPr lang="en-US" sz="1400" i="1"/>
                  </a:p>
                </c:rich>
              </c:tx>
              <c:numFmt formatCode="General" sourceLinked="0"/>
            </c:trendlineLbl>
          </c:trendline>
          <c:xVal>
            <c:numRef>
              <c:f>Feuil1!$A$2:$A$61</c:f>
              <c:numCache>
                <c:formatCode>General</c:formatCode>
                <c:ptCount val="60"/>
                <c:pt idx="0">
                  <c:v>611</c:v>
                </c:pt>
                <c:pt idx="1">
                  <c:v>520</c:v>
                </c:pt>
                <c:pt idx="2">
                  <c:v>667</c:v>
                </c:pt>
                <c:pt idx="3">
                  <c:v>666</c:v>
                </c:pt>
                <c:pt idx="4">
                  <c:v>651</c:v>
                </c:pt>
                <c:pt idx="5">
                  <c:v>564</c:v>
                </c:pt>
                <c:pt idx="6">
                  <c:v>490</c:v>
                </c:pt>
                <c:pt idx="7">
                  <c:v>412</c:v>
                </c:pt>
                <c:pt idx="8">
                  <c:v>378</c:v>
                </c:pt>
                <c:pt idx="9">
                  <c:v>320</c:v>
                </c:pt>
                <c:pt idx="10">
                  <c:v>266</c:v>
                </c:pt>
                <c:pt idx="11">
                  <c:v>248</c:v>
                </c:pt>
                <c:pt idx="12">
                  <c:v>245</c:v>
                </c:pt>
                <c:pt idx="13">
                  <c:v>234</c:v>
                </c:pt>
                <c:pt idx="14">
                  <c:v>229</c:v>
                </c:pt>
                <c:pt idx="15">
                  <c:v>223</c:v>
                </c:pt>
                <c:pt idx="16">
                  <c:v>217</c:v>
                </c:pt>
                <c:pt idx="17">
                  <c:v>207</c:v>
                </c:pt>
                <c:pt idx="18">
                  <c:v>184</c:v>
                </c:pt>
                <c:pt idx="19">
                  <c:v>184</c:v>
                </c:pt>
                <c:pt idx="20">
                  <c:v>190</c:v>
                </c:pt>
                <c:pt idx="21">
                  <c:v>190</c:v>
                </c:pt>
                <c:pt idx="22">
                  <c:v>174</c:v>
                </c:pt>
                <c:pt idx="23">
                  <c:v>163</c:v>
                </c:pt>
                <c:pt idx="24">
                  <c:v>153</c:v>
                </c:pt>
                <c:pt idx="25">
                  <c:v>145</c:v>
                </c:pt>
                <c:pt idx="26">
                  <c:v>157</c:v>
                </c:pt>
                <c:pt idx="27">
                  <c:v>151</c:v>
                </c:pt>
                <c:pt idx="28">
                  <c:v>130</c:v>
                </c:pt>
                <c:pt idx="29">
                  <c:v>123</c:v>
                </c:pt>
                <c:pt idx="30">
                  <c:v>120</c:v>
                </c:pt>
                <c:pt idx="31">
                  <c:v>119</c:v>
                </c:pt>
                <c:pt idx="32">
                  <c:v>118</c:v>
                </c:pt>
                <c:pt idx="33">
                  <c:v>117</c:v>
                </c:pt>
                <c:pt idx="34">
                  <c:v>116</c:v>
                </c:pt>
                <c:pt idx="35">
                  <c:v>115</c:v>
                </c:pt>
                <c:pt idx="36">
                  <c:v>114.5</c:v>
                </c:pt>
                <c:pt idx="37">
                  <c:v>114</c:v>
                </c:pt>
                <c:pt idx="38">
                  <c:v>113.5</c:v>
                </c:pt>
                <c:pt idx="39">
                  <c:v>113</c:v>
                </c:pt>
                <c:pt idx="40">
                  <c:v>112.5</c:v>
                </c:pt>
                <c:pt idx="41">
                  <c:v>112</c:v>
                </c:pt>
                <c:pt idx="42">
                  <c:v>111.5</c:v>
                </c:pt>
                <c:pt idx="43">
                  <c:v>111</c:v>
                </c:pt>
                <c:pt idx="44">
                  <c:v>110.5</c:v>
                </c:pt>
                <c:pt idx="45">
                  <c:v>110.2</c:v>
                </c:pt>
                <c:pt idx="46">
                  <c:v>109.9</c:v>
                </c:pt>
                <c:pt idx="47">
                  <c:v>109.6</c:v>
                </c:pt>
                <c:pt idx="48">
                  <c:v>109.3</c:v>
                </c:pt>
                <c:pt idx="49">
                  <c:v>109</c:v>
                </c:pt>
                <c:pt idx="50">
                  <c:v>108.7</c:v>
                </c:pt>
                <c:pt idx="51">
                  <c:v>108.4</c:v>
                </c:pt>
                <c:pt idx="52">
                  <c:v>108.1</c:v>
                </c:pt>
                <c:pt idx="53">
                  <c:v>108</c:v>
                </c:pt>
                <c:pt idx="54">
                  <c:v>107.9</c:v>
                </c:pt>
                <c:pt idx="55">
                  <c:v>107.8</c:v>
                </c:pt>
                <c:pt idx="56">
                  <c:v>107.7</c:v>
                </c:pt>
                <c:pt idx="57">
                  <c:v>107.6</c:v>
                </c:pt>
                <c:pt idx="58">
                  <c:v>107.5</c:v>
                </c:pt>
                <c:pt idx="59">
                  <c:v>107.4</c:v>
                </c:pt>
              </c:numCache>
            </c:numRef>
          </c:xVal>
          <c:yVal>
            <c:numRef>
              <c:f>Feuil1!$C$2:$C$61</c:f>
              <c:numCache>
                <c:formatCode>General</c:formatCode>
                <c:ptCount val="60"/>
                <c:pt idx="0">
                  <c:v>4.4172317523500713</c:v>
                </c:pt>
                <c:pt idx="1">
                  <c:v>5.4801293946541545</c:v>
                </c:pt>
                <c:pt idx="2">
                  <c:v>3.9285387701563517</c:v>
                </c:pt>
                <c:pt idx="3">
                  <c:v>3.9364273358954334</c:v>
                </c:pt>
                <c:pt idx="4">
                  <c:v>4.0581631384674433</c:v>
                </c:pt>
                <c:pt idx="5">
                  <c:v>4.9161725937809209</c:v>
                </c:pt>
                <c:pt idx="6">
                  <c:v>5.9332838340173817</c:v>
                </c:pt>
                <c:pt idx="7">
                  <c:v>7.4811731344134973</c:v>
                </c:pt>
                <c:pt idx="8">
                  <c:v>8.3942277278262196</c:v>
                </c:pt>
                <c:pt idx="9">
                  <c:v>10.488219370173345</c:v>
                </c:pt>
                <c:pt idx="10">
                  <c:v>13.428284541821972</c:v>
                </c:pt>
                <c:pt idx="11">
                  <c:v>14.747057926762597</c:v>
                </c:pt>
                <c:pt idx="12">
                  <c:v>14.988985126032617</c:v>
                </c:pt>
                <c:pt idx="13">
                  <c:v>15.938435236255398</c:v>
                </c:pt>
                <c:pt idx="14">
                  <c:v>16.405415851607117</c:v>
                </c:pt>
                <c:pt idx="15">
                  <c:v>16.998229226410871</c:v>
                </c:pt>
                <c:pt idx="16">
                  <c:v>17.629525333226432</c:v>
                </c:pt>
                <c:pt idx="17">
                  <c:v>18.777377247131298</c:v>
                </c:pt>
                <c:pt idx="18">
                  <c:v>21.979907179140575</c:v>
                </c:pt>
                <c:pt idx="19">
                  <c:v>21.979907179140575</c:v>
                </c:pt>
                <c:pt idx="20">
                  <c:v>21.056865299344523</c:v>
                </c:pt>
                <c:pt idx="21">
                  <c:v>21.056865299344523</c:v>
                </c:pt>
                <c:pt idx="22">
                  <c:v>23.684975426711443</c:v>
                </c:pt>
                <c:pt idx="23">
                  <c:v>25.845947412207739</c:v>
                </c:pt>
                <c:pt idx="24">
                  <c:v>28.129035453388219</c:v>
                </c:pt>
                <c:pt idx="25">
                  <c:v>30.223048247482023</c:v>
                </c:pt>
                <c:pt idx="26">
                  <c:v>27.174993455249201</c:v>
                </c:pt>
                <c:pt idx="27">
                  <c:v>28.628270026948673</c:v>
                </c:pt>
                <c:pt idx="28">
                  <c:v>34.973977104983298</c:v>
                </c:pt>
                <c:pt idx="29">
                  <c:v>37.660332447332074</c:v>
                </c:pt>
                <c:pt idx="30">
                  <c:v>38.924402743316627</c:v>
                </c:pt>
                <c:pt idx="31">
                  <c:v>39.362347950965543</c:v>
                </c:pt>
                <c:pt idx="32">
                  <c:v>39.808979045748792</c:v>
                </c:pt>
                <c:pt idx="33">
                  <c:v>40.264544116155776</c:v>
                </c:pt>
                <c:pt idx="34">
                  <c:v>40.729300539582603</c:v>
                </c:pt>
                <c:pt idx="35">
                  <c:v>41.203515414044737</c:v>
                </c:pt>
                <c:pt idx="36">
                  <c:v>41.444256008164309</c:v>
                </c:pt>
                <c:pt idx="37">
                  <c:v>41.687466013923149</c:v>
                </c:pt>
                <c:pt idx="38">
                  <c:v>41.933181759641087</c:v>
                </c:pt>
                <c:pt idx="39">
                  <c:v>42.181440271306123</c:v>
                </c:pt>
                <c:pt idx="40">
                  <c:v>42.432279289135593</c:v>
                </c:pt>
                <c:pt idx="41">
                  <c:v>42.685737284606034</c:v>
                </c:pt>
                <c:pt idx="42">
                  <c:v>42.941853477967221</c:v>
                </c:pt>
                <c:pt idx="43">
                  <c:v>43.200667856257049</c:v>
                </c:pt>
                <c:pt idx="44">
                  <c:v>43.462221191832541</c:v>
                </c:pt>
                <c:pt idx="45">
                  <c:v>43.620485154553741</c:v>
                </c:pt>
                <c:pt idx="46">
                  <c:v>43.779759215977741</c:v>
                </c:pt>
                <c:pt idx="47">
                  <c:v>43.940052606720478</c:v>
                </c:pt>
                <c:pt idx="48">
                  <c:v>44.101374667329225</c:v>
                </c:pt>
                <c:pt idx="49">
                  <c:v>44.263734849898022</c:v>
                </c:pt>
                <c:pt idx="50">
                  <c:v>44.427142719711725</c:v>
                </c:pt>
                <c:pt idx="51">
                  <c:v>44.591607956918459</c:v>
                </c:pt>
                <c:pt idx="52">
                  <c:v>44.757140358231744</c:v>
                </c:pt>
                <c:pt idx="53">
                  <c:v>44.812556683179523</c:v>
                </c:pt>
                <c:pt idx="54">
                  <c:v>44.868093052769225</c:v>
                </c:pt>
                <c:pt idx="55">
                  <c:v>44.923749838662538</c:v>
                </c:pt>
                <c:pt idx="56">
                  <c:v>44.979527414018513</c:v>
                </c:pt>
                <c:pt idx="57">
                  <c:v>45.035426153500069</c:v>
                </c:pt>
                <c:pt idx="58">
                  <c:v>45.091446433282243</c:v>
                </c:pt>
                <c:pt idx="59">
                  <c:v>45.147588631059151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7264"/>
        <c:axId val="103464960"/>
      </c:scatterChart>
      <c:valAx>
        <c:axId val="1034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464960"/>
        <c:crosses val="autoZero"/>
        <c:crossBetween val="midCat"/>
      </c:valAx>
      <c:valAx>
        <c:axId val="1034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6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Taux d'erreur selon le type</a:t>
            </a:r>
            <a:r>
              <a:rPr lang="fr-FR" baseline="0"/>
              <a:t> de régression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Feuil1!$E$1</c:f>
              <c:strCache>
                <c:ptCount val="1"/>
                <c:pt idx="0">
                  <c:v>Taux d'erreur (régression exponentielle)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Feuil1!$B$2:$B$61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Feuil1!$E$2:$E$61</c:f>
              <c:numCache>
                <c:formatCode>0.00%</c:formatCode>
                <c:ptCount val="60"/>
                <c:pt idx="0">
                  <c:v>0.77361387039111629</c:v>
                </c:pt>
                <c:pt idx="1">
                  <c:v>0.63504511372468819</c:v>
                </c:pt>
                <c:pt idx="2">
                  <c:v>0.23635728816274271</c:v>
                </c:pt>
                <c:pt idx="3">
                  <c:v>1.6149838084107686E-2</c:v>
                </c:pt>
                <c:pt idx="4">
                  <c:v>0.23208452430235207</c:v>
                </c:pt>
                <c:pt idx="5">
                  <c:v>0.22046162650801712</c:v>
                </c:pt>
                <c:pt idx="6">
                  <c:v>0.17978512335223187</c:v>
                </c:pt>
                <c:pt idx="7">
                  <c:v>6.9351003681480394E-2</c:v>
                </c:pt>
                <c:pt idx="8">
                  <c:v>7.2165336921428985E-2</c:v>
                </c:pt>
                <c:pt idx="9">
                  <c:v>4.6549309557898405E-2</c:v>
                </c:pt>
                <c:pt idx="10">
                  <c:v>0.18083356323431751</c:v>
                </c:pt>
                <c:pt idx="11">
                  <c:v>0.18627837094050498</c:v>
                </c:pt>
                <c:pt idx="12">
                  <c:v>0.13269645071421018</c:v>
                </c:pt>
                <c:pt idx="13">
                  <c:v>0.1216201720885379</c:v>
                </c:pt>
                <c:pt idx="14">
                  <c:v>8.566779801984957E-2</c:v>
                </c:pt>
                <c:pt idx="15">
                  <c:v>5.872548329092301E-2</c:v>
                </c:pt>
                <c:pt idx="16">
                  <c:v>3.5708580992816839E-2</c:v>
                </c:pt>
                <c:pt idx="17">
                  <c:v>4.1399671365182876E-2</c:v>
                </c:pt>
                <c:pt idx="18">
                  <c:v>0.13557414755457084</c:v>
                </c:pt>
                <c:pt idx="19">
                  <c:v>9.0078050057442988E-2</c:v>
                </c:pt>
                <c:pt idx="20">
                  <c:v>2.7005586318820602E-3</c:v>
                </c:pt>
                <c:pt idx="21">
                  <c:v>4.4789890957075938E-2</c:v>
                </c:pt>
                <c:pt idx="22">
                  <c:v>2.8920250680899637E-2</c:v>
                </c:pt>
                <c:pt idx="23">
                  <c:v>7.1421154843635107E-2</c:v>
                </c:pt>
                <c:pt idx="24">
                  <c:v>0.11123863306913777</c:v>
                </c:pt>
                <c:pt idx="25">
                  <c:v>0.13972939502665349</c:v>
                </c:pt>
                <c:pt idx="26">
                  <c:v>6.4395031239795385E-3</c:v>
                </c:pt>
                <c:pt idx="27">
                  <c:v>2.1945790868860161E-2</c:v>
                </c:pt>
                <c:pt idx="28">
                  <c:v>0.1708120608374302</c:v>
                </c:pt>
                <c:pt idx="29">
                  <c:v>0.20340586366424246</c:v>
                </c:pt>
                <c:pt idx="30">
                  <c:v>0.20358444021796218</c:v>
                </c:pt>
                <c:pt idx="31">
                  <c:v>0.18704036558329715</c:v>
                </c:pt>
                <c:pt idx="32">
                  <c:v>0.17104128789446874</c:v>
                </c:pt>
                <c:pt idx="33">
                  <c:v>0.15558462795663902</c:v>
                </c:pt>
                <c:pt idx="34">
                  <c:v>0.14066778618048217</c:v>
                </c:pt>
                <c:pt idx="35">
                  <c:v>0.12628814220718299</c:v>
                </c:pt>
                <c:pt idx="36">
                  <c:v>0.10723454674367452</c:v>
                </c:pt>
                <c:pt idx="37">
                  <c:v>8.8455028969416774E-2</c:v>
                </c:pt>
                <c:pt idx="38">
                  <c:v>6.9948943451368401E-2</c:v>
                </c:pt>
                <c:pt idx="39">
                  <c:v>5.1715642170474793E-2</c:v>
                </c:pt>
                <c:pt idx="40">
                  <c:v>3.3754474497492186E-2</c:v>
                </c:pt>
                <c:pt idx="41">
                  <c:v>1.6064787168460954E-2</c:v>
                </c:pt>
                <c:pt idx="42">
                  <c:v>1.3540757401776485E-3</c:v>
                </c:pt>
                <c:pt idx="43">
                  <c:v>1.8502772836813418E-2</c:v>
                </c:pt>
                <c:pt idx="44">
                  <c:v>3.5381965440285421E-2</c:v>
                </c:pt>
                <c:pt idx="45">
                  <c:v>5.4550398442733752E-2</c:v>
                </c:pt>
                <c:pt idx="46">
                  <c:v>7.355547042038113E-2</c:v>
                </c:pt>
                <c:pt idx="47">
                  <c:v>9.2397417673063212E-2</c:v>
                </c:pt>
                <c:pt idx="48">
                  <c:v>0.11107647708541227</c:v>
                </c:pt>
                <c:pt idx="49">
                  <c:v>0.12959288613024017</c:v>
                </c:pt>
                <c:pt idx="50">
                  <c:v>0.14794688287194277</c:v>
                </c:pt>
                <c:pt idx="51">
                  <c:v>0.16613870596994512</c:v>
                </c:pt>
                <c:pt idx="52">
                  <c:v>0.18416859468217181</c:v>
                </c:pt>
                <c:pt idx="53">
                  <c:v>0.20501939627713769</c:v>
                </c:pt>
                <c:pt idx="54">
                  <c:v>0.2258154126433381</c:v>
                </c:pt>
                <c:pt idx="55">
                  <c:v>0.24655666993775652</c:v>
                </c:pt>
                <c:pt idx="56">
                  <c:v>0.26724319433901245</c:v>
                </c:pt>
                <c:pt idx="57">
                  <c:v>0.28787501204742899</c:v>
                </c:pt>
                <c:pt idx="58">
                  <c:v>0.30845214928505327</c:v>
                </c:pt>
                <c:pt idx="59">
                  <c:v>0.32897463229571416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Feuil1!$H$1</c:f>
              <c:strCache>
                <c:ptCount val="1"/>
                <c:pt idx="0">
                  <c:v>Taux d'erreur (Régression polynomiale)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Feuil1!$B$2:$B$61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Feuil1!$H$2:$H$61</c:f>
              <c:numCache>
                <c:formatCode>0.00%</c:formatCode>
                <c:ptCount val="60"/>
                <c:pt idx="0">
                  <c:v>0.80002279868765991</c:v>
                </c:pt>
                <c:pt idx="1">
                  <c:v>0.60187262070655112</c:v>
                </c:pt>
                <c:pt idx="2">
                  <c:v>0.18216170763885439</c:v>
                </c:pt>
                <c:pt idx="3">
                  <c:v>7.4100737259652397E-2</c:v>
                </c:pt>
                <c:pt idx="4">
                  <c:v>0.14100195062129112</c:v>
                </c:pt>
                <c:pt idx="5">
                  <c:v>0.22105236650710189</c:v>
                </c:pt>
                <c:pt idx="6">
                  <c:v>0.29130899287252343</c:v>
                </c:pt>
                <c:pt idx="7">
                  <c:v>5.0964003611575298E-2</c:v>
                </c:pt>
                <c:pt idx="8">
                  <c:v>1.5560939159537353E-2</c:v>
                </c:pt>
                <c:pt idx="9">
                  <c:v>9.9219552457656096E-2</c:v>
                </c:pt>
                <c:pt idx="10">
                  <c:v>0.19074117600417298</c:v>
                </c:pt>
                <c:pt idx="11">
                  <c:v>0.18436044518692035</c:v>
                </c:pt>
                <c:pt idx="12">
                  <c:v>0.12886949472514017</c:v>
                </c:pt>
                <c:pt idx="13">
                  <c:v>0.11218238376248578</c:v>
                </c:pt>
                <c:pt idx="14">
                  <c:v>7.3864359503596488E-2</c:v>
                </c:pt>
                <c:pt idx="15">
                  <c:v>4.4746237002858853E-2</c:v>
                </c:pt>
                <c:pt idx="16">
                  <c:v>2.024105939601064E-2</c:v>
                </c:pt>
                <c:pt idx="17">
                  <c:v>2.5773002759373973E-2</c:v>
                </c:pt>
                <c:pt idx="18">
                  <c:v>0.12748805676515362</c:v>
                </c:pt>
                <c:pt idx="19">
                  <c:v>8.1566375542266978E-2</c:v>
                </c:pt>
                <c:pt idx="20">
                  <c:v>9.3178122017168567E-3</c:v>
                </c:pt>
                <c:pt idx="21">
                  <c:v>5.7380565163703372E-2</c:v>
                </c:pt>
                <c:pt idx="22">
                  <c:v>2.5123833164838624E-2</c:v>
                </c:pt>
                <c:pt idx="23">
                  <c:v>7.3942180647488115E-2</c:v>
                </c:pt>
                <c:pt idx="24">
                  <c:v>0.11866850120310411</c:v>
                </c:pt>
                <c:pt idx="25">
                  <c:v>0.14995035764773276</c:v>
                </c:pt>
                <c:pt idx="26">
                  <c:v>1.2612611896857964E-2</c:v>
                </c:pt>
                <c:pt idx="27">
                  <c:v>3.1091521421364281E-2</c:v>
                </c:pt>
                <c:pt idx="28">
                  <c:v>0.18215794075299122</c:v>
                </c:pt>
                <c:pt idx="29">
                  <c:v>0.21233786583779649</c:v>
                </c:pt>
                <c:pt idx="30">
                  <c:v>0.2109801291475347</c:v>
                </c:pt>
                <c:pt idx="31">
                  <c:v>0.19396132875735628</c:v>
                </c:pt>
                <c:pt idx="32">
                  <c:v>0.17740048686237039</c:v>
                </c:pt>
                <c:pt idx="33">
                  <c:v>0.16129116469163951</c:v>
                </c:pt>
                <c:pt idx="34">
                  <c:v>0.14562692799150853</c:v>
                </c:pt>
                <c:pt idx="35">
                  <c:v>0.13040134988204757</c:v>
                </c:pt>
                <c:pt idx="36">
                  <c:v>0.11093668295236128</c:v>
                </c:pt>
                <c:pt idx="37">
                  <c:v>9.1705527522936217E-2</c:v>
                </c:pt>
                <c:pt idx="38">
                  <c:v>7.2706291818358262E-2</c:v>
                </c:pt>
                <c:pt idx="39">
                  <c:v>5.3937384644692041E-2</c:v>
                </c:pt>
                <c:pt idx="40">
                  <c:v>3.5397215563451094E-2</c:v>
                </c:pt>
                <c:pt idx="41">
                  <c:v>1.708419506330381E-2</c:v>
                </c:pt>
                <c:pt idx="42">
                  <c:v>1.0032652704938495E-3</c:v>
                </c:pt>
                <c:pt idx="43">
                  <c:v>1.8866752588958494E-2</c:v>
                </c:pt>
                <c:pt idx="44">
                  <c:v>3.6507852614535673E-2</c:v>
                </c:pt>
                <c:pt idx="45">
                  <c:v>5.617051725331846E-2</c:v>
                </c:pt>
                <c:pt idx="46">
                  <c:v>7.5695563472737079E-2</c:v>
                </c:pt>
                <c:pt idx="47">
                  <c:v>9.5083561144389733E-2</c:v>
                </c:pt>
                <c:pt idx="48">
                  <c:v>0.11433507985564541</c:v>
                </c:pt>
                <c:pt idx="49">
                  <c:v>0.13345068888860909</c:v>
                </c:pt>
                <c:pt idx="50">
                  <c:v>0.15243095719927108</c:v>
                </c:pt>
                <c:pt idx="51">
                  <c:v>0.17127645339682929</c:v>
                </c:pt>
                <c:pt idx="52">
                  <c:v>0.18998774572319954</c:v>
                </c:pt>
                <c:pt idx="53">
                  <c:v>0.21114755722007547</c:v>
                </c:pt>
                <c:pt idx="54">
                  <c:v>0.23226064876426644</c:v>
                </c:pt>
                <c:pt idx="55">
                  <c:v>0.25332708358947087</c:v>
                </c:pt>
                <c:pt idx="56">
                  <c:v>0.2743469249194288</c:v>
                </c:pt>
                <c:pt idx="57">
                  <c:v>0.29532023596765244</c:v>
                </c:pt>
                <c:pt idx="58">
                  <c:v>0.31624707993717344</c:v>
                </c:pt>
                <c:pt idx="59">
                  <c:v>0.33712752002028784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8992"/>
        <c:axId val="103466112"/>
      </c:scatterChart>
      <c:valAx>
        <c:axId val="1034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466112"/>
        <c:crosses val="autoZero"/>
        <c:crossBetween val="midCat"/>
      </c:valAx>
      <c:valAx>
        <c:axId val="103466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346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405791</xdr:colOff>
      <xdr:row>1</xdr:row>
      <xdr:rowOff>65303</xdr:rowOff>
    </xdr:from>
    <xdr:to>
      <xdr:col>20</xdr:col>
      <xdr:colOff>304800</xdr:colOff>
      <xdr:row>17</xdr:row>
      <xdr:rowOff>161925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405491</xdr:colOff>
      <xdr:row>17</xdr:row>
      <xdr:rowOff>170769</xdr:rowOff>
    </xdr:from>
    <xdr:to>
      <xdr:col>20</xdr:col>
      <xdr:colOff>304799</xdr:colOff>
      <xdr:row>32</xdr:row>
      <xdr:rowOff>124180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406380</xdr:colOff>
      <xdr:row>32</xdr:row>
      <xdr:rowOff>134886</xdr:rowOff>
    </xdr:from>
    <xdr:to>
      <xdr:col>20</xdr:col>
      <xdr:colOff>304800</xdr:colOff>
      <xdr:row>47</xdr:row>
      <xdr:rowOff>176834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7" zoomScale="70" zoomScaleNormal="70" workbookViewId="0">
      <selection activeCell="V39" sqref="V39"/>
    </sheetView>
  </sheetViews>
  <sheetFormatPr baseColWidth="10" defaultRowHeight="15" x14ac:dyDescent="0.25"/>
  <cols>
    <col min="1" max="1" width="8.5703125" bestFit="1" customWidth="1"/>
    <col min="2" max="2" width="8.42578125" bestFit="1" customWidth="1"/>
    <col min="3" max="3" width="23.5703125" bestFit="1" customWidth="1"/>
    <col min="4" max="4" width="14.140625" bestFit="1" customWidth="1"/>
    <col min="5" max="5" width="12.7109375" bestFit="1" customWidth="1"/>
    <col min="6" max="6" width="22.140625" bestFit="1" customWidth="1"/>
    <col min="7" max="7" width="14.140625" bestFit="1" customWidth="1"/>
    <col min="8" max="8" width="12.7109375" bestFit="1" customWidth="1"/>
    <col min="10" max="10" width="12.7109375" bestFit="1" customWidth="1"/>
    <col min="13" max="13" width="19.7109375" customWidth="1"/>
    <col min="14" max="14" width="9.85546875" customWidth="1"/>
    <col min="15" max="15" width="14" customWidth="1"/>
    <col min="16" max="16" width="13.42578125" customWidth="1"/>
  </cols>
  <sheetData>
    <row r="1" spans="1:10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13</v>
      </c>
      <c r="F1" s="2" t="s">
        <v>4</v>
      </c>
      <c r="G1" s="2" t="s">
        <v>2</v>
      </c>
      <c r="H1" s="2" t="s">
        <v>12</v>
      </c>
      <c r="J1" t="s">
        <v>5</v>
      </c>
    </row>
    <row r="2" spans="1:10" x14ac:dyDescent="0.25">
      <c r="A2">
        <v>611</v>
      </c>
      <c r="B2">
        <v>1</v>
      </c>
      <c r="C2">
        <f>23447*A2^-1.337</f>
        <v>4.4172317523500713</v>
      </c>
      <c r="D2">
        <f>C2-B2</f>
        <v>3.4172317523500713</v>
      </c>
      <c r="E2" s="1">
        <f>ABS((C2-B2)/C2)</f>
        <v>0.77361387039111629</v>
      </c>
      <c r="F2" s="3">
        <f>$J$2*A2^5 + $J$3*A2^4 + $J$4*A2^3 + $J$5*A2^2 + $J$6*A2 + $J$7</f>
        <v>5.0005700321714244</v>
      </c>
      <c r="G2" s="3">
        <f>F2-B2</f>
        <v>4.0005700321714244</v>
      </c>
      <c r="H2" s="1">
        <f>ABS((F2-B2)/F2)</f>
        <v>0.80002279868765991</v>
      </c>
      <c r="I2" t="s">
        <v>6</v>
      </c>
      <c r="J2">
        <f>-9.93030764967767E-12</f>
        <v>-9.9303076496776708E-12</v>
      </c>
    </row>
    <row r="3" spans="1:10" x14ac:dyDescent="0.25">
      <c r="A3">
        <v>520</v>
      </c>
      <c r="B3">
        <v>2</v>
      </c>
      <c r="C3">
        <f t="shared" ref="C3:C61" si="0">23447*A3^-1.337</f>
        <v>5.4801293946541545</v>
      </c>
      <c r="D3">
        <f t="shared" ref="D3:D61" si="1">C3-B3</f>
        <v>3.4801293946541545</v>
      </c>
      <c r="E3" s="1">
        <f t="shared" ref="E3:E61" si="2">ABS((C3-B3)/C3)</f>
        <v>0.63504511372468819</v>
      </c>
      <c r="F3" s="3">
        <f>$J$2*A3^5 + $J$3*A3^4 + $J$4*A3^3 + $J$5*A3^2 + $J$6*A3 + $J$7</f>
        <v>5.0235178589057909</v>
      </c>
      <c r="G3" s="3">
        <f t="shared" ref="G3:G61" si="3">F3-B3</f>
        <v>3.0235178589057909</v>
      </c>
      <c r="H3" s="1">
        <f t="shared" ref="H3:H61" si="4">ABS((F3-B3)/F3)</f>
        <v>0.60187262070655112</v>
      </c>
      <c r="I3" t="s">
        <v>7</v>
      </c>
      <c r="J3">
        <f>2.14781420224059E-08</f>
        <v>2.1478142022405899E-8</v>
      </c>
    </row>
    <row r="4" spans="1:10" x14ac:dyDescent="0.25">
      <c r="A4">
        <v>667</v>
      </c>
      <c r="B4">
        <v>3</v>
      </c>
      <c r="C4">
        <f t="shared" si="0"/>
        <v>3.9285387701563517</v>
      </c>
      <c r="D4">
        <f t="shared" si="1"/>
        <v>0.92853877015635167</v>
      </c>
      <c r="E4" s="1">
        <f t="shared" si="2"/>
        <v>0.23635728816274271</v>
      </c>
      <c r="F4" s="3">
        <f>$J$2*A4^5 + $J$3*A4^4 + $J$4*A4^3 + $J$5*A4^2 + $J$6*A4 + $J$7</f>
        <v>3.6682068179258636</v>
      </c>
      <c r="G4" s="3">
        <f t="shared" si="3"/>
        <v>0.66820681792586356</v>
      </c>
      <c r="H4" s="1">
        <f t="shared" si="4"/>
        <v>0.18216170763885439</v>
      </c>
      <c r="I4" t="s">
        <v>8</v>
      </c>
      <c r="J4">
        <f>-0.0000180638025675828</f>
        <v>-1.8063802567582799E-5</v>
      </c>
    </row>
    <row r="5" spans="1:10" x14ac:dyDescent="0.25">
      <c r="A5">
        <v>666</v>
      </c>
      <c r="B5">
        <v>4</v>
      </c>
      <c r="C5">
        <f t="shared" si="0"/>
        <v>3.9364273358954334</v>
      </c>
      <c r="D5">
        <f t="shared" si="1"/>
        <v>-6.3572664104566634E-2</v>
      </c>
      <c r="E5" s="1">
        <f t="shared" si="2"/>
        <v>1.6149838084107686E-2</v>
      </c>
      <c r="F5" s="3">
        <f>$J$2*A5^5 + $J$3*A5^4 + $J$4*A5^3 + $J$5*A5^2 + $J$6*A5 + $J$7</f>
        <v>3.7240454840438701</v>
      </c>
      <c r="G5" s="3">
        <f t="shared" si="3"/>
        <v>-0.27595451595612985</v>
      </c>
      <c r="H5" s="1">
        <f t="shared" si="4"/>
        <v>7.4100737259652397E-2</v>
      </c>
      <c r="I5" t="s">
        <v>9</v>
      </c>
      <c r="J5">
        <f>0.007451829732734</f>
        <v>7.4518297327340003E-3</v>
      </c>
    </row>
    <row r="6" spans="1:10" x14ac:dyDescent="0.25">
      <c r="A6">
        <v>651</v>
      </c>
      <c r="B6">
        <v>5</v>
      </c>
      <c r="C6">
        <f t="shared" si="0"/>
        <v>4.0581631384674433</v>
      </c>
      <c r="D6">
        <f t="shared" si="1"/>
        <v>-0.94183686153255675</v>
      </c>
      <c r="E6" s="1">
        <f t="shared" si="2"/>
        <v>0.23208452430235207</v>
      </c>
      <c r="F6" s="3">
        <f>$J$2*A6^5 + $J$3*A6^4 + $J$4*A6^3 + $J$5*A6^2 + $J$6*A6 + $J$7</f>
        <v>4.382113455001047</v>
      </c>
      <c r="G6" s="3">
        <f t="shared" si="3"/>
        <v>-0.61788654499895301</v>
      </c>
      <c r="H6" s="1">
        <f t="shared" si="4"/>
        <v>0.14100195062129112</v>
      </c>
      <c r="I6" t="s">
        <v>10</v>
      </c>
      <c r="J6">
        <f>-1.55467900656442</f>
        <v>-1.55467900656442</v>
      </c>
    </row>
    <row r="7" spans="1:10" x14ac:dyDescent="0.25">
      <c r="A7">
        <v>564</v>
      </c>
      <c r="B7">
        <v>6</v>
      </c>
      <c r="C7">
        <f t="shared" si="0"/>
        <v>4.9161725937809209</v>
      </c>
      <c r="D7">
        <f t="shared" si="1"/>
        <v>-1.0838274062190791</v>
      </c>
      <c r="E7" s="1">
        <f t="shared" si="2"/>
        <v>0.22046162650801712</v>
      </c>
      <c r="F7" s="3">
        <f>$J$2*A7^5 + $J$3*A7^4 + $J$4*A7^3 + $J$5*A7^2 + $J$6*A7 + $J$7</f>
        <v>4.9137941701578143</v>
      </c>
      <c r="G7" s="3">
        <f t="shared" si="3"/>
        <v>-1.0862058298421857</v>
      </c>
      <c r="H7" s="1">
        <f t="shared" si="4"/>
        <v>0.22105236650710189</v>
      </c>
      <c r="I7" t="s">
        <v>11</v>
      </c>
      <c r="J7">
        <f>145.552025091649</f>
        <v>145.552025091649</v>
      </c>
    </row>
    <row r="8" spans="1:10" x14ac:dyDescent="0.25">
      <c r="A8">
        <v>490</v>
      </c>
      <c r="B8">
        <v>7</v>
      </c>
      <c r="C8">
        <f t="shared" si="0"/>
        <v>5.9332838340173817</v>
      </c>
      <c r="D8">
        <f t="shared" si="1"/>
        <v>-1.0667161659826183</v>
      </c>
      <c r="E8" s="1">
        <f t="shared" si="2"/>
        <v>0.17978512335223187</v>
      </c>
      <c r="F8" s="3">
        <f>$J$2*A8^5 + $J$3*A8^4 + $J$4*A8^3 + $J$5*A8^2 + $J$6*A8 + $J$7</f>
        <v>5.4208559211134002</v>
      </c>
      <c r="G8" s="3">
        <f t="shared" si="3"/>
        <v>-1.5791440788865998</v>
      </c>
      <c r="H8" s="1">
        <f t="shared" si="4"/>
        <v>0.29130899287252343</v>
      </c>
    </row>
    <row r="9" spans="1:10" x14ac:dyDescent="0.25">
      <c r="A9">
        <v>412</v>
      </c>
      <c r="B9">
        <v>8</v>
      </c>
      <c r="C9">
        <f t="shared" si="0"/>
        <v>7.4811731344134973</v>
      </c>
      <c r="D9">
        <f t="shared" si="1"/>
        <v>-0.51882686558650271</v>
      </c>
      <c r="E9" s="1">
        <f t="shared" si="2"/>
        <v>6.9351003681480394E-2</v>
      </c>
      <c r="F9" s="3">
        <f>$J$2*A9^5 + $J$3*A9^4 + $J$4*A9^3 + $J$5*A9^2 + $J$6*A9 + $J$7</f>
        <v>7.6120589977472832</v>
      </c>
      <c r="G9" s="3">
        <f t="shared" si="3"/>
        <v>-0.38794100225271677</v>
      </c>
      <c r="H9" s="1">
        <f t="shared" si="4"/>
        <v>5.0964003611575298E-2</v>
      </c>
    </row>
    <row r="10" spans="1:10" x14ac:dyDescent="0.25">
      <c r="A10">
        <v>378</v>
      </c>
      <c r="B10">
        <v>9</v>
      </c>
      <c r="C10">
        <f t="shared" si="0"/>
        <v>8.3942277278262196</v>
      </c>
      <c r="D10">
        <f t="shared" si="1"/>
        <v>-0.60577227217378038</v>
      </c>
      <c r="E10" s="1">
        <f t="shared" si="2"/>
        <v>7.2165336921428985E-2</v>
      </c>
      <c r="F10" s="3">
        <f>$J$2*A10^5 + $J$3*A10^4 + $J$4*A10^3 + $J$5*A10^2 + $J$6*A10 + $J$7</f>
        <v>8.8620974408963207</v>
      </c>
      <c r="G10" s="3">
        <f t="shared" si="3"/>
        <v>-0.13790255910367932</v>
      </c>
      <c r="H10" s="1">
        <f t="shared" si="4"/>
        <v>1.5560939159537353E-2</v>
      </c>
    </row>
    <row r="11" spans="1:10" x14ac:dyDescent="0.25">
      <c r="A11">
        <v>320</v>
      </c>
      <c r="B11">
        <v>10</v>
      </c>
      <c r="C11">
        <f t="shared" si="0"/>
        <v>10.488219370173345</v>
      </c>
      <c r="D11">
        <f t="shared" si="1"/>
        <v>0.48821937017334527</v>
      </c>
      <c r="E11" s="1">
        <f t="shared" si="2"/>
        <v>4.6549309557898405E-2</v>
      </c>
      <c r="F11" s="3">
        <f>$J$2*A11^5 + $J$3*A11^4 + $J$4*A11^3 + $J$5*A11^2 + $J$6*A11 + $J$7</f>
        <v>11.101484304287055</v>
      </c>
      <c r="G11" s="3">
        <f t="shared" si="3"/>
        <v>1.1014843042870552</v>
      </c>
      <c r="H11" s="1">
        <f t="shared" si="4"/>
        <v>9.9219552457656096E-2</v>
      </c>
    </row>
    <row r="12" spans="1:10" x14ac:dyDescent="0.25">
      <c r="A12">
        <v>266</v>
      </c>
      <c r="B12">
        <v>11</v>
      </c>
      <c r="C12">
        <f t="shared" si="0"/>
        <v>13.428284541821972</v>
      </c>
      <c r="D12">
        <f t="shared" si="1"/>
        <v>2.4282845418219718</v>
      </c>
      <c r="E12" s="1">
        <f t="shared" si="2"/>
        <v>0.18083356323431751</v>
      </c>
      <c r="F12" s="3">
        <f>$J$2*A12^5 + $J$3*A12^4 + $J$4*A12^3 + $J$5*A12^2 + $J$6*A12 + $J$7</f>
        <v>13.592684656419294</v>
      </c>
      <c r="G12" s="3">
        <f t="shared" si="3"/>
        <v>2.5926846564192942</v>
      </c>
      <c r="H12" s="1">
        <f t="shared" si="4"/>
        <v>0.19074117600417298</v>
      </c>
    </row>
    <row r="13" spans="1:10" x14ac:dyDescent="0.25">
      <c r="A13">
        <v>248</v>
      </c>
      <c r="B13">
        <v>12</v>
      </c>
      <c r="C13">
        <f t="shared" si="0"/>
        <v>14.747057926762597</v>
      </c>
      <c r="D13">
        <f t="shared" si="1"/>
        <v>2.7470579267625972</v>
      </c>
      <c r="E13" s="1">
        <f t="shared" si="2"/>
        <v>0.18627837094050498</v>
      </c>
      <c r="F13" s="3">
        <f>$J$2*A13^5 + $J$3*A13^4 + $J$4*A13^3 + $J$5*A13^2 + $J$6*A13 + $J$7</f>
        <v>14.712381135990938</v>
      </c>
      <c r="G13" s="3">
        <f t="shared" si="3"/>
        <v>2.7123811359909382</v>
      </c>
      <c r="H13" s="1">
        <f t="shared" si="4"/>
        <v>0.18436044518692035</v>
      </c>
    </row>
    <row r="14" spans="1:10" x14ac:dyDescent="0.25">
      <c r="A14">
        <v>245</v>
      </c>
      <c r="B14">
        <v>13</v>
      </c>
      <c r="C14">
        <f t="shared" si="0"/>
        <v>14.988985126032617</v>
      </c>
      <c r="D14">
        <f t="shared" si="1"/>
        <v>1.9889851260326168</v>
      </c>
      <c r="E14" s="1">
        <f t="shared" si="2"/>
        <v>0.13269645071421018</v>
      </c>
      <c r="F14" s="3">
        <f>$J$2*A14^5 + $J$3*A14^4 + $J$4*A14^3 + $J$5*A14^2 + $J$6*A14 + $J$7</f>
        <v>14.923137143381553</v>
      </c>
      <c r="G14" s="3">
        <f t="shared" si="3"/>
        <v>1.9231371433815525</v>
      </c>
      <c r="H14" s="1">
        <f t="shared" si="4"/>
        <v>0.12886949472514017</v>
      </c>
    </row>
    <row r="15" spans="1:10" x14ac:dyDescent="0.25">
      <c r="A15">
        <v>234</v>
      </c>
      <c r="B15">
        <v>14</v>
      </c>
      <c r="C15">
        <f t="shared" si="0"/>
        <v>15.938435236255398</v>
      </c>
      <c r="D15">
        <f t="shared" si="1"/>
        <v>1.9384352362553976</v>
      </c>
      <c r="E15" s="1">
        <f t="shared" si="2"/>
        <v>0.1216201720885379</v>
      </c>
      <c r="F15" s="3">
        <f>$J$2*A15^5 + $J$3*A15^4 + $J$4*A15^3 + $J$5*A15^2 + $J$6*A15 + $J$7</f>
        <v>15.769004516187294</v>
      </c>
      <c r="G15" s="3">
        <f t="shared" si="3"/>
        <v>1.7690045161872945</v>
      </c>
      <c r="H15" s="1">
        <f t="shared" si="4"/>
        <v>0.11218238376248578</v>
      </c>
    </row>
    <row r="16" spans="1:10" x14ac:dyDescent="0.25">
      <c r="A16">
        <v>229</v>
      </c>
      <c r="B16">
        <v>15</v>
      </c>
      <c r="C16">
        <f t="shared" si="0"/>
        <v>16.405415851607117</v>
      </c>
      <c r="D16">
        <f t="shared" si="1"/>
        <v>1.4054158516071169</v>
      </c>
      <c r="E16" s="1">
        <f t="shared" si="2"/>
        <v>8.566779801984957E-2</v>
      </c>
      <c r="F16" s="3">
        <f>$J$2*A16^5 + $J$3*A16^4 + $J$4*A16^3 + $J$5*A16^2 + $J$6*A16 + $J$7</f>
        <v>16.19633166472255</v>
      </c>
      <c r="G16" s="3">
        <f t="shared" si="3"/>
        <v>1.1963316647225497</v>
      </c>
      <c r="H16" s="1">
        <f t="shared" si="4"/>
        <v>7.3864359503596488E-2</v>
      </c>
    </row>
    <row r="17" spans="1:8" x14ac:dyDescent="0.25">
      <c r="A17">
        <v>223</v>
      </c>
      <c r="B17">
        <v>16</v>
      </c>
      <c r="C17">
        <f t="shared" si="0"/>
        <v>16.998229226410871</v>
      </c>
      <c r="D17">
        <f t="shared" si="1"/>
        <v>0.99822922641087075</v>
      </c>
      <c r="E17" s="1">
        <f t="shared" si="2"/>
        <v>5.872548329092301E-2</v>
      </c>
      <c r="F17" s="3">
        <f>$J$2*A17^5 + $J$3*A17^4 + $J$4*A17^3 + $J$5*A17^2 + $J$6*A17 + $J$7</f>
        <v>16.74947602383628</v>
      </c>
      <c r="G17" s="3">
        <f t="shared" si="3"/>
        <v>0.74947602383628009</v>
      </c>
      <c r="H17" s="1">
        <f t="shared" si="4"/>
        <v>4.4746237002858853E-2</v>
      </c>
    </row>
    <row r="18" spans="1:8" x14ac:dyDescent="0.25">
      <c r="A18">
        <v>217</v>
      </c>
      <c r="B18">
        <v>17</v>
      </c>
      <c r="C18">
        <f t="shared" si="0"/>
        <v>17.629525333226432</v>
      </c>
      <c r="D18">
        <f t="shared" si="1"/>
        <v>0.62952533322643234</v>
      </c>
      <c r="E18" s="1">
        <f t="shared" si="2"/>
        <v>3.5708580992816839E-2</v>
      </c>
      <c r="F18" s="3">
        <f>$J$2*A18^5 + $J$3*A18^4 + $J$4*A18^3 + $J$5*A18^2 + $J$6*A18 + $J$7</f>
        <v>17.351206807584788</v>
      </c>
      <c r="G18" s="3">
        <f t="shared" si="3"/>
        <v>0.35120680758478784</v>
      </c>
      <c r="H18" s="1">
        <f t="shared" si="4"/>
        <v>2.024105939601064E-2</v>
      </c>
    </row>
    <row r="19" spans="1:8" x14ac:dyDescent="0.25">
      <c r="A19">
        <v>207</v>
      </c>
      <c r="B19">
        <v>18</v>
      </c>
      <c r="C19">
        <f t="shared" si="0"/>
        <v>18.777377247131298</v>
      </c>
      <c r="D19">
        <f t="shared" si="1"/>
        <v>0.77737724713129808</v>
      </c>
      <c r="E19" s="1">
        <f t="shared" si="2"/>
        <v>4.1399671365182876E-2</v>
      </c>
      <c r="F19" s="3">
        <f>$J$2*A19^5 + $J$3*A19^4 + $J$4*A19^3 + $J$5*A19^2 + $J$6*A19 + $J$7</f>
        <v>18.476186813733051</v>
      </c>
      <c r="G19" s="3">
        <f t="shared" si="3"/>
        <v>0.47618681373305094</v>
      </c>
      <c r="H19" s="1">
        <f t="shared" si="4"/>
        <v>2.5773002759373973E-2</v>
      </c>
    </row>
    <row r="20" spans="1:8" x14ac:dyDescent="0.25">
      <c r="A20">
        <v>184</v>
      </c>
      <c r="B20">
        <v>19</v>
      </c>
      <c r="C20">
        <f t="shared" si="0"/>
        <v>21.979907179140575</v>
      </c>
      <c r="D20">
        <f t="shared" si="1"/>
        <v>2.9799071791405751</v>
      </c>
      <c r="E20" s="1">
        <f t="shared" si="2"/>
        <v>0.13557414755457084</v>
      </c>
      <c r="F20" s="3">
        <f>$J$2*A20^5 + $J$3*A20^4 + $J$4*A20^3 + $J$5*A20^2 + $J$6*A20 + $J$7</f>
        <v>21.776206213931374</v>
      </c>
      <c r="G20" s="3">
        <f t="shared" si="3"/>
        <v>2.7762062139313741</v>
      </c>
      <c r="H20" s="1">
        <f t="shared" si="4"/>
        <v>0.12748805676515362</v>
      </c>
    </row>
    <row r="21" spans="1:8" x14ac:dyDescent="0.25">
      <c r="A21">
        <v>184</v>
      </c>
      <c r="B21">
        <v>20</v>
      </c>
      <c r="C21">
        <f t="shared" si="0"/>
        <v>21.979907179140575</v>
      </c>
      <c r="D21">
        <f t="shared" si="1"/>
        <v>1.9799071791405751</v>
      </c>
      <c r="E21" s="1">
        <f t="shared" si="2"/>
        <v>9.0078050057442988E-2</v>
      </c>
      <c r="F21" s="3">
        <f>$J$2*A21^5 + $J$3*A21^4 + $J$4*A21^3 + $J$5*A21^2 + $J$6*A21 + $J$7</f>
        <v>21.776206213931374</v>
      </c>
      <c r="G21" s="3">
        <f t="shared" si="3"/>
        <v>1.7762062139313741</v>
      </c>
      <c r="H21" s="1">
        <f t="shared" si="4"/>
        <v>8.1566375542266978E-2</v>
      </c>
    </row>
    <row r="22" spans="1:8" x14ac:dyDescent="0.25">
      <c r="A22">
        <v>190</v>
      </c>
      <c r="B22">
        <v>21</v>
      </c>
      <c r="C22">
        <f t="shared" si="0"/>
        <v>21.056865299344523</v>
      </c>
      <c r="D22">
        <f t="shared" si="1"/>
        <v>5.6865299344522668E-2</v>
      </c>
      <c r="E22" s="1">
        <f t="shared" si="2"/>
        <v>2.7005586318820602E-3</v>
      </c>
      <c r="F22" s="3">
        <f>$J$2*A22^5 + $J$3*A22^4 + $J$4*A22^3 + $J$5*A22^2 + $J$6*A22 + $J$7</f>
        <v>20.80613236596983</v>
      </c>
      <c r="G22" s="3">
        <f t="shared" si="3"/>
        <v>-0.19386763403016971</v>
      </c>
      <c r="H22" s="1">
        <f t="shared" si="4"/>
        <v>9.3178122017168567E-3</v>
      </c>
    </row>
    <row r="23" spans="1:8" x14ac:dyDescent="0.25">
      <c r="A23">
        <v>190</v>
      </c>
      <c r="B23">
        <v>22</v>
      </c>
      <c r="C23">
        <f t="shared" si="0"/>
        <v>21.056865299344523</v>
      </c>
      <c r="D23">
        <f t="shared" si="1"/>
        <v>-0.94313470065547733</v>
      </c>
      <c r="E23" s="1">
        <f t="shared" si="2"/>
        <v>4.4789890957075938E-2</v>
      </c>
      <c r="F23" s="3">
        <f>$J$2*A23^5 + $J$3*A23^4 + $J$4*A23^3 + $J$5*A23^2 + $J$6*A23 + $J$7</f>
        <v>20.80613236596983</v>
      </c>
      <c r="G23" s="3">
        <f t="shared" si="3"/>
        <v>-1.1938676340301697</v>
      </c>
      <c r="H23" s="1">
        <f t="shared" si="4"/>
        <v>5.7380565163703372E-2</v>
      </c>
    </row>
    <row r="24" spans="1:8" x14ac:dyDescent="0.25">
      <c r="A24">
        <v>174</v>
      </c>
      <c r="B24">
        <v>23</v>
      </c>
      <c r="C24">
        <f t="shared" si="0"/>
        <v>23.684975426711443</v>
      </c>
      <c r="D24">
        <f t="shared" si="1"/>
        <v>0.68497542671144274</v>
      </c>
      <c r="E24" s="1">
        <f t="shared" si="2"/>
        <v>2.8920250680899637E-2</v>
      </c>
      <c r="F24" s="3">
        <f>$J$2*A24^5 + $J$3*A24^4 + $J$4*A24^3 + $J$5*A24^2 + $J$6*A24 + $J$7</f>
        <v>23.592740065302053</v>
      </c>
      <c r="G24" s="3">
        <f t="shared" si="3"/>
        <v>0.5927400653020527</v>
      </c>
      <c r="H24" s="1">
        <f t="shared" si="4"/>
        <v>2.5123833164838624E-2</v>
      </c>
    </row>
    <row r="25" spans="1:8" x14ac:dyDescent="0.25">
      <c r="A25">
        <v>163</v>
      </c>
      <c r="B25">
        <v>24</v>
      </c>
      <c r="C25">
        <f t="shared" si="0"/>
        <v>25.845947412207739</v>
      </c>
      <c r="D25">
        <f t="shared" si="1"/>
        <v>1.8459474122077388</v>
      </c>
      <c r="E25" s="1">
        <f t="shared" si="2"/>
        <v>7.1421154843635107E-2</v>
      </c>
      <c r="F25" s="3">
        <f>$J$2*A25^5 + $J$3*A25^4 + $J$4*A25^3 + $J$5*A25^2 + $J$6*A25 + $J$7</f>
        <v>25.916308354029667</v>
      </c>
      <c r="G25" s="3">
        <f t="shared" si="3"/>
        <v>1.9163083540296668</v>
      </c>
      <c r="H25" s="1">
        <f t="shared" si="4"/>
        <v>7.3942180647488115E-2</v>
      </c>
    </row>
    <row r="26" spans="1:8" x14ac:dyDescent="0.25">
      <c r="A26">
        <v>153</v>
      </c>
      <c r="B26">
        <v>25</v>
      </c>
      <c r="C26">
        <f t="shared" si="0"/>
        <v>28.129035453388219</v>
      </c>
      <c r="D26">
        <f t="shared" si="1"/>
        <v>3.1290354533882194</v>
      </c>
      <c r="E26" s="1">
        <f t="shared" si="2"/>
        <v>0.11123863306913777</v>
      </c>
      <c r="F26" s="3">
        <f>$J$2*A26^5 + $J$3*A26^4 + $J$4*A26^3 + $J$5*A26^2 + $J$6*A26 + $J$7</f>
        <v>28.36617099709639</v>
      </c>
      <c r="G26" s="3">
        <f t="shared" si="3"/>
        <v>3.3661709970963898</v>
      </c>
      <c r="H26" s="1">
        <f t="shared" si="4"/>
        <v>0.11866850120310411</v>
      </c>
    </row>
    <row r="27" spans="1:8" x14ac:dyDescent="0.25">
      <c r="A27">
        <v>145</v>
      </c>
      <c r="B27">
        <v>26</v>
      </c>
      <c r="C27">
        <f t="shared" si="0"/>
        <v>30.223048247482023</v>
      </c>
      <c r="D27">
        <f t="shared" si="1"/>
        <v>4.2230482474820228</v>
      </c>
      <c r="E27" s="1">
        <f t="shared" si="2"/>
        <v>0.13972939502665349</v>
      </c>
      <c r="F27" s="3">
        <f>$J$2*A27^5 + $J$3*A27^4 + $J$4*A27^3 + $J$5*A27^2 + $J$6*A27 + $J$7</f>
        <v>30.586448960854213</v>
      </c>
      <c r="G27" s="3">
        <f t="shared" si="3"/>
        <v>4.5864489608542129</v>
      </c>
      <c r="H27" s="1">
        <f t="shared" si="4"/>
        <v>0.14995035764773276</v>
      </c>
    </row>
    <row r="28" spans="1:8" x14ac:dyDescent="0.25">
      <c r="A28">
        <v>157</v>
      </c>
      <c r="B28">
        <v>27</v>
      </c>
      <c r="C28">
        <f t="shared" si="0"/>
        <v>27.174993455249201</v>
      </c>
      <c r="D28">
        <f t="shared" si="1"/>
        <v>0.17499345524920074</v>
      </c>
      <c r="E28" s="1">
        <f t="shared" si="2"/>
        <v>6.4395031239795385E-3</v>
      </c>
      <c r="F28" s="3">
        <f>$J$2*A28^5 + $J$3*A28^4 + $J$4*A28^3 + $J$5*A28^2 + $J$6*A28 + $J$7</f>
        <v>27.344890491126662</v>
      </c>
      <c r="G28" s="3">
        <f t="shared" si="3"/>
        <v>0.34489049112666237</v>
      </c>
      <c r="H28" s="1">
        <f t="shared" si="4"/>
        <v>1.2612611896857964E-2</v>
      </c>
    </row>
    <row r="29" spans="1:8" x14ac:dyDescent="0.25">
      <c r="A29">
        <v>151</v>
      </c>
      <c r="B29">
        <v>28</v>
      </c>
      <c r="C29">
        <f t="shared" si="0"/>
        <v>28.628270026948673</v>
      </c>
      <c r="D29">
        <f t="shared" si="1"/>
        <v>0.62827002694867318</v>
      </c>
      <c r="E29" s="1">
        <f t="shared" si="2"/>
        <v>2.1945790868860161E-2</v>
      </c>
      <c r="F29" s="3">
        <f>$J$2*A29^5 + $J$3*A29^4 + $J$4*A29^3 + $J$5*A29^2 + $J$6*A29 + $J$7</f>
        <v>28.898498278263901</v>
      </c>
      <c r="G29" s="3">
        <f t="shared" si="3"/>
        <v>0.89849827826390083</v>
      </c>
      <c r="H29" s="1">
        <f t="shared" si="4"/>
        <v>3.1091521421364281E-2</v>
      </c>
    </row>
    <row r="30" spans="1:8" x14ac:dyDescent="0.25">
      <c r="A30">
        <v>130</v>
      </c>
      <c r="B30">
        <v>29</v>
      </c>
      <c r="C30">
        <f t="shared" si="0"/>
        <v>34.973977104983298</v>
      </c>
      <c r="D30">
        <f t="shared" si="1"/>
        <v>5.9739771049832981</v>
      </c>
      <c r="E30" s="1">
        <f t="shared" si="2"/>
        <v>0.1708120608374302</v>
      </c>
      <c r="F30" s="3">
        <f>$J$2*A30^5 + $J$3*A30^4 + $J$4*A30^3 + $J$5*A30^2 + $J$6*A30 + $J$7</f>
        <v>35.45916925170178</v>
      </c>
      <c r="G30" s="3">
        <f t="shared" si="3"/>
        <v>6.4591692517017805</v>
      </c>
      <c r="H30" s="1">
        <f t="shared" si="4"/>
        <v>0.18215794075299122</v>
      </c>
    </row>
    <row r="31" spans="1:8" x14ac:dyDescent="0.25">
      <c r="A31">
        <v>123</v>
      </c>
      <c r="B31">
        <v>30</v>
      </c>
      <c r="C31">
        <f t="shared" si="0"/>
        <v>37.660332447332074</v>
      </c>
      <c r="D31">
        <f t="shared" si="1"/>
        <v>7.660332447332074</v>
      </c>
      <c r="E31" s="1">
        <f t="shared" si="2"/>
        <v>0.20340586366424246</v>
      </c>
      <c r="F31" s="3">
        <f>$J$2*A31^5 + $J$3*A31^4 + $J$4*A31^3 + $J$5*A31^2 + $J$6*A31 + $J$7</f>
        <v>38.087396484927496</v>
      </c>
      <c r="G31" s="3">
        <f t="shared" si="3"/>
        <v>8.0873964849274955</v>
      </c>
      <c r="H31" s="1">
        <f t="shared" si="4"/>
        <v>0.21233786583779649</v>
      </c>
    </row>
    <row r="32" spans="1:8" x14ac:dyDescent="0.25">
      <c r="A32">
        <v>120</v>
      </c>
      <c r="B32">
        <v>31</v>
      </c>
      <c r="C32">
        <f t="shared" si="0"/>
        <v>38.924402743316627</v>
      </c>
      <c r="D32">
        <f t="shared" si="1"/>
        <v>7.9244027433166266</v>
      </c>
      <c r="E32" s="1">
        <f t="shared" si="2"/>
        <v>0.20358444021796218</v>
      </c>
      <c r="F32" s="3">
        <f>$J$2*A32^5 + $J$3*A32^4 + $J$4*A32^3 + $J$5*A32^2 + $J$6*A32 + $J$7</f>
        <v>39.289251316962748</v>
      </c>
      <c r="G32" s="3">
        <f t="shared" si="3"/>
        <v>8.2892513169627478</v>
      </c>
      <c r="H32" s="1">
        <f t="shared" si="4"/>
        <v>0.2109801291475347</v>
      </c>
    </row>
    <row r="33" spans="1:8" x14ac:dyDescent="0.25">
      <c r="A33">
        <v>119</v>
      </c>
      <c r="B33">
        <v>32</v>
      </c>
      <c r="C33">
        <f t="shared" si="0"/>
        <v>39.362347950965543</v>
      </c>
      <c r="D33">
        <f t="shared" si="1"/>
        <v>7.3623479509655425</v>
      </c>
      <c r="E33" s="1">
        <f t="shared" si="2"/>
        <v>0.18704036558329715</v>
      </c>
      <c r="F33" s="3">
        <f>$J$2*A33^5 + $J$3*A33^4 + $J$4*A33^3 + $J$5*A33^2 + $J$6*A33 + $J$7</f>
        <v>39.70032846025444</v>
      </c>
      <c r="G33" s="3">
        <f t="shared" si="3"/>
        <v>7.7003284602544397</v>
      </c>
      <c r="H33" s="1">
        <f t="shared" si="4"/>
        <v>0.19396132875735628</v>
      </c>
    </row>
    <row r="34" spans="1:8" x14ac:dyDescent="0.25">
      <c r="A34">
        <v>118</v>
      </c>
      <c r="B34">
        <v>33</v>
      </c>
      <c r="C34">
        <f t="shared" si="0"/>
        <v>39.808979045748792</v>
      </c>
      <c r="D34">
        <f t="shared" si="1"/>
        <v>6.8089790457487922</v>
      </c>
      <c r="E34" s="1">
        <f t="shared" si="2"/>
        <v>0.17104128789446874</v>
      </c>
      <c r="F34" s="3">
        <f>$J$2*A34^5 + $J$3*A34^4 + $J$4*A34^3 + $J$5*A34^2 + $J$6*A34 + $J$7</f>
        <v>40.116726879801533</v>
      </c>
      <c r="G34" s="3">
        <f t="shared" si="3"/>
        <v>7.1167268798015328</v>
      </c>
      <c r="H34" s="1">
        <f t="shared" si="4"/>
        <v>0.17740048686237039</v>
      </c>
    </row>
    <row r="35" spans="1:8" x14ac:dyDescent="0.25">
      <c r="A35">
        <v>117</v>
      </c>
      <c r="B35">
        <v>34</v>
      </c>
      <c r="C35">
        <f t="shared" si="0"/>
        <v>40.264544116155776</v>
      </c>
      <c r="D35">
        <f t="shared" si="1"/>
        <v>6.2645441161557756</v>
      </c>
      <c r="E35" s="1">
        <f t="shared" si="2"/>
        <v>0.15558462795663902</v>
      </c>
      <c r="F35" s="3">
        <f>$J$2*A35^5 + $J$3*A35^4 + $J$4*A35^3 + $J$5*A35^2 + $J$6*A35 + $J$7</f>
        <v>40.538502241364284</v>
      </c>
      <c r="G35" s="3">
        <f t="shared" si="3"/>
        <v>6.5385022413642844</v>
      </c>
      <c r="H35" s="1">
        <f t="shared" si="4"/>
        <v>0.16129116469163951</v>
      </c>
    </row>
    <row r="36" spans="1:8" x14ac:dyDescent="0.25">
      <c r="A36">
        <v>116</v>
      </c>
      <c r="B36">
        <v>35</v>
      </c>
      <c r="C36">
        <f t="shared" si="0"/>
        <v>40.729300539582603</v>
      </c>
      <c r="D36">
        <f t="shared" si="1"/>
        <v>5.7293005395826029</v>
      </c>
      <c r="E36" s="1">
        <f t="shared" si="2"/>
        <v>0.14066778618048217</v>
      </c>
      <c r="F36" s="3">
        <f>$J$2*A36^5 + $J$3*A36^4 + $J$4*A36^3 + $J$5*A36^2 + $J$6*A36 + $J$7</f>
        <v>40.965710585565063</v>
      </c>
      <c r="G36" s="3">
        <f t="shared" si="3"/>
        <v>5.9657105855650627</v>
      </c>
      <c r="H36" s="1">
        <f t="shared" si="4"/>
        <v>0.14562692799150853</v>
      </c>
    </row>
    <row r="37" spans="1:8" x14ac:dyDescent="0.25">
      <c r="A37">
        <v>115</v>
      </c>
      <c r="B37">
        <v>36</v>
      </c>
      <c r="C37">
        <f t="shared" si="0"/>
        <v>41.203515414044737</v>
      </c>
      <c r="D37">
        <f t="shared" si="1"/>
        <v>5.2035154140447375</v>
      </c>
      <c r="E37" s="1">
        <f t="shared" si="2"/>
        <v>0.12628814220718299</v>
      </c>
      <c r="F37" s="3">
        <f>$J$2*A37^5 + $J$3*A37^4 + $J$4*A37^3 + $J$5*A37^2 + $J$6*A37 + $J$7</f>
        <v>41.398408329080269</v>
      </c>
      <c r="G37" s="3">
        <f t="shared" si="3"/>
        <v>5.3984083290802687</v>
      </c>
      <c r="H37" s="1">
        <f t="shared" si="4"/>
        <v>0.13040134988204757</v>
      </c>
    </row>
    <row r="38" spans="1:8" x14ac:dyDescent="0.25">
      <c r="A38">
        <v>114.5</v>
      </c>
      <c r="B38">
        <v>37</v>
      </c>
      <c r="C38">
        <f t="shared" si="0"/>
        <v>41.444256008164309</v>
      </c>
      <c r="D38">
        <f t="shared" si="1"/>
        <v>4.4442560081643094</v>
      </c>
      <c r="E38" s="1">
        <f t="shared" si="2"/>
        <v>0.10723454674367452</v>
      </c>
      <c r="F38" s="3">
        <f>$J$2*A38^5 + $J$3*A38^4 + $J$4*A38^3 + $J$5*A38^2 + $J$6*A38 + $J$7</f>
        <v>41.616833458912609</v>
      </c>
      <c r="G38" s="3">
        <f t="shared" si="3"/>
        <v>4.616833458912609</v>
      </c>
      <c r="H38" s="1">
        <f t="shared" si="4"/>
        <v>0.11093668295236128</v>
      </c>
    </row>
    <row r="39" spans="1:8" x14ac:dyDescent="0.25">
      <c r="A39">
        <v>114</v>
      </c>
      <c r="B39">
        <v>38</v>
      </c>
      <c r="C39">
        <f t="shared" si="0"/>
        <v>41.687466013923149</v>
      </c>
      <c r="D39">
        <f t="shared" si="1"/>
        <v>3.6874660139231494</v>
      </c>
      <c r="E39" s="1">
        <f t="shared" si="2"/>
        <v>8.8455028969416774E-2</v>
      </c>
      <c r="F39" s="3">
        <f>$J$2*A39^5 + $J$3*A39^4 + $J$4*A39^3 + $J$5*A39^2 + $J$6*A39 + $J$7</f>
        <v>41.836652265831745</v>
      </c>
      <c r="G39" s="3">
        <f t="shared" si="3"/>
        <v>3.836652265831745</v>
      </c>
      <c r="H39" s="1">
        <f t="shared" si="4"/>
        <v>9.1705527522936217E-2</v>
      </c>
    </row>
    <row r="40" spans="1:8" x14ac:dyDescent="0.25">
      <c r="A40">
        <v>113.5</v>
      </c>
      <c r="B40">
        <v>39</v>
      </c>
      <c r="C40">
        <f t="shared" si="0"/>
        <v>41.933181759641087</v>
      </c>
      <c r="D40">
        <f t="shared" si="1"/>
        <v>2.9331817596410872</v>
      </c>
      <c r="E40" s="1">
        <f t="shared" si="2"/>
        <v>6.9948943451368401E-2</v>
      </c>
      <c r="F40" s="3">
        <f>$J$2*A40^5 + $J$3*A40^4 + $J$4*A40^3 + $J$5*A40^2 + $J$6*A40 + $J$7</f>
        <v>42.057871908218033</v>
      </c>
      <c r="G40" s="3">
        <f t="shared" si="3"/>
        <v>3.0578719082180328</v>
      </c>
      <c r="H40" s="1">
        <f t="shared" si="4"/>
        <v>7.2706291818358262E-2</v>
      </c>
    </row>
    <row r="41" spans="1:8" x14ac:dyDescent="0.25">
      <c r="A41">
        <v>113</v>
      </c>
      <c r="B41">
        <v>40</v>
      </c>
      <c r="C41">
        <f t="shared" si="0"/>
        <v>42.181440271306123</v>
      </c>
      <c r="D41">
        <f t="shared" si="1"/>
        <v>2.1814402713061227</v>
      </c>
      <c r="E41" s="1">
        <f t="shared" si="2"/>
        <v>5.1715642170474793E-2</v>
      </c>
      <c r="F41" s="3">
        <f>$J$2*A41^5 + $J$3*A41^4 + $J$4*A41^3 + $J$5*A41^2 + $J$6*A41 + $J$7</f>
        <v>42.280499568178584</v>
      </c>
      <c r="G41" s="3">
        <f t="shared" si="3"/>
        <v>2.280499568178584</v>
      </c>
      <c r="H41" s="1">
        <f t="shared" si="4"/>
        <v>5.3937384644692041E-2</v>
      </c>
    </row>
    <row r="42" spans="1:8" x14ac:dyDescent="0.25">
      <c r="A42">
        <v>112.5</v>
      </c>
      <c r="B42">
        <v>41</v>
      </c>
      <c r="C42">
        <f t="shared" si="0"/>
        <v>42.432279289135593</v>
      </c>
      <c r="D42">
        <f t="shared" si="1"/>
        <v>1.4322792891355931</v>
      </c>
      <c r="E42" s="1">
        <f t="shared" si="2"/>
        <v>3.3754474497492186E-2</v>
      </c>
      <c r="F42" s="3">
        <f>$J$2*A42^5 + $J$3*A42^4 + $J$4*A42^3 + $J$5*A42^2 + $J$6*A42 + $J$7</f>
        <v>42.504542451584598</v>
      </c>
      <c r="G42" s="3">
        <f t="shared" si="3"/>
        <v>1.504542451584598</v>
      </c>
      <c r="H42" s="1">
        <f t="shared" si="4"/>
        <v>3.5397215563451094E-2</v>
      </c>
    </row>
    <row r="43" spans="1:8" x14ac:dyDescent="0.25">
      <c r="A43">
        <v>112</v>
      </c>
      <c r="B43">
        <v>42</v>
      </c>
      <c r="C43">
        <f t="shared" si="0"/>
        <v>42.685737284606034</v>
      </c>
      <c r="D43">
        <f t="shared" si="1"/>
        <v>0.68573728460603434</v>
      </c>
      <c r="E43" s="1">
        <f t="shared" si="2"/>
        <v>1.6064787168460954E-2</v>
      </c>
      <c r="F43" s="3">
        <f>$J$2*A43^5 + $J$3*A43^4 + $J$4*A43^3 + $J$5*A43^2 + $J$6*A43 + $J$7</f>
        <v>42.730007788108537</v>
      </c>
      <c r="G43" s="3">
        <f t="shared" si="3"/>
        <v>0.73000778810853717</v>
      </c>
      <c r="H43" s="1">
        <f t="shared" si="4"/>
        <v>1.708419506330381E-2</v>
      </c>
    </row>
    <row r="44" spans="1:8" x14ac:dyDescent="0.25">
      <c r="A44">
        <v>111.5</v>
      </c>
      <c r="B44">
        <v>43</v>
      </c>
      <c r="C44">
        <f t="shared" si="0"/>
        <v>42.941853477967221</v>
      </c>
      <c r="D44">
        <f t="shared" si="1"/>
        <v>-5.8146522032778591E-2</v>
      </c>
      <c r="E44" s="1">
        <f t="shared" si="2"/>
        <v>1.3540757401776485E-3</v>
      </c>
      <c r="F44" s="3">
        <f>$J$2*A44^5 + $J$3*A44^4 + $J$4*A44^3 + $J$5*A44^2 + $J$6*A44 + $J$7</f>
        <v>42.956902831261417</v>
      </c>
      <c r="G44" s="3">
        <f t="shared" si="3"/>
        <v>-4.3097168738583491E-2</v>
      </c>
      <c r="H44" s="1">
        <f t="shared" si="4"/>
        <v>1.0032652704938495E-3</v>
      </c>
    </row>
    <row r="45" spans="1:8" x14ac:dyDescent="0.25">
      <c r="A45">
        <v>111</v>
      </c>
      <c r="B45">
        <v>44</v>
      </c>
      <c r="C45">
        <f t="shared" si="0"/>
        <v>43.200667856257049</v>
      </c>
      <c r="D45">
        <f t="shared" si="1"/>
        <v>-0.79933214374295147</v>
      </c>
      <c r="E45" s="1">
        <f t="shared" si="2"/>
        <v>1.8502772836813418E-2</v>
      </c>
      <c r="F45" s="3">
        <f>$J$2*A45^5 + $J$3*A45^4 + $J$4*A45^3 + $J$5*A45^2 + $J$6*A45 + $J$7</f>
        <v>43.185234858429936</v>
      </c>
      <c r="G45" s="3">
        <f t="shared" si="3"/>
        <v>-0.81476514157006363</v>
      </c>
      <c r="H45" s="1">
        <f t="shared" si="4"/>
        <v>1.8866752588958494E-2</v>
      </c>
    </row>
    <row r="46" spans="1:8" x14ac:dyDescent="0.25">
      <c r="A46">
        <v>110.5</v>
      </c>
      <c r="B46">
        <v>45</v>
      </c>
      <c r="C46">
        <f t="shared" si="0"/>
        <v>43.462221191832541</v>
      </c>
      <c r="D46">
        <f t="shared" si="1"/>
        <v>-1.5377788081674595</v>
      </c>
      <c r="E46" s="1">
        <f t="shared" si="2"/>
        <v>3.5381965440285421E-2</v>
      </c>
      <c r="F46" s="3">
        <f>$J$2*A46^5 + $J$3*A46^4 + $J$4*A46^3 + $J$5*A46^2 + $J$6*A46 + $J$7</f>
        <v>43.415011170913857</v>
      </c>
      <c r="G46" s="3">
        <f t="shared" si="3"/>
        <v>-1.5849888290861429</v>
      </c>
      <c r="H46" s="1">
        <f t="shared" si="4"/>
        <v>3.6507852614535673E-2</v>
      </c>
    </row>
    <row r="47" spans="1:8" x14ac:dyDescent="0.25">
      <c r="A47">
        <v>110.2</v>
      </c>
      <c r="B47">
        <v>46</v>
      </c>
      <c r="C47">
        <f t="shared" si="0"/>
        <v>43.620485154553741</v>
      </c>
      <c r="D47">
        <f t="shared" si="1"/>
        <v>-2.3795148454462591</v>
      </c>
      <c r="E47" s="1">
        <f t="shared" si="2"/>
        <v>5.4550398442733752E-2</v>
      </c>
      <c r="F47" s="3">
        <f>$J$2*A47^5 + $J$3*A47^4 + $J$4*A47^3 + $J$5*A47^2 + $J$6*A47 + $J$7</f>
        <v>43.553573261662137</v>
      </c>
      <c r="G47" s="3">
        <f t="shared" si="3"/>
        <v>-2.4464267383378626</v>
      </c>
      <c r="H47" s="1">
        <f t="shared" si="4"/>
        <v>5.617051725331846E-2</v>
      </c>
    </row>
    <row r="48" spans="1:8" x14ac:dyDescent="0.25">
      <c r="A48">
        <v>109.9</v>
      </c>
      <c r="B48">
        <v>47</v>
      </c>
      <c r="C48">
        <f t="shared" si="0"/>
        <v>43.779759215977741</v>
      </c>
      <c r="D48">
        <f t="shared" si="1"/>
        <v>-3.2202407840222591</v>
      </c>
      <c r="E48" s="1">
        <f t="shared" si="2"/>
        <v>7.355547042038113E-2</v>
      </c>
      <c r="F48" s="3">
        <f>$J$2*A48^5 + $J$3*A48^4 + $J$4*A48^3 + $J$5*A48^2 + $J$6*A48 + $J$7</f>
        <v>43.692659518151103</v>
      </c>
      <c r="G48" s="3">
        <f t="shared" si="3"/>
        <v>-3.3073404818488967</v>
      </c>
      <c r="H48" s="1">
        <f t="shared" si="4"/>
        <v>7.5695563472737079E-2</v>
      </c>
    </row>
    <row r="49" spans="1:8" x14ac:dyDescent="0.25">
      <c r="A49">
        <v>109.6</v>
      </c>
      <c r="B49">
        <v>48</v>
      </c>
      <c r="C49">
        <f t="shared" si="0"/>
        <v>43.940052606720478</v>
      </c>
      <c r="D49">
        <f t="shared" si="1"/>
        <v>-4.059947393279522</v>
      </c>
      <c r="E49" s="1">
        <f t="shared" si="2"/>
        <v>9.2397417673063212E-2</v>
      </c>
      <c r="F49" s="3">
        <f>$J$2*A49^5 + $J$3*A49^4 + $J$4*A49^3 + $J$5*A49^2 + $J$6*A49 + $J$7</f>
        <v>43.832271529890193</v>
      </c>
      <c r="G49" s="3">
        <f t="shared" si="3"/>
        <v>-4.1677284701098074</v>
      </c>
      <c r="H49" s="1">
        <f t="shared" si="4"/>
        <v>9.5083561144389733E-2</v>
      </c>
    </row>
    <row r="50" spans="1:8" x14ac:dyDescent="0.25">
      <c r="A50">
        <v>109.3</v>
      </c>
      <c r="B50">
        <v>49</v>
      </c>
      <c r="C50">
        <f t="shared" si="0"/>
        <v>44.101374667329225</v>
      </c>
      <c r="D50">
        <f t="shared" si="1"/>
        <v>-4.8986253326707754</v>
      </c>
      <c r="E50" s="1">
        <f t="shared" si="2"/>
        <v>0.11107647708541227</v>
      </c>
      <c r="F50" s="3">
        <f>$J$2*A50^5 + $J$3*A50^4 + $J$4*A50^3 + $J$5*A50^2 + $J$6*A50 + $J$7</f>
        <v>43.972410889503379</v>
      </c>
      <c r="G50" s="3">
        <f t="shared" si="3"/>
        <v>-5.0275891104966206</v>
      </c>
      <c r="H50" s="1">
        <f t="shared" si="4"/>
        <v>0.11433507985564541</v>
      </c>
    </row>
    <row r="51" spans="1:8" x14ac:dyDescent="0.25">
      <c r="A51">
        <v>109</v>
      </c>
      <c r="B51">
        <v>50</v>
      </c>
      <c r="C51">
        <f t="shared" si="0"/>
        <v>44.263734849898022</v>
      </c>
      <c r="D51">
        <f t="shared" si="1"/>
        <v>-5.7362651501019783</v>
      </c>
      <c r="E51" s="1">
        <f t="shared" si="2"/>
        <v>0.12959288613024017</v>
      </c>
      <c r="F51" s="3">
        <f>$J$2*A51^5 + $J$3*A51^4 + $J$4*A51^3 + $J$5*A51^2 + $J$6*A51 + $J$7</f>
        <v>44.11307919273213</v>
      </c>
      <c r="G51" s="3">
        <f t="shared" si="3"/>
        <v>-5.8869208072678703</v>
      </c>
      <c r="H51" s="1">
        <f t="shared" si="4"/>
        <v>0.13345068888860909</v>
      </c>
    </row>
    <row r="52" spans="1:8" x14ac:dyDescent="0.25">
      <c r="A52">
        <v>108.7</v>
      </c>
      <c r="B52">
        <v>51</v>
      </c>
      <c r="C52">
        <f t="shared" si="0"/>
        <v>44.427142719711725</v>
      </c>
      <c r="D52">
        <f t="shared" si="1"/>
        <v>-6.5728572802882752</v>
      </c>
      <c r="E52" s="1">
        <f t="shared" si="2"/>
        <v>0.14794688287194277</v>
      </c>
      <c r="F52" s="3">
        <f>$J$2*A52^5 + $J$3*A52^4 + $J$4*A52^3 + $J$5*A52^2 + $J$6*A52 + $J$7</f>
        <v>44.254278038438187</v>
      </c>
      <c r="G52" s="3">
        <f t="shared" si="3"/>
        <v>-6.7457219615618129</v>
      </c>
      <c r="H52" s="1">
        <f t="shared" si="4"/>
        <v>0.15243095719927108</v>
      </c>
    </row>
    <row r="53" spans="1:8" x14ac:dyDescent="0.25">
      <c r="A53">
        <v>108.4</v>
      </c>
      <c r="B53">
        <v>52</v>
      </c>
      <c r="C53">
        <f t="shared" si="0"/>
        <v>44.591607956918459</v>
      </c>
      <c r="D53">
        <f t="shared" si="1"/>
        <v>-7.4083920430815411</v>
      </c>
      <c r="E53" s="1">
        <f t="shared" si="2"/>
        <v>0.16613870596994512</v>
      </c>
      <c r="F53" s="3">
        <f>$J$2*A53^5 + $J$3*A53^4 + $J$4*A53^3 + $J$5*A53^2 + $J$6*A53 + $J$7</f>
        <v>44.396009028606642</v>
      </c>
      <c r="G53" s="3">
        <f t="shared" si="3"/>
        <v>-7.6039909713933582</v>
      </c>
      <c r="H53" s="1">
        <f t="shared" si="4"/>
        <v>0.17127645339682929</v>
      </c>
    </row>
    <row r="54" spans="1:8" x14ac:dyDescent="0.25">
      <c r="A54">
        <v>108.1</v>
      </c>
      <c r="B54">
        <v>53</v>
      </c>
      <c r="C54">
        <f t="shared" si="0"/>
        <v>44.757140358231744</v>
      </c>
      <c r="D54">
        <f t="shared" si="1"/>
        <v>-8.2428596417682556</v>
      </c>
      <c r="E54" s="1">
        <f t="shared" si="2"/>
        <v>0.18416859468217181</v>
      </c>
      <c r="F54" s="3">
        <f>$J$2*A54^5 + $J$3*A54^4 + $J$4*A54^3 + $J$5*A54^2 + $J$6*A54 + $J$7</f>
        <v>44.538273768348716</v>
      </c>
      <c r="G54" s="3">
        <f t="shared" si="3"/>
        <v>-8.4617262316512836</v>
      </c>
      <c r="H54" s="1">
        <f t="shared" si="4"/>
        <v>0.18998774572319954</v>
      </c>
    </row>
    <row r="55" spans="1:8" x14ac:dyDescent="0.25">
      <c r="A55">
        <v>108</v>
      </c>
      <c r="B55">
        <v>54</v>
      </c>
      <c r="C55">
        <f t="shared" si="0"/>
        <v>44.812556683179523</v>
      </c>
      <c r="D55">
        <f t="shared" si="1"/>
        <v>-9.1874433168204774</v>
      </c>
      <c r="E55" s="1">
        <f t="shared" si="2"/>
        <v>0.20501939627713769</v>
      </c>
      <c r="F55" s="3">
        <f>$J$2*A55^5 + $J$3*A55^4 + $J$4*A55^3 + $J$5*A55^2 + $J$6*A55 + $J$7</f>
        <v>44.58581423715637</v>
      </c>
      <c r="G55" s="3">
        <f t="shared" si="3"/>
        <v>-9.4141857628436298</v>
      </c>
      <c r="H55" s="1">
        <f t="shared" si="4"/>
        <v>0.21114755722007547</v>
      </c>
    </row>
    <row r="56" spans="1:8" x14ac:dyDescent="0.25">
      <c r="A56">
        <v>107.9</v>
      </c>
      <c r="B56">
        <v>55</v>
      </c>
      <c r="C56">
        <f t="shared" si="0"/>
        <v>44.868093052769225</v>
      </c>
      <c r="D56">
        <f t="shared" si="1"/>
        <v>-10.131906947230775</v>
      </c>
      <c r="E56" s="1">
        <f t="shared" si="2"/>
        <v>0.2258154126433381</v>
      </c>
      <c r="F56" s="3">
        <f>$J$2*A56^5 + $J$3*A56^4 + $J$4*A56^3 + $J$5*A56^2 + $J$6*A56 + $J$7</f>
        <v>44.633414249781495</v>
      </c>
      <c r="G56" s="3">
        <f t="shared" si="3"/>
        <v>-10.366585750218505</v>
      </c>
      <c r="H56" s="1">
        <f t="shared" si="4"/>
        <v>0.23226064876426644</v>
      </c>
    </row>
    <row r="57" spans="1:8" x14ac:dyDescent="0.25">
      <c r="A57">
        <v>107.8</v>
      </c>
      <c r="B57">
        <v>56</v>
      </c>
      <c r="C57">
        <f t="shared" si="0"/>
        <v>44.923749838662538</v>
      </c>
      <c r="D57">
        <f t="shared" si="1"/>
        <v>-11.076250161337462</v>
      </c>
      <c r="E57" s="1">
        <f t="shared" si="2"/>
        <v>0.24655666993775652</v>
      </c>
      <c r="F57" s="3">
        <f>$J$2*A57^5 + $J$3*A57^4 + $J$4*A57^3 + $J$5*A57^2 + $J$6*A57 + $J$7</f>
        <v>44.681073865904651</v>
      </c>
      <c r="G57" s="3">
        <f t="shared" si="3"/>
        <v>-11.318926134095349</v>
      </c>
      <c r="H57" s="1">
        <f t="shared" si="4"/>
        <v>0.25332708358947087</v>
      </c>
    </row>
    <row r="58" spans="1:8" x14ac:dyDescent="0.25">
      <c r="A58">
        <v>107.7</v>
      </c>
      <c r="B58">
        <v>57</v>
      </c>
      <c r="C58">
        <f t="shared" si="0"/>
        <v>44.979527414018513</v>
      </c>
      <c r="D58">
        <f t="shared" si="1"/>
        <v>-12.020472585981487</v>
      </c>
      <c r="E58" s="1">
        <f t="shared" si="2"/>
        <v>0.26724319433901245</v>
      </c>
      <c r="F58" s="3">
        <f>$J$2*A58^5 + $J$3*A58^4 + $J$4*A58^3 + $J$5*A58^2 + $J$6*A58 + $J$7</f>
        <v>44.72879314524485</v>
      </c>
      <c r="G58" s="3">
        <f t="shared" si="3"/>
        <v>-12.27120685475515</v>
      </c>
      <c r="H58" s="1">
        <f t="shared" si="4"/>
        <v>0.2743469249194288</v>
      </c>
    </row>
    <row r="59" spans="1:8" x14ac:dyDescent="0.25">
      <c r="A59">
        <v>107.6</v>
      </c>
      <c r="B59">
        <v>58</v>
      </c>
      <c r="C59">
        <f t="shared" si="0"/>
        <v>45.035426153500069</v>
      </c>
      <c r="D59">
        <f t="shared" si="1"/>
        <v>-12.964573846499931</v>
      </c>
      <c r="E59" s="1">
        <f t="shared" si="2"/>
        <v>0.28787501204742899</v>
      </c>
      <c r="F59" s="3">
        <f>$J$2*A59^5 + $J$3*A59^4 + $J$4*A59^3 + $J$5*A59^2 + $J$6*A59 + $J$7</f>
        <v>44.776572147559975</v>
      </c>
      <c r="G59" s="3">
        <f t="shared" si="3"/>
        <v>-13.223427852440025</v>
      </c>
      <c r="H59" s="1">
        <f t="shared" si="4"/>
        <v>0.29532023596765244</v>
      </c>
    </row>
    <row r="60" spans="1:8" x14ac:dyDescent="0.25">
      <c r="A60">
        <v>107.5</v>
      </c>
      <c r="B60">
        <v>59</v>
      </c>
      <c r="C60">
        <f t="shared" si="0"/>
        <v>45.091446433282243</v>
      </c>
      <c r="D60">
        <f t="shared" si="1"/>
        <v>-13.908553566717757</v>
      </c>
      <c r="E60" s="1">
        <f t="shared" si="2"/>
        <v>0.30845214928505327</v>
      </c>
      <c r="F60" s="3">
        <f>$J$2*A60^5 + $J$3*A60^4 + $J$4*A60^3 + $J$5*A60^2 + $J$6*A60 + $J$7</f>
        <v>44.8244109326466</v>
      </c>
      <c r="G60" s="3">
        <f t="shared" si="3"/>
        <v>-14.1755890673534</v>
      </c>
      <c r="H60" s="1">
        <f t="shared" si="4"/>
        <v>0.31624707993717344</v>
      </c>
    </row>
    <row r="61" spans="1:8" x14ac:dyDescent="0.25">
      <c r="A61">
        <v>107.4</v>
      </c>
      <c r="B61">
        <v>60</v>
      </c>
      <c r="C61">
        <f t="shared" si="0"/>
        <v>45.147588631059151</v>
      </c>
      <c r="D61">
        <f t="shared" si="1"/>
        <v>-14.852411368940849</v>
      </c>
      <c r="E61" s="1">
        <f t="shared" si="2"/>
        <v>0.32897463229571416</v>
      </c>
      <c r="F61" s="3">
        <f>$J$2*A61^5 + $J$3*A61^4 + $J$4*A61^3 + $J$5*A61^2 + $J$6*A61 + $J$7</f>
        <v>44.872309560339943</v>
      </c>
      <c r="G61" s="3">
        <f t="shared" si="3"/>
        <v>-15.127690439660057</v>
      </c>
      <c r="H61" s="1">
        <f t="shared" si="4"/>
        <v>0.33712752002028784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 Rodolphe</dc:creator>
  <cp:lastModifiedBy>LATOUR Rodolphe</cp:lastModifiedBy>
  <dcterms:created xsi:type="dcterms:W3CDTF">2018-03-07T15:47:08Z</dcterms:created>
  <dcterms:modified xsi:type="dcterms:W3CDTF">2018-03-22T12:07:34Z</dcterms:modified>
</cp:coreProperties>
</file>