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9-BORSA\"/>
    </mc:Choice>
  </mc:AlternateContent>
  <xr:revisionPtr revIDLastSave="0" documentId="13_ncr:1_{8E55533F-2BF9-4A17-8C52-62205F7C5A87}" xr6:coauthVersionLast="47" xr6:coauthVersionMax="47" xr10:uidLastSave="{00000000-0000-0000-0000-000000000000}"/>
  <bookViews>
    <workbookView xWindow="-108" yWindow="-108" windowWidth="23256" windowHeight="12576" tabRatio="657" firstSheet="2" activeTab="2" xr2:uid="{6710D456-DD2A-4BA8-8CCA-7A3A95133391}"/>
  </bookViews>
  <sheets>
    <sheet name="ANA SAYFA1" sheetId="16" state="hidden" r:id="rId1"/>
    <sheet name="PORTFÖYÜM" sheetId="15" state="hidden" r:id="rId2"/>
    <sheet name="ANA SAYFA" sheetId="2" r:id="rId3"/>
    <sheet name="GÜNLÜK VERİ GİRİŞİ" sheetId="5" r:id="rId4"/>
    <sheet name="TILLSON" sheetId="17" r:id="rId5"/>
    <sheet name="TILLSON ONAY" sheetId="23" r:id="rId6"/>
    <sheet name="SUPERCROSS" sheetId="19" r:id="rId7"/>
    <sheet name="GOLDENCROSS" sheetId="22" r:id="rId8"/>
    <sheet name="DOKTORTRADER" sheetId="20" r:id="rId9"/>
    <sheet name="SUPERTREND" sheetId="21" r:id="rId10"/>
  </sheets>
  <externalReferences>
    <externalReference r:id="rId11"/>
  </externalReferences>
  <definedNames>
    <definedName name="_xlnm._FilterDatabase" localSheetId="3" hidden="1">'GÜNLÜK VERİ GİRİŞİ'!$H$1:$W$470</definedName>
    <definedName name="GOLDENCROSS">'GÜNLÜK VERİ GİRİŞİ'!$S$2:$W$452</definedName>
    <definedName name="hisseler" localSheetId="8">'[1]Günlük Veri Girişi'!$B$2:$B$537</definedName>
    <definedName name="hisseler" localSheetId="7">'[1]Günlük Veri Girişi'!$B$2:$B$537</definedName>
    <definedName name="hisseler" localSheetId="3">'GÜNLÜK VERİ GİRİŞİ'!$A$1:$F$452</definedName>
    <definedName name="hisseler" localSheetId="6">'[1]Günlük Veri Girişi'!$B$2:$B$537</definedName>
    <definedName name="hisseler" localSheetId="9">'[1]Günlük Veri Girişi'!$B$2:$B$537</definedName>
    <definedName name="hisseler" localSheetId="4">'[1]Günlük Veri Girişi'!$B$2:$B$537</definedName>
    <definedName name="hisseler" localSheetId="5">'[1]Günlük Veri Girişi'!$B$2:$B$537</definedName>
    <definedName name="hisseler">'ANA SAYFA'!$B$2:$B$537</definedName>
    <definedName name="INCREDIBLE">'GÜNLÜK VERİ GİRİŞİ'!$O$2:$W$452</definedName>
    <definedName name="SEÇENEK" localSheetId="8">'[1]ANA SAYFA1'!$AC$1:$AC$2</definedName>
    <definedName name="SEÇENEK" localSheetId="7">'[1]ANA SAYFA1'!$AC$1:$AC$2</definedName>
    <definedName name="SEÇENEK" localSheetId="6">'[1]ANA SAYFA1'!$AC$1:$AC$2</definedName>
    <definedName name="SEÇENEK" localSheetId="9">'[1]ANA SAYFA1'!$AC$1:$AC$2</definedName>
    <definedName name="SEÇENEK" localSheetId="4">'[1]ANA SAYFA1'!$AC$1:$AC$2</definedName>
    <definedName name="SEÇENEK" localSheetId="5">'[1]ANA SAYFA1'!$AC$1:$AC$2</definedName>
    <definedName name="SEÇENEK">'ANA SAYFA1'!$AC$1:$AC$2</definedName>
    <definedName name="SUPERCROSS">'GÜNLÜK VERİ GİRİŞİ'!$M$2:$W$452</definedName>
    <definedName name="SUPERTREND">'GÜNLÜK VERİ GİRİŞİ'!$Q$2:$W$452</definedName>
    <definedName name="tarih" localSheetId="8">'[1]Günlük Veri Girişi'!$U$1:$U$2</definedName>
    <definedName name="tarih" localSheetId="7">'[1]Günlük Veri Girişi'!$U$1:$U$2</definedName>
    <definedName name="tarih" localSheetId="6">'[1]Günlük Veri Girişi'!$U$1:$U$2</definedName>
    <definedName name="tarih" localSheetId="9">'[1]Günlük Veri Girişi'!$U$1:$U$2</definedName>
    <definedName name="tarih" localSheetId="4">'[1]Günlük Veri Girişi'!$U$1:$U$2</definedName>
    <definedName name="tarih" localSheetId="5">'[1]Günlük Veri Girişi'!$U$1:$U$2</definedName>
    <definedName name="tarih">'ANA SAYFA'!$U$1:$U$2</definedName>
    <definedName name="TILLSON">'GÜNLÜK VERİ GİRİŞİ'!$I$2:$W$452</definedName>
    <definedName name="TILLSONONAY">'GÜNLÜK VERİ GİRİŞİ'!$K$2:$W$452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3" i="5" l="1"/>
  <c r="K453" i="5"/>
  <c r="M453" i="5"/>
  <c r="O453" i="5"/>
  <c r="Q453" i="5"/>
  <c r="S453" i="5"/>
  <c r="T453" i="5"/>
  <c r="U453" i="5"/>
  <c r="V453" i="5"/>
  <c r="W453" i="5"/>
  <c r="I454" i="5"/>
  <c r="K454" i="5"/>
  <c r="M454" i="5"/>
  <c r="O454" i="5"/>
  <c r="Q454" i="5"/>
  <c r="S454" i="5"/>
  <c r="T454" i="5"/>
  <c r="U454" i="5"/>
  <c r="V454" i="5"/>
  <c r="W454" i="5"/>
  <c r="I455" i="5"/>
  <c r="K455" i="5"/>
  <c r="M455" i="5"/>
  <c r="O455" i="5"/>
  <c r="Q455" i="5"/>
  <c r="S455" i="5"/>
  <c r="T455" i="5"/>
  <c r="U455" i="5"/>
  <c r="V455" i="5"/>
  <c r="W455" i="5"/>
  <c r="I456" i="5"/>
  <c r="K456" i="5"/>
  <c r="M456" i="5"/>
  <c r="O456" i="5"/>
  <c r="Q456" i="5"/>
  <c r="S456" i="5"/>
  <c r="T456" i="5"/>
  <c r="U456" i="5"/>
  <c r="V456" i="5"/>
  <c r="W456" i="5"/>
  <c r="I457" i="5"/>
  <c r="K457" i="5"/>
  <c r="M457" i="5"/>
  <c r="O457" i="5"/>
  <c r="Q457" i="5"/>
  <c r="S457" i="5"/>
  <c r="T457" i="5"/>
  <c r="U457" i="5"/>
  <c r="V457" i="5"/>
  <c r="W457" i="5"/>
  <c r="I458" i="5"/>
  <c r="K458" i="5"/>
  <c r="M458" i="5"/>
  <c r="O458" i="5"/>
  <c r="Q458" i="5"/>
  <c r="S458" i="5"/>
  <c r="T458" i="5"/>
  <c r="U458" i="5"/>
  <c r="V458" i="5"/>
  <c r="W458" i="5"/>
  <c r="I459" i="5"/>
  <c r="K459" i="5"/>
  <c r="M459" i="5"/>
  <c r="O459" i="5"/>
  <c r="Q459" i="5"/>
  <c r="S459" i="5"/>
  <c r="T459" i="5"/>
  <c r="U459" i="5"/>
  <c r="V459" i="5"/>
  <c r="W459" i="5"/>
  <c r="I460" i="5"/>
  <c r="K460" i="5"/>
  <c r="M460" i="5"/>
  <c r="O460" i="5"/>
  <c r="Q460" i="5"/>
  <c r="S460" i="5"/>
  <c r="T460" i="5"/>
  <c r="U460" i="5"/>
  <c r="V460" i="5"/>
  <c r="W460" i="5"/>
  <c r="I461" i="5"/>
  <c r="K461" i="5"/>
  <c r="M461" i="5"/>
  <c r="O461" i="5"/>
  <c r="Q461" i="5"/>
  <c r="S461" i="5"/>
  <c r="T461" i="5"/>
  <c r="U461" i="5"/>
  <c r="V461" i="5"/>
  <c r="W461" i="5"/>
  <c r="I462" i="5"/>
  <c r="K462" i="5"/>
  <c r="M462" i="5"/>
  <c r="O462" i="5"/>
  <c r="Q462" i="5"/>
  <c r="S462" i="5"/>
  <c r="T462" i="5"/>
  <c r="U462" i="5"/>
  <c r="V462" i="5"/>
  <c r="W462" i="5"/>
  <c r="I463" i="5"/>
  <c r="K463" i="5"/>
  <c r="M463" i="5"/>
  <c r="O463" i="5"/>
  <c r="Q463" i="5"/>
  <c r="S463" i="5"/>
  <c r="T463" i="5"/>
  <c r="U463" i="5"/>
  <c r="V463" i="5"/>
  <c r="W463" i="5"/>
  <c r="I464" i="5"/>
  <c r="K464" i="5"/>
  <c r="M464" i="5"/>
  <c r="O464" i="5"/>
  <c r="Q464" i="5"/>
  <c r="S464" i="5"/>
  <c r="T464" i="5"/>
  <c r="U464" i="5"/>
  <c r="V464" i="5"/>
  <c r="W464" i="5"/>
  <c r="I465" i="5"/>
  <c r="K465" i="5"/>
  <c r="M465" i="5"/>
  <c r="O465" i="5"/>
  <c r="Q465" i="5"/>
  <c r="S465" i="5"/>
  <c r="T465" i="5"/>
  <c r="U465" i="5"/>
  <c r="V465" i="5"/>
  <c r="W465" i="5"/>
  <c r="I466" i="5"/>
  <c r="K466" i="5"/>
  <c r="M466" i="5"/>
  <c r="O466" i="5"/>
  <c r="Q466" i="5"/>
  <c r="S466" i="5"/>
  <c r="T466" i="5"/>
  <c r="U466" i="5"/>
  <c r="V466" i="5"/>
  <c r="W466" i="5"/>
  <c r="I467" i="5"/>
  <c r="K467" i="5"/>
  <c r="M467" i="5"/>
  <c r="O467" i="5"/>
  <c r="Q467" i="5"/>
  <c r="S467" i="5"/>
  <c r="T467" i="5"/>
  <c r="U467" i="5"/>
  <c r="V467" i="5"/>
  <c r="W467" i="5"/>
  <c r="I468" i="5"/>
  <c r="K468" i="5"/>
  <c r="M468" i="5"/>
  <c r="O468" i="5"/>
  <c r="Q468" i="5"/>
  <c r="S468" i="5"/>
  <c r="T468" i="5"/>
  <c r="U468" i="5"/>
  <c r="V468" i="5"/>
  <c r="W468" i="5"/>
  <c r="I469" i="5"/>
  <c r="K469" i="5"/>
  <c r="M469" i="5"/>
  <c r="O469" i="5"/>
  <c r="Q469" i="5"/>
  <c r="S469" i="5"/>
  <c r="T469" i="5"/>
  <c r="U469" i="5"/>
  <c r="V469" i="5"/>
  <c r="W469" i="5"/>
  <c r="I470" i="5"/>
  <c r="K470" i="5"/>
  <c r="M470" i="5"/>
  <c r="O470" i="5"/>
  <c r="Q470" i="5"/>
  <c r="S470" i="5"/>
  <c r="T470" i="5"/>
  <c r="U470" i="5"/>
  <c r="V470" i="5"/>
  <c r="W47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2" i="5"/>
  <c r="T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2" i="5"/>
  <c r="I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2" i="5"/>
  <c r="I4" i="2"/>
  <c r="I3" i="5"/>
  <c r="I4" i="5"/>
  <c r="I5" i="5"/>
  <c r="I6" i="5"/>
  <c r="I7" i="5"/>
  <c r="I8" i="5"/>
  <c r="I9" i="5"/>
  <c r="I10" i="5"/>
  <c r="I11" i="5"/>
  <c r="I12" i="5"/>
  <c r="S2" i="5"/>
  <c r="S3" i="5"/>
  <c r="S4" i="5"/>
  <c r="S5" i="5"/>
  <c r="S6" i="5"/>
  <c r="S7" i="5"/>
  <c r="S8" i="5"/>
  <c r="S9" i="5"/>
  <c r="S10" i="5"/>
  <c r="S11" i="5"/>
  <c r="S12" i="5"/>
  <c r="Q2" i="5"/>
  <c r="Q3" i="5"/>
  <c r="Q4" i="5"/>
  <c r="Q5" i="5"/>
  <c r="Q6" i="5"/>
  <c r="Q7" i="5"/>
  <c r="Q8" i="5"/>
  <c r="Q9" i="5"/>
  <c r="Q10" i="5"/>
  <c r="Q11" i="5"/>
  <c r="Q12" i="5"/>
  <c r="O2" i="5"/>
  <c r="M2" i="5"/>
  <c r="M3" i="5"/>
  <c r="M4" i="5"/>
  <c r="M5" i="5"/>
  <c r="M6" i="5"/>
  <c r="M7" i="5"/>
  <c r="M8" i="5"/>
  <c r="M9" i="5"/>
  <c r="M10" i="5"/>
  <c r="M11" i="5"/>
  <c r="M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U3" i="5"/>
  <c r="V3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U204" i="5"/>
  <c r="V204" i="5"/>
  <c r="U205" i="5"/>
  <c r="V205" i="5"/>
  <c r="U206" i="5"/>
  <c r="V206" i="5"/>
  <c r="U207" i="5"/>
  <c r="V207" i="5"/>
  <c r="U208" i="5"/>
  <c r="V208" i="5"/>
  <c r="U209" i="5"/>
  <c r="V209" i="5"/>
  <c r="U210" i="5"/>
  <c r="V210" i="5"/>
  <c r="U211" i="5"/>
  <c r="V211" i="5"/>
  <c r="U212" i="5"/>
  <c r="V212" i="5"/>
  <c r="U213" i="5"/>
  <c r="V213" i="5"/>
  <c r="U214" i="5"/>
  <c r="V214" i="5"/>
  <c r="U215" i="5"/>
  <c r="V215" i="5"/>
  <c r="U216" i="5"/>
  <c r="V216" i="5"/>
  <c r="U217" i="5"/>
  <c r="V217" i="5"/>
  <c r="U218" i="5"/>
  <c r="V218" i="5"/>
  <c r="U219" i="5"/>
  <c r="V219" i="5"/>
  <c r="U220" i="5"/>
  <c r="V220" i="5"/>
  <c r="U221" i="5"/>
  <c r="V221" i="5"/>
  <c r="U222" i="5"/>
  <c r="V222" i="5"/>
  <c r="U223" i="5"/>
  <c r="V223" i="5"/>
  <c r="U224" i="5"/>
  <c r="V224" i="5"/>
  <c r="U225" i="5"/>
  <c r="V225" i="5"/>
  <c r="U226" i="5"/>
  <c r="V226" i="5"/>
  <c r="U227" i="5"/>
  <c r="V227" i="5"/>
  <c r="U228" i="5"/>
  <c r="V228" i="5"/>
  <c r="U229" i="5"/>
  <c r="V229" i="5"/>
  <c r="U230" i="5"/>
  <c r="V230" i="5"/>
  <c r="U231" i="5"/>
  <c r="V231" i="5"/>
  <c r="U232" i="5"/>
  <c r="V232" i="5"/>
  <c r="U233" i="5"/>
  <c r="V233" i="5"/>
  <c r="U234" i="5"/>
  <c r="V234" i="5"/>
  <c r="U235" i="5"/>
  <c r="V235" i="5"/>
  <c r="U236" i="5"/>
  <c r="V236" i="5"/>
  <c r="U237" i="5"/>
  <c r="V237" i="5"/>
  <c r="U238" i="5"/>
  <c r="V238" i="5"/>
  <c r="U239" i="5"/>
  <c r="V239" i="5"/>
  <c r="U240" i="5"/>
  <c r="V240" i="5"/>
  <c r="U241" i="5"/>
  <c r="V241" i="5"/>
  <c r="U242" i="5"/>
  <c r="V242" i="5"/>
  <c r="U243" i="5"/>
  <c r="V243" i="5"/>
  <c r="U244" i="5"/>
  <c r="V244" i="5"/>
  <c r="U245" i="5"/>
  <c r="V245" i="5"/>
  <c r="U246" i="5"/>
  <c r="V246" i="5"/>
  <c r="U247" i="5"/>
  <c r="V247" i="5"/>
  <c r="U248" i="5"/>
  <c r="V248" i="5"/>
  <c r="U249" i="5"/>
  <c r="V249" i="5"/>
  <c r="U250" i="5"/>
  <c r="V250" i="5"/>
  <c r="U251" i="5"/>
  <c r="V251" i="5"/>
  <c r="U252" i="5"/>
  <c r="V252" i="5"/>
  <c r="U253" i="5"/>
  <c r="V253" i="5"/>
  <c r="U254" i="5"/>
  <c r="V254" i="5"/>
  <c r="U255" i="5"/>
  <c r="V255" i="5"/>
  <c r="U256" i="5"/>
  <c r="V256" i="5"/>
  <c r="U257" i="5"/>
  <c r="V257" i="5"/>
  <c r="U258" i="5"/>
  <c r="V258" i="5"/>
  <c r="U259" i="5"/>
  <c r="V259" i="5"/>
  <c r="U260" i="5"/>
  <c r="V260" i="5"/>
  <c r="U261" i="5"/>
  <c r="V261" i="5"/>
  <c r="U262" i="5"/>
  <c r="V262" i="5"/>
  <c r="U263" i="5"/>
  <c r="V263" i="5"/>
  <c r="U264" i="5"/>
  <c r="V264" i="5"/>
  <c r="U265" i="5"/>
  <c r="V265" i="5"/>
  <c r="U266" i="5"/>
  <c r="V266" i="5"/>
  <c r="U267" i="5"/>
  <c r="V267" i="5"/>
  <c r="U268" i="5"/>
  <c r="V268" i="5"/>
  <c r="U269" i="5"/>
  <c r="V269" i="5"/>
  <c r="U270" i="5"/>
  <c r="V270" i="5"/>
  <c r="U271" i="5"/>
  <c r="V271" i="5"/>
  <c r="U272" i="5"/>
  <c r="V272" i="5"/>
  <c r="U273" i="5"/>
  <c r="V273" i="5"/>
  <c r="U274" i="5"/>
  <c r="V274" i="5"/>
  <c r="U275" i="5"/>
  <c r="V275" i="5"/>
  <c r="U276" i="5"/>
  <c r="V276" i="5"/>
  <c r="U277" i="5"/>
  <c r="V277" i="5"/>
  <c r="U278" i="5"/>
  <c r="V278" i="5"/>
  <c r="U279" i="5"/>
  <c r="V279" i="5"/>
  <c r="U280" i="5"/>
  <c r="V280" i="5"/>
  <c r="U281" i="5"/>
  <c r="V281" i="5"/>
  <c r="U282" i="5"/>
  <c r="V282" i="5"/>
  <c r="U283" i="5"/>
  <c r="V283" i="5"/>
  <c r="U284" i="5"/>
  <c r="V284" i="5"/>
  <c r="U285" i="5"/>
  <c r="V285" i="5"/>
  <c r="U286" i="5"/>
  <c r="V286" i="5"/>
  <c r="U287" i="5"/>
  <c r="V287" i="5"/>
  <c r="U288" i="5"/>
  <c r="V288" i="5"/>
  <c r="U289" i="5"/>
  <c r="V289" i="5"/>
  <c r="U290" i="5"/>
  <c r="V290" i="5"/>
  <c r="U291" i="5"/>
  <c r="V291" i="5"/>
  <c r="U292" i="5"/>
  <c r="V292" i="5"/>
  <c r="U293" i="5"/>
  <c r="V293" i="5"/>
  <c r="U294" i="5"/>
  <c r="V294" i="5"/>
  <c r="U295" i="5"/>
  <c r="V295" i="5"/>
  <c r="U296" i="5"/>
  <c r="V296" i="5"/>
  <c r="U297" i="5"/>
  <c r="V297" i="5"/>
  <c r="U298" i="5"/>
  <c r="V298" i="5"/>
  <c r="U299" i="5"/>
  <c r="V299" i="5"/>
  <c r="U300" i="5"/>
  <c r="V300" i="5"/>
  <c r="U301" i="5"/>
  <c r="V301" i="5"/>
  <c r="U302" i="5"/>
  <c r="V302" i="5"/>
  <c r="U303" i="5"/>
  <c r="V303" i="5"/>
  <c r="U304" i="5"/>
  <c r="V304" i="5"/>
  <c r="U305" i="5"/>
  <c r="V305" i="5"/>
  <c r="U306" i="5"/>
  <c r="V306" i="5"/>
  <c r="U307" i="5"/>
  <c r="V307" i="5"/>
  <c r="U308" i="5"/>
  <c r="V308" i="5"/>
  <c r="U309" i="5"/>
  <c r="V309" i="5"/>
  <c r="U310" i="5"/>
  <c r="V310" i="5"/>
  <c r="U311" i="5"/>
  <c r="V311" i="5"/>
  <c r="U312" i="5"/>
  <c r="V312" i="5"/>
  <c r="U313" i="5"/>
  <c r="V313" i="5"/>
  <c r="U314" i="5"/>
  <c r="V314" i="5"/>
  <c r="U315" i="5"/>
  <c r="V315" i="5"/>
  <c r="U316" i="5"/>
  <c r="V316" i="5"/>
  <c r="U317" i="5"/>
  <c r="V317" i="5"/>
  <c r="U318" i="5"/>
  <c r="V318" i="5"/>
  <c r="U319" i="5"/>
  <c r="V319" i="5"/>
  <c r="U320" i="5"/>
  <c r="V320" i="5"/>
  <c r="U321" i="5"/>
  <c r="V321" i="5"/>
  <c r="U322" i="5"/>
  <c r="V322" i="5"/>
  <c r="U323" i="5"/>
  <c r="V323" i="5"/>
  <c r="U324" i="5"/>
  <c r="V324" i="5"/>
  <c r="U325" i="5"/>
  <c r="V325" i="5"/>
  <c r="U326" i="5"/>
  <c r="V326" i="5"/>
  <c r="U327" i="5"/>
  <c r="V327" i="5"/>
  <c r="U328" i="5"/>
  <c r="V328" i="5"/>
  <c r="U329" i="5"/>
  <c r="V329" i="5"/>
  <c r="U330" i="5"/>
  <c r="V330" i="5"/>
  <c r="U331" i="5"/>
  <c r="V331" i="5"/>
  <c r="U332" i="5"/>
  <c r="V332" i="5"/>
  <c r="U333" i="5"/>
  <c r="V333" i="5"/>
  <c r="U334" i="5"/>
  <c r="V334" i="5"/>
  <c r="U335" i="5"/>
  <c r="V335" i="5"/>
  <c r="U336" i="5"/>
  <c r="V336" i="5"/>
  <c r="U337" i="5"/>
  <c r="V337" i="5"/>
  <c r="U338" i="5"/>
  <c r="V338" i="5"/>
  <c r="U339" i="5"/>
  <c r="V339" i="5"/>
  <c r="U340" i="5"/>
  <c r="V340" i="5"/>
  <c r="U341" i="5"/>
  <c r="V341" i="5"/>
  <c r="U342" i="5"/>
  <c r="V342" i="5"/>
  <c r="U343" i="5"/>
  <c r="V343" i="5"/>
  <c r="U344" i="5"/>
  <c r="V344" i="5"/>
  <c r="U345" i="5"/>
  <c r="V345" i="5"/>
  <c r="U346" i="5"/>
  <c r="V346" i="5"/>
  <c r="U347" i="5"/>
  <c r="V347" i="5"/>
  <c r="U348" i="5"/>
  <c r="V348" i="5"/>
  <c r="U349" i="5"/>
  <c r="V349" i="5"/>
  <c r="U350" i="5"/>
  <c r="V350" i="5"/>
  <c r="U351" i="5"/>
  <c r="V351" i="5"/>
  <c r="U352" i="5"/>
  <c r="V352" i="5"/>
  <c r="U353" i="5"/>
  <c r="V353" i="5"/>
  <c r="U354" i="5"/>
  <c r="V354" i="5"/>
  <c r="U355" i="5"/>
  <c r="V355" i="5"/>
  <c r="U356" i="5"/>
  <c r="V356" i="5"/>
  <c r="U357" i="5"/>
  <c r="V357" i="5"/>
  <c r="U358" i="5"/>
  <c r="V358" i="5"/>
  <c r="U359" i="5"/>
  <c r="V359" i="5"/>
  <c r="U360" i="5"/>
  <c r="V360" i="5"/>
  <c r="U361" i="5"/>
  <c r="V361" i="5"/>
  <c r="U362" i="5"/>
  <c r="V362" i="5"/>
  <c r="U363" i="5"/>
  <c r="V363" i="5"/>
  <c r="U364" i="5"/>
  <c r="V364" i="5"/>
  <c r="U365" i="5"/>
  <c r="V365" i="5"/>
  <c r="U366" i="5"/>
  <c r="V366" i="5"/>
  <c r="U367" i="5"/>
  <c r="V367" i="5"/>
  <c r="U368" i="5"/>
  <c r="V368" i="5"/>
  <c r="U369" i="5"/>
  <c r="V369" i="5"/>
  <c r="U370" i="5"/>
  <c r="V370" i="5"/>
  <c r="U371" i="5"/>
  <c r="V371" i="5"/>
  <c r="U372" i="5"/>
  <c r="V372" i="5"/>
  <c r="U373" i="5"/>
  <c r="V373" i="5"/>
  <c r="U374" i="5"/>
  <c r="V374" i="5"/>
  <c r="U375" i="5"/>
  <c r="V375" i="5"/>
  <c r="U376" i="5"/>
  <c r="V376" i="5"/>
  <c r="U377" i="5"/>
  <c r="V377" i="5"/>
  <c r="U378" i="5"/>
  <c r="V378" i="5"/>
  <c r="U379" i="5"/>
  <c r="V379" i="5"/>
  <c r="U380" i="5"/>
  <c r="V380" i="5"/>
  <c r="U381" i="5"/>
  <c r="V381" i="5"/>
  <c r="U382" i="5"/>
  <c r="V382" i="5"/>
  <c r="U383" i="5"/>
  <c r="V383" i="5"/>
  <c r="U384" i="5"/>
  <c r="V384" i="5"/>
  <c r="U385" i="5"/>
  <c r="V385" i="5"/>
  <c r="U386" i="5"/>
  <c r="V386" i="5"/>
  <c r="U387" i="5"/>
  <c r="V387" i="5"/>
  <c r="U388" i="5"/>
  <c r="V388" i="5"/>
  <c r="U389" i="5"/>
  <c r="V389" i="5"/>
  <c r="U390" i="5"/>
  <c r="V390" i="5"/>
  <c r="U391" i="5"/>
  <c r="V391" i="5"/>
  <c r="U392" i="5"/>
  <c r="V392" i="5"/>
  <c r="U393" i="5"/>
  <c r="V393" i="5"/>
  <c r="U394" i="5"/>
  <c r="V394" i="5"/>
  <c r="U395" i="5"/>
  <c r="V395" i="5"/>
  <c r="U396" i="5"/>
  <c r="V396" i="5"/>
  <c r="U397" i="5"/>
  <c r="V397" i="5"/>
  <c r="U398" i="5"/>
  <c r="V398" i="5"/>
  <c r="U399" i="5"/>
  <c r="V399" i="5"/>
  <c r="U400" i="5"/>
  <c r="V400" i="5"/>
  <c r="U401" i="5"/>
  <c r="V401" i="5"/>
  <c r="U402" i="5"/>
  <c r="V402" i="5"/>
  <c r="U403" i="5"/>
  <c r="V403" i="5"/>
  <c r="U404" i="5"/>
  <c r="V404" i="5"/>
  <c r="U405" i="5"/>
  <c r="V405" i="5"/>
  <c r="U406" i="5"/>
  <c r="V406" i="5"/>
  <c r="U407" i="5"/>
  <c r="V407" i="5"/>
  <c r="U408" i="5"/>
  <c r="V408" i="5"/>
  <c r="U409" i="5"/>
  <c r="V409" i="5"/>
  <c r="U410" i="5"/>
  <c r="V410" i="5"/>
  <c r="U411" i="5"/>
  <c r="V411" i="5"/>
  <c r="U412" i="5"/>
  <c r="V412" i="5"/>
  <c r="U413" i="5"/>
  <c r="V413" i="5"/>
  <c r="U414" i="5"/>
  <c r="V414" i="5"/>
  <c r="U415" i="5"/>
  <c r="V415" i="5"/>
  <c r="U416" i="5"/>
  <c r="V416" i="5"/>
  <c r="U417" i="5"/>
  <c r="V417" i="5"/>
  <c r="U418" i="5"/>
  <c r="V418" i="5"/>
  <c r="U419" i="5"/>
  <c r="V419" i="5"/>
  <c r="U420" i="5"/>
  <c r="V420" i="5"/>
  <c r="U421" i="5"/>
  <c r="V421" i="5"/>
  <c r="U422" i="5"/>
  <c r="V422" i="5"/>
  <c r="U423" i="5"/>
  <c r="V423" i="5"/>
  <c r="U424" i="5"/>
  <c r="V424" i="5"/>
  <c r="U425" i="5"/>
  <c r="V425" i="5"/>
  <c r="U426" i="5"/>
  <c r="V426" i="5"/>
  <c r="U427" i="5"/>
  <c r="V427" i="5"/>
  <c r="U428" i="5"/>
  <c r="V428" i="5"/>
  <c r="U429" i="5"/>
  <c r="V429" i="5"/>
  <c r="U430" i="5"/>
  <c r="V430" i="5"/>
  <c r="U431" i="5"/>
  <c r="V431" i="5"/>
  <c r="U432" i="5"/>
  <c r="V432" i="5"/>
  <c r="U433" i="5"/>
  <c r="V433" i="5"/>
  <c r="U434" i="5"/>
  <c r="V434" i="5"/>
  <c r="U435" i="5"/>
  <c r="V435" i="5"/>
  <c r="U436" i="5"/>
  <c r="V436" i="5"/>
  <c r="U437" i="5"/>
  <c r="V437" i="5"/>
  <c r="U438" i="5"/>
  <c r="V438" i="5"/>
  <c r="U439" i="5"/>
  <c r="V439" i="5"/>
  <c r="U440" i="5"/>
  <c r="V440" i="5"/>
  <c r="U441" i="5"/>
  <c r="V441" i="5"/>
  <c r="U442" i="5"/>
  <c r="V442" i="5"/>
  <c r="U443" i="5"/>
  <c r="V443" i="5"/>
  <c r="U444" i="5"/>
  <c r="V444" i="5"/>
  <c r="U445" i="5"/>
  <c r="V445" i="5"/>
  <c r="U446" i="5"/>
  <c r="V446" i="5"/>
  <c r="U447" i="5"/>
  <c r="V447" i="5"/>
  <c r="U448" i="5"/>
  <c r="V448" i="5"/>
  <c r="U449" i="5"/>
  <c r="V449" i="5"/>
  <c r="U450" i="5"/>
  <c r="V450" i="5"/>
  <c r="U451" i="5"/>
  <c r="V451" i="5"/>
  <c r="U452" i="5"/>
  <c r="V452" i="5"/>
  <c r="V2" i="5"/>
  <c r="U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C17" i="17" l="1"/>
  <c r="C10" i="22"/>
  <c r="C5" i="23"/>
  <c r="D3" i="23"/>
  <c r="D52" i="23"/>
  <c r="B18" i="23"/>
  <c r="D44" i="23"/>
  <c r="B10" i="23"/>
  <c r="C3" i="23"/>
  <c r="D55" i="23"/>
  <c r="B53" i="23"/>
  <c r="C50" i="23"/>
  <c r="D47" i="23"/>
  <c r="B45" i="23"/>
  <c r="A45" i="23" s="1"/>
  <c r="M45" i="23" s="1"/>
  <c r="C42" i="23"/>
  <c r="D39" i="23"/>
  <c r="B37" i="23"/>
  <c r="A37" i="23" s="1"/>
  <c r="M37" i="23" s="1"/>
  <c r="C34" i="23"/>
  <c r="D31" i="23"/>
  <c r="B29" i="23"/>
  <c r="C26" i="23"/>
  <c r="D23" i="23"/>
  <c r="B21" i="23"/>
  <c r="C18" i="23"/>
  <c r="D15" i="23"/>
  <c r="B13" i="23"/>
  <c r="C10" i="23"/>
  <c r="D7" i="23"/>
  <c r="B5" i="23"/>
  <c r="C39" i="23"/>
  <c r="C15" i="23"/>
  <c r="D57" i="23"/>
  <c r="B55" i="23"/>
  <c r="C52" i="23"/>
  <c r="D49" i="23"/>
  <c r="B47" i="23"/>
  <c r="C44" i="23"/>
  <c r="D41" i="23"/>
  <c r="B39" i="23"/>
  <c r="A39" i="23" s="1"/>
  <c r="M39" i="23" s="1"/>
  <c r="C36" i="23"/>
  <c r="D33" i="23"/>
  <c r="B31" i="23"/>
  <c r="C28" i="23"/>
  <c r="D25" i="23"/>
  <c r="B23" i="23"/>
  <c r="C20" i="23"/>
  <c r="D17" i="23"/>
  <c r="B15" i="23"/>
  <c r="C12" i="23"/>
  <c r="D9" i="23"/>
  <c r="B7" i="23"/>
  <c r="C4" i="23"/>
  <c r="C47" i="23"/>
  <c r="C31" i="23"/>
  <c r="B26" i="23"/>
  <c r="D4" i="23"/>
  <c r="C57" i="23"/>
  <c r="D54" i="23"/>
  <c r="B52" i="23"/>
  <c r="C49" i="23"/>
  <c r="D46" i="23"/>
  <c r="B44" i="23"/>
  <c r="A44" i="23" s="1"/>
  <c r="M44" i="23" s="1"/>
  <c r="C41" i="23"/>
  <c r="D38" i="23"/>
  <c r="B36" i="23"/>
  <c r="A36" i="23" s="1"/>
  <c r="M36" i="23" s="1"/>
  <c r="C33" i="23"/>
  <c r="D30" i="23"/>
  <c r="B28" i="23"/>
  <c r="C25" i="23"/>
  <c r="D22" i="23"/>
  <c r="B20" i="23"/>
  <c r="C17" i="23"/>
  <c r="D14" i="23"/>
  <c r="B12" i="23"/>
  <c r="C9" i="23"/>
  <c r="D6" i="23"/>
  <c r="B4" i="23"/>
  <c r="D20" i="23"/>
  <c r="B57" i="23"/>
  <c r="C54" i="23"/>
  <c r="D51" i="23"/>
  <c r="B49" i="23"/>
  <c r="C46" i="23"/>
  <c r="D43" i="23"/>
  <c r="B41" i="23"/>
  <c r="A41" i="23" s="1"/>
  <c r="M41" i="23" s="1"/>
  <c r="C38" i="23"/>
  <c r="D35" i="23"/>
  <c r="B33" i="23"/>
  <c r="C30" i="23"/>
  <c r="D27" i="23"/>
  <c r="B25" i="23"/>
  <c r="C22" i="23"/>
  <c r="D19" i="23"/>
  <c r="B17" i="23"/>
  <c r="C14" i="23"/>
  <c r="D11" i="23"/>
  <c r="B9" i="23"/>
  <c r="C6" i="23"/>
  <c r="C55" i="23"/>
  <c r="B42" i="23"/>
  <c r="A42" i="23" s="1"/>
  <c r="M42" i="23" s="1"/>
  <c r="D12" i="23"/>
  <c r="D56" i="23"/>
  <c r="B54" i="23"/>
  <c r="C51" i="23"/>
  <c r="D48" i="23"/>
  <c r="B46" i="23"/>
  <c r="A46" i="23" s="1"/>
  <c r="M46" i="23" s="1"/>
  <c r="C43" i="23"/>
  <c r="D40" i="23"/>
  <c r="B38" i="23"/>
  <c r="A38" i="23" s="1"/>
  <c r="M38" i="23" s="1"/>
  <c r="C35" i="23"/>
  <c r="D32" i="23"/>
  <c r="B30" i="23"/>
  <c r="C27" i="23"/>
  <c r="D24" i="23"/>
  <c r="B22" i="23"/>
  <c r="C19" i="23"/>
  <c r="D16" i="23"/>
  <c r="B14" i="23"/>
  <c r="C11" i="23"/>
  <c r="D8" i="23"/>
  <c r="B6" i="23"/>
  <c r="D36" i="23"/>
  <c r="C7" i="23"/>
  <c r="C56" i="23"/>
  <c r="D53" i="23"/>
  <c r="B51" i="23"/>
  <c r="C48" i="23"/>
  <c r="D45" i="23"/>
  <c r="B43" i="23"/>
  <c r="A43" i="23" s="1"/>
  <c r="M43" i="23" s="1"/>
  <c r="C40" i="23"/>
  <c r="D37" i="23"/>
  <c r="B35" i="23"/>
  <c r="A35" i="23" s="1"/>
  <c r="M35" i="23" s="1"/>
  <c r="C32" i="23"/>
  <c r="D29" i="23"/>
  <c r="B27" i="23"/>
  <c r="C24" i="23"/>
  <c r="D21" i="23"/>
  <c r="B19" i="23"/>
  <c r="C16" i="23"/>
  <c r="D13" i="23"/>
  <c r="B11" i="23"/>
  <c r="C8" i="23"/>
  <c r="D5" i="23"/>
  <c r="B50" i="23"/>
  <c r="B34" i="23"/>
  <c r="D28" i="23"/>
  <c r="C23" i="23"/>
  <c r="B22" i="17"/>
  <c r="B3" i="23"/>
  <c r="A3" i="23" s="1"/>
  <c r="M3" i="23" s="1"/>
  <c r="B56" i="23"/>
  <c r="C53" i="23"/>
  <c r="D50" i="23"/>
  <c r="B48" i="23"/>
  <c r="C45" i="23"/>
  <c r="D42" i="23"/>
  <c r="B40" i="23"/>
  <c r="A40" i="23" s="1"/>
  <c r="M40" i="23" s="1"/>
  <c r="C37" i="23"/>
  <c r="D34" i="23"/>
  <c r="B32" i="23"/>
  <c r="C29" i="23"/>
  <c r="D26" i="23"/>
  <c r="B24" i="23"/>
  <c r="C21" i="23"/>
  <c r="D18" i="23"/>
  <c r="B16" i="23"/>
  <c r="C13" i="23"/>
  <c r="D10" i="23"/>
  <c r="B8" i="23"/>
  <c r="B4" i="17"/>
  <c r="B14" i="17"/>
  <c r="C19" i="17"/>
  <c r="B57" i="17"/>
  <c r="A57" i="17" s="1"/>
  <c r="M57" i="17" s="1"/>
  <c r="C54" i="17"/>
  <c r="D51" i="17"/>
  <c r="B49" i="17"/>
  <c r="A49" i="17" s="1"/>
  <c r="M49" i="17" s="1"/>
  <c r="C46" i="17"/>
  <c r="D43" i="17"/>
  <c r="B41" i="17"/>
  <c r="C38" i="17"/>
  <c r="D35" i="17"/>
  <c r="B33" i="17"/>
  <c r="C30" i="17"/>
  <c r="D27" i="17"/>
  <c r="B25" i="17"/>
  <c r="C22" i="17"/>
  <c r="D19" i="17"/>
  <c r="B17" i="17"/>
  <c r="C14" i="17"/>
  <c r="D11" i="17"/>
  <c r="B9" i="17"/>
  <c r="C6" i="17"/>
  <c r="B54" i="17"/>
  <c r="A54" i="17" s="1"/>
  <c r="M54" i="17" s="1"/>
  <c r="B46" i="17"/>
  <c r="B38" i="17"/>
  <c r="B30" i="17"/>
  <c r="D8" i="17"/>
  <c r="C56" i="17"/>
  <c r="D53" i="17"/>
  <c r="B51" i="17"/>
  <c r="A51" i="17" s="1"/>
  <c r="M51" i="17" s="1"/>
  <c r="C48" i="17"/>
  <c r="D45" i="17"/>
  <c r="B43" i="17"/>
  <c r="C40" i="17"/>
  <c r="D37" i="17"/>
  <c r="B35" i="17"/>
  <c r="C32" i="17"/>
  <c r="D29" i="17"/>
  <c r="B27" i="17"/>
  <c r="C24" i="17"/>
  <c r="D21" i="17"/>
  <c r="B19" i="17"/>
  <c r="C16" i="17"/>
  <c r="D13" i="17"/>
  <c r="B11" i="17"/>
  <c r="C8" i="17"/>
  <c r="D5" i="17"/>
  <c r="C51" i="17"/>
  <c r="C43" i="17"/>
  <c r="C35" i="17"/>
  <c r="C27" i="17"/>
  <c r="C11" i="17"/>
  <c r="B3" i="17"/>
  <c r="A3" i="17" s="1"/>
  <c r="M3" i="17" s="1"/>
  <c r="B56" i="17"/>
  <c r="A56" i="17" s="1"/>
  <c r="M56" i="17" s="1"/>
  <c r="C53" i="17"/>
  <c r="D50" i="17"/>
  <c r="B48" i="17"/>
  <c r="A48" i="17" s="1"/>
  <c r="M48" i="17" s="1"/>
  <c r="C45" i="17"/>
  <c r="D42" i="17"/>
  <c r="B40" i="17"/>
  <c r="C37" i="17"/>
  <c r="D34" i="17"/>
  <c r="B32" i="17"/>
  <c r="C29" i="17"/>
  <c r="D26" i="17"/>
  <c r="B24" i="17"/>
  <c r="C21" i="17"/>
  <c r="D18" i="17"/>
  <c r="B16" i="17"/>
  <c r="C13" i="17"/>
  <c r="D10" i="17"/>
  <c r="B8" i="17"/>
  <c r="C5" i="17"/>
  <c r="D56" i="17"/>
  <c r="D48" i="17"/>
  <c r="D40" i="17"/>
  <c r="D32" i="17"/>
  <c r="D24" i="17"/>
  <c r="B6" i="17"/>
  <c r="C3" i="17"/>
  <c r="D55" i="17"/>
  <c r="B53" i="17"/>
  <c r="A53" i="17" s="1"/>
  <c r="M53" i="17" s="1"/>
  <c r="C50" i="17"/>
  <c r="D47" i="17"/>
  <c r="B45" i="17"/>
  <c r="C42" i="17"/>
  <c r="D39" i="17"/>
  <c r="B37" i="17"/>
  <c r="C34" i="17"/>
  <c r="D31" i="17"/>
  <c r="B29" i="17"/>
  <c r="C26" i="17"/>
  <c r="D23" i="17"/>
  <c r="B21" i="17"/>
  <c r="C18" i="17"/>
  <c r="D15" i="17"/>
  <c r="B13" i="17"/>
  <c r="C10" i="17"/>
  <c r="D7" i="17"/>
  <c r="B5" i="17"/>
  <c r="D3" i="17"/>
  <c r="C55" i="17"/>
  <c r="D52" i="17"/>
  <c r="B50" i="17"/>
  <c r="A50" i="17" s="1"/>
  <c r="M50" i="17" s="1"/>
  <c r="C47" i="17"/>
  <c r="D44" i="17"/>
  <c r="B42" i="17"/>
  <c r="C39" i="17"/>
  <c r="D36" i="17"/>
  <c r="B34" i="17"/>
  <c r="C31" i="17"/>
  <c r="D28" i="17"/>
  <c r="B26" i="17"/>
  <c r="C23" i="17"/>
  <c r="D20" i="17"/>
  <c r="B18" i="17"/>
  <c r="C15" i="17"/>
  <c r="D12" i="17"/>
  <c r="B10" i="17"/>
  <c r="C7" i="17"/>
  <c r="D4" i="17"/>
  <c r="D16" i="17"/>
  <c r="D57" i="17"/>
  <c r="B55" i="17"/>
  <c r="A55" i="17" s="1"/>
  <c r="M55" i="17" s="1"/>
  <c r="C52" i="17"/>
  <c r="D49" i="17"/>
  <c r="B47" i="17"/>
  <c r="A47" i="17" s="1"/>
  <c r="M47" i="17" s="1"/>
  <c r="C44" i="17"/>
  <c r="D41" i="17"/>
  <c r="B39" i="17"/>
  <c r="C36" i="17"/>
  <c r="D33" i="17"/>
  <c r="B31" i="17"/>
  <c r="C28" i="17"/>
  <c r="D25" i="17"/>
  <c r="B23" i="17"/>
  <c r="C20" i="17"/>
  <c r="D17" i="17"/>
  <c r="B15" i="17"/>
  <c r="C12" i="17"/>
  <c r="D9" i="17"/>
  <c r="B7" i="17"/>
  <c r="C4" i="17"/>
  <c r="C57" i="17"/>
  <c r="D54" i="17"/>
  <c r="B52" i="17"/>
  <c r="A52" i="17" s="1"/>
  <c r="M52" i="17" s="1"/>
  <c r="C49" i="17"/>
  <c r="D46" i="17"/>
  <c r="B44" i="17"/>
  <c r="C41" i="17"/>
  <c r="D38" i="17"/>
  <c r="B36" i="17"/>
  <c r="C33" i="17"/>
  <c r="D30" i="17"/>
  <c r="B28" i="17"/>
  <c r="C25" i="17"/>
  <c r="D22" i="17"/>
  <c r="B20" i="17"/>
  <c r="D14" i="17"/>
  <c r="B12" i="17"/>
  <c r="C9" i="17"/>
  <c r="D6" i="17"/>
  <c r="D3" i="21"/>
  <c r="D4" i="21"/>
  <c r="D10" i="21"/>
  <c r="C3" i="21"/>
  <c r="D51" i="21"/>
  <c r="D43" i="21"/>
  <c r="D35" i="21"/>
  <c r="D27" i="21"/>
  <c r="D19" i="21"/>
  <c r="D11" i="21"/>
  <c r="D50" i="21"/>
  <c r="D42" i="21"/>
  <c r="D34" i="21"/>
  <c r="D26" i="21"/>
  <c r="D18" i="21"/>
  <c r="D57" i="21"/>
  <c r="D49" i="21"/>
  <c r="D41" i="21"/>
  <c r="D33" i="21"/>
  <c r="D25" i="21"/>
  <c r="D17" i="21"/>
  <c r="D9" i="21"/>
  <c r="B7" i="21"/>
  <c r="D56" i="21"/>
  <c r="D48" i="21"/>
  <c r="D40" i="21"/>
  <c r="D32" i="21"/>
  <c r="D24" i="21"/>
  <c r="D16" i="21"/>
  <c r="D8" i="21"/>
  <c r="D55" i="21"/>
  <c r="D47" i="21"/>
  <c r="D39" i="21"/>
  <c r="D31" i="21"/>
  <c r="D23" i="21"/>
  <c r="D15" i="21"/>
  <c r="D7" i="21"/>
  <c r="D54" i="21"/>
  <c r="D46" i="21"/>
  <c r="D38" i="21"/>
  <c r="D30" i="21"/>
  <c r="D22" i="21"/>
  <c r="D14" i="21"/>
  <c r="D6" i="21"/>
  <c r="D53" i="21"/>
  <c r="D45" i="21"/>
  <c r="D37" i="21"/>
  <c r="D29" i="21"/>
  <c r="D21" i="21"/>
  <c r="D13" i="21"/>
  <c r="D5" i="21"/>
  <c r="D52" i="21"/>
  <c r="D44" i="21"/>
  <c r="D36" i="21"/>
  <c r="D28" i="21"/>
  <c r="D20" i="21"/>
  <c r="D12" i="21"/>
  <c r="D4" i="19"/>
  <c r="D18" i="19"/>
  <c r="C3" i="19"/>
  <c r="D51" i="19"/>
  <c r="D43" i="19"/>
  <c r="D35" i="19"/>
  <c r="D27" i="19"/>
  <c r="D19" i="19"/>
  <c r="D11" i="19"/>
  <c r="D10" i="19"/>
  <c r="D57" i="19"/>
  <c r="D49" i="19"/>
  <c r="D41" i="19"/>
  <c r="D33" i="19"/>
  <c r="D25" i="19"/>
  <c r="D17" i="19"/>
  <c r="D9" i="19"/>
  <c r="B3" i="19"/>
  <c r="A3" i="19" s="1"/>
  <c r="D56" i="19"/>
  <c r="D48" i="19"/>
  <c r="D40" i="19"/>
  <c r="D32" i="19"/>
  <c r="D24" i="19"/>
  <c r="D16" i="19"/>
  <c r="D8" i="19"/>
  <c r="D3" i="19"/>
  <c r="D34" i="19"/>
  <c r="D55" i="19"/>
  <c r="D47" i="19"/>
  <c r="D39" i="19"/>
  <c r="D31" i="19"/>
  <c r="D23" i="19"/>
  <c r="D15" i="19"/>
  <c r="D7" i="19"/>
  <c r="D26" i="19"/>
  <c r="D54" i="19"/>
  <c r="D46" i="19"/>
  <c r="D38" i="19"/>
  <c r="D30" i="19"/>
  <c r="D22" i="19"/>
  <c r="D14" i="19"/>
  <c r="D6" i="19"/>
  <c r="D42" i="19"/>
  <c r="D53" i="19"/>
  <c r="D45" i="19"/>
  <c r="D37" i="19"/>
  <c r="D29" i="19"/>
  <c r="D21" i="19"/>
  <c r="D13" i="19"/>
  <c r="D5" i="19"/>
  <c r="D50" i="19"/>
  <c r="D52" i="19"/>
  <c r="D44" i="19"/>
  <c r="D36" i="19"/>
  <c r="D28" i="19"/>
  <c r="D20" i="19"/>
  <c r="D12" i="19"/>
  <c r="D7" i="22"/>
  <c r="D9" i="22"/>
  <c r="D55" i="22"/>
  <c r="D56" i="22"/>
  <c r="D48" i="22"/>
  <c r="D40" i="22"/>
  <c r="D32" i="22"/>
  <c r="D24" i="22"/>
  <c r="D16" i="22"/>
  <c r="D8" i="22"/>
  <c r="D54" i="22"/>
  <c r="D46" i="22"/>
  <c r="D38" i="22"/>
  <c r="D30" i="22"/>
  <c r="D22" i="22"/>
  <c r="D14" i="22"/>
  <c r="D6" i="22"/>
  <c r="D47" i="22"/>
  <c r="D53" i="22"/>
  <c r="D45" i="22"/>
  <c r="D37" i="22"/>
  <c r="D29" i="22"/>
  <c r="D21" i="22"/>
  <c r="D13" i="22"/>
  <c r="D5" i="22"/>
  <c r="D52" i="22"/>
  <c r="D44" i="22"/>
  <c r="D36" i="22"/>
  <c r="D28" i="22"/>
  <c r="D20" i="22"/>
  <c r="D12" i="22"/>
  <c r="D4" i="22"/>
  <c r="D39" i="22"/>
  <c r="D31" i="22"/>
  <c r="D23" i="22"/>
  <c r="D15" i="22"/>
  <c r="C3" i="22"/>
  <c r="D51" i="22"/>
  <c r="D43" i="22"/>
  <c r="D35" i="22"/>
  <c r="D27" i="22"/>
  <c r="D19" i="22"/>
  <c r="D11" i="22"/>
  <c r="D3" i="22"/>
  <c r="D50" i="22"/>
  <c r="D42" i="22"/>
  <c r="D34" i="22"/>
  <c r="D26" i="22"/>
  <c r="D18" i="22"/>
  <c r="D10" i="22"/>
  <c r="D57" i="22"/>
  <c r="D49" i="22"/>
  <c r="D41" i="22"/>
  <c r="D33" i="22"/>
  <c r="D25" i="22"/>
  <c r="D17" i="22"/>
  <c r="B7" i="20"/>
  <c r="B3" i="22"/>
  <c r="A3" i="22" s="1"/>
  <c r="B5" i="22"/>
  <c r="B8" i="21"/>
  <c r="B24" i="22"/>
  <c r="B47" i="21"/>
  <c r="B15" i="21"/>
  <c r="B48" i="22"/>
  <c r="B28" i="22"/>
  <c r="C55" i="21"/>
  <c r="C51" i="21"/>
  <c r="C47" i="21"/>
  <c r="C43" i="21"/>
  <c r="C39" i="21"/>
  <c r="C35" i="21"/>
  <c r="C31" i="21"/>
  <c r="C27" i="21"/>
  <c r="C23" i="21"/>
  <c r="C19" i="21"/>
  <c r="C15" i="21"/>
  <c r="C11" i="21"/>
  <c r="C7" i="21"/>
  <c r="C56" i="22"/>
  <c r="C52" i="22"/>
  <c r="C48" i="22"/>
  <c r="C44" i="22"/>
  <c r="C40" i="22"/>
  <c r="C36" i="22"/>
  <c r="C32" i="22"/>
  <c r="C28" i="22"/>
  <c r="C24" i="22"/>
  <c r="C20" i="22"/>
  <c r="C16" i="22"/>
  <c r="C12" i="22"/>
  <c r="C8" i="22"/>
  <c r="B51" i="21"/>
  <c r="B27" i="21"/>
  <c r="B56" i="22"/>
  <c r="B12" i="22"/>
  <c r="C54" i="21"/>
  <c r="C50" i="21"/>
  <c r="C46" i="21"/>
  <c r="C42" i="21"/>
  <c r="C38" i="21"/>
  <c r="C34" i="21"/>
  <c r="C30" i="21"/>
  <c r="C26" i="21"/>
  <c r="C22" i="21"/>
  <c r="C18" i="21"/>
  <c r="C14" i="21"/>
  <c r="C10" i="21"/>
  <c r="C6" i="21"/>
  <c r="C55" i="22"/>
  <c r="C51" i="22"/>
  <c r="C47" i="22"/>
  <c r="C43" i="22"/>
  <c r="C39" i="22"/>
  <c r="C35" i="22"/>
  <c r="C31" i="22"/>
  <c r="C27" i="22"/>
  <c r="C23" i="22"/>
  <c r="C19" i="22"/>
  <c r="C15" i="22"/>
  <c r="C11" i="22"/>
  <c r="C7" i="22"/>
  <c r="B35" i="21"/>
  <c r="B11" i="21"/>
  <c r="B36" i="22"/>
  <c r="B8" i="22"/>
  <c r="C4" i="21"/>
  <c r="B54" i="21"/>
  <c r="B50" i="21"/>
  <c r="B46" i="21"/>
  <c r="B42" i="21"/>
  <c r="B38" i="21"/>
  <c r="B34" i="21"/>
  <c r="B30" i="21"/>
  <c r="B26" i="21"/>
  <c r="B22" i="21"/>
  <c r="B18" i="21"/>
  <c r="B14" i="21"/>
  <c r="B10" i="21"/>
  <c r="B6" i="21"/>
  <c r="B55" i="22"/>
  <c r="B51" i="22"/>
  <c r="B47" i="22"/>
  <c r="B43" i="22"/>
  <c r="B39" i="22"/>
  <c r="B35" i="22"/>
  <c r="B31" i="22"/>
  <c r="B27" i="22"/>
  <c r="B23" i="22"/>
  <c r="B19" i="22"/>
  <c r="B15" i="22"/>
  <c r="B11" i="22"/>
  <c r="B7" i="22"/>
  <c r="B43" i="21"/>
  <c r="B19" i="21"/>
  <c r="B44" i="22"/>
  <c r="B16" i="22"/>
  <c r="B4" i="21"/>
  <c r="C57" i="21"/>
  <c r="C53" i="21"/>
  <c r="C49" i="21"/>
  <c r="C45" i="21"/>
  <c r="C41" i="21"/>
  <c r="C37" i="21"/>
  <c r="C33" i="21"/>
  <c r="C29" i="21"/>
  <c r="C25" i="21"/>
  <c r="C21" i="21"/>
  <c r="C17" i="21"/>
  <c r="C13" i="21"/>
  <c r="C9" i="21"/>
  <c r="C5" i="21"/>
  <c r="C54" i="22"/>
  <c r="C50" i="22"/>
  <c r="C46" i="22"/>
  <c r="C42" i="22"/>
  <c r="C38" i="22"/>
  <c r="C34" i="22"/>
  <c r="C30" i="22"/>
  <c r="C26" i="22"/>
  <c r="C22" i="22"/>
  <c r="C18" i="22"/>
  <c r="C14" i="22"/>
  <c r="C6" i="22"/>
  <c r="B31" i="21"/>
  <c r="B32" i="22"/>
  <c r="C4" i="22"/>
  <c r="B57" i="21"/>
  <c r="B53" i="21"/>
  <c r="B49" i="21"/>
  <c r="B45" i="21"/>
  <c r="B41" i="21"/>
  <c r="B37" i="21"/>
  <c r="B33" i="21"/>
  <c r="B29" i="21"/>
  <c r="B25" i="21"/>
  <c r="B21" i="21"/>
  <c r="B17" i="21"/>
  <c r="B13" i="21"/>
  <c r="B9" i="21"/>
  <c r="B5" i="21"/>
  <c r="B54" i="22"/>
  <c r="B50" i="22"/>
  <c r="B46" i="22"/>
  <c r="B42" i="22"/>
  <c r="B38" i="22"/>
  <c r="B34" i="22"/>
  <c r="B30" i="22"/>
  <c r="B26" i="22"/>
  <c r="B22" i="22"/>
  <c r="B18" i="22"/>
  <c r="B14" i="22"/>
  <c r="B10" i="22"/>
  <c r="B6" i="22"/>
  <c r="B55" i="21"/>
  <c r="B23" i="21"/>
  <c r="B52" i="22"/>
  <c r="B20" i="22"/>
  <c r="B4" i="22"/>
  <c r="C56" i="21"/>
  <c r="C52" i="21"/>
  <c r="C48" i="21"/>
  <c r="C44" i="21"/>
  <c r="C40" i="21"/>
  <c r="C36" i="21"/>
  <c r="C32" i="21"/>
  <c r="C28" i="21"/>
  <c r="C24" i="21"/>
  <c r="C20" i="21"/>
  <c r="C16" i="21"/>
  <c r="C12" i="21"/>
  <c r="C8" i="21"/>
  <c r="C57" i="22"/>
  <c r="C53" i="22"/>
  <c r="C49" i="22"/>
  <c r="C45" i="22"/>
  <c r="C41" i="22"/>
  <c r="C37" i="22"/>
  <c r="C33" i="22"/>
  <c r="C29" i="22"/>
  <c r="C25" i="22"/>
  <c r="C21" i="22"/>
  <c r="C17" i="22"/>
  <c r="C13" i="22"/>
  <c r="C9" i="22"/>
  <c r="C5" i="22"/>
  <c r="B39" i="21"/>
  <c r="B40" i="22"/>
  <c r="B3" i="21"/>
  <c r="A3" i="21" s="1"/>
  <c r="B56" i="21"/>
  <c r="B52" i="21"/>
  <c r="B48" i="21"/>
  <c r="B44" i="21"/>
  <c r="B40" i="21"/>
  <c r="B36" i="21"/>
  <c r="B32" i="21"/>
  <c r="B28" i="21"/>
  <c r="B24" i="21"/>
  <c r="B20" i="21"/>
  <c r="B16" i="21"/>
  <c r="B12" i="21"/>
  <c r="B57" i="22"/>
  <c r="B53" i="22"/>
  <c r="B49" i="22"/>
  <c r="B45" i="22"/>
  <c r="B41" i="22"/>
  <c r="B37" i="22"/>
  <c r="B33" i="22"/>
  <c r="B29" i="22"/>
  <c r="B25" i="22"/>
  <c r="B21" i="22"/>
  <c r="B17" i="22"/>
  <c r="B13" i="22"/>
  <c r="B9" i="22"/>
  <c r="B11" i="19"/>
  <c r="B4" i="19"/>
  <c r="B43" i="19"/>
  <c r="B15" i="19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B39" i="19"/>
  <c r="B19" i="19"/>
  <c r="C54" i="19"/>
  <c r="C50" i="19"/>
  <c r="C46" i="19"/>
  <c r="C42" i="19"/>
  <c r="C38" i="19"/>
  <c r="C34" i="19"/>
  <c r="C30" i="19"/>
  <c r="C22" i="19"/>
  <c r="C18" i="19"/>
  <c r="C14" i="19"/>
  <c r="C10" i="19"/>
  <c r="C6" i="19"/>
  <c r="B54" i="19"/>
  <c r="B50" i="19"/>
  <c r="B46" i="19"/>
  <c r="B42" i="19"/>
  <c r="B38" i="19"/>
  <c r="B34" i="19"/>
  <c r="B30" i="19"/>
  <c r="B26" i="19"/>
  <c r="B22" i="19"/>
  <c r="B18" i="19"/>
  <c r="B14" i="19"/>
  <c r="B10" i="19"/>
  <c r="B6" i="19"/>
  <c r="B55" i="19"/>
  <c r="B47" i="19"/>
  <c r="B31" i="19"/>
  <c r="B7" i="19"/>
  <c r="C26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B27" i="19"/>
  <c r="B57" i="19"/>
  <c r="B53" i="19"/>
  <c r="B49" i="19"/>
  <c r="B45" i="19"/>
  <c r="B41" i="19"/>
  <c r="B37" i="19"/>
  <c r="B33" i="19"/>
  <c r="B29" i="19"/>
  <c r="B25" i="19"/>
  <c r="B21" i="19"/>
  <c r="B17" i="19"/>
  <c r="B13" i="19"/>
  <c r="B9" i="19"/>
  <c r="B5" i="19"/>
  <c r="B23" i="19"/>
  <c r="C56" i="19"/>
  <c r="C52" i="19"/>
  <c r="C48" i="19"/>
  <c r="C44" i="19"/>
  <c r="C40" i="19"/>
  <c r="C36" i="19"/>
  <c r="C32" i="19"/>
  <c r="C28" i="19"/>
  <c r="C24" i="19"/>
  <c r="C20" i="19"/>
  <c r="C16" i="19"/>
  <c r="C12" i="19"/>
  <c r="C8" i="19"/>
  <c r="C4" i="19"/>
  <c r="B51" i="19"/>
  <c r="B35" i="19"/>
  <c r="B56" i="19"/>
  <c r="B52" i="19"/>
  <c r="B48" i="19"/>
  <c r="B44" i="19"/>
  <c r="B40" i="19"/>
  <c r="B36" i="19"/>
  <c r="B32" i="19"/>
  <c r="B28" i="19"/>
  <c r="B24" i="19"/>
  <c r="B20" i="19"/>
  <c r="B16" i="19"/>
  <c r="B12" i="19"/>
  <c r="B8" i="19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24" i="15"/>
  <c r="H24" i="15" s="1"/>
  <c r="F21" i="15"/>
  <c r="H21" i="15" s="1"/>
  <c r="F18" i="15"/>
  <c r="H18" i="15" s="1"/>
  <c r="F15" i="15"/>
  <c r="H15" i="15" s="1"/>
  <c r="F12" i="15"/>
  <c r="H12" i="15" s="1"/>
  <c r="F9" i="15"/>
  <c r="H9" i="15" s="1"/>
  <c r="F6" i="15"/>
  <c r="H6" i="15" s="1"/>
  <c r="K2" i="2"/>
  <c r="F3" i="15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2" i="2" l="1"/>
  <c r="D4" i="2" s="1"/>
  <c r="C4" i="2" s="1"/>
  <c r="A4" i="17"/>
  <c r="M4" i="17" s="1"/>
  <c r="M3" i="22"/>
  <c r="M3" i="19"/>
  <c r="A4" i="19"/>
  <c r="M4" i="19" s="1"/>
  <c r="M3" i="21"/>
  <c r="A4" i="22"/>
  <c r="M4" i="22" s="1"/>
  <c r="A48" i="19"/>
  <c r="M48" i="19" s="1"/>
  <c r="A21" i="19"/>
  <c r="M21" i="19" s="1"/>
  <c r="A53" i="19"/>
  <c r="M53" i="19" s="1"/>
  <c r="A46" i="19"/>
  <c r="M46" i="19" s="1"/>
  <c r="A39" i="19"/>
  <c r="M39" i="19" s="1"/>
  <c r="A33" i="22"/>
  <c r="M33" i="22" s="1"/>
  <c r="A48" i="21"/>
  <c r="M48" i="21" s="1"/>
  <c r="A14" i="22"/>
  <c r="M14" i="22" s="1"/>
  <c r="A46" i="22"/>
  <c r="M46" i="22" s="1"/>
  <c r="A57" i="21"/>
  <c r="M57" i="21" s="1"/>
  <c r="A44" i="22"/>
  <c r="M44" i="22" s="1"/>
  <c r="A27" i="22"/>
  <c r="M27" i="22" s="1"/>
  <c r="A38" i="21"/>
  <c r="M38" i="21" s="1"/>
  <c r="A48" i="23"/>
  <c r="M48" i="23" s="1"/>
  <c r="A55" i="23"/>
  <c r="M55" i="23" s="1"/>
  <c r="A20" i="19"/>
  <c r="M20" i="19" s="1"/>
  <c r="A52" i="19"/>
  <c r="M52" i="19" s="1"/>
  <c r="A25" i="19"/>
  <c r="M25" i="19" s="1"/>
  <c r="A57" i="19"/>
  <c r="M57" i="19" s="1"/>
  <c r="A50" i="19"/>
  <c r="M50" i="19" s="1"/>
  <c r="A37" i="22"/>
  <c r="M37" i="22" s="1"/>
  <c r="A52" i="21"/>
  <c r="M52" i="21" s="1"/>
  <c r="A18" i="22"/>
  <c r="M18" i="22" s="1"/>
  <c r="A50" i="22"/>
  <c r="M50" i="22" s="1"/>
  <c r="A29" i="21"/>
  <c r="M29" i="21" s="1"/>
  <c r="A31" i="22"/>
  <c r="M31" i="22" s="1"/>
  <c r="A42" i="21"/>
  <c r="M42" i="21" s="1"/>
  <c r="A35" i="21"/>
  <c r="M35" i="21" s="1"/>
  <c r="A50" i="23"/>
  <c r="M50" i="23" s="1"/>
  <c r="A24" i="19"/>
  <c r="M24" i="19" s="1"/>
  <c r="A56" i="19"/>
  <c r="M56" i="19" s="1"/>
  <c r="A29" i="19"/>
  <c r="M29" i="19" s="1"/>
  <c r="A27" i="19"/>
  <c r="M27" i="19" s="1"/>
  <c r="A22" i="19"/>
  <c r="M22" i="19" s="1"/>
  <c r="A54" i="19"/>
  <c r="M54" i="19" s="1"/>
  <c r="A41" i="22"/>
  <c r="M41" i="22" s="1"/>
  <c r="A56" i="21"/>
  <c r="M56" i="21" s="1"/>
  <c r="A20" i="22"/>
  <c r="M20" i="22" s="1"/>
  <c r="A22" i="22"/>
  <c r="M22" i="22" s="1"/>
  <c r="A54" i="22"/>
  <c r="M54" i="22" s="1"/>
  <c r="A33" i="21"/>
  <c r="M33" i="21" s="1"/>
  <c r="A32" i="22"/>
  <c r="M32" i="22" s="1"/>
  <c r="A43" i="21"/>
  <c r="M43" i="21" s="1"/>
  <c r="A35" i="22"/>
  <c r="M35" i="22" s="1"/>
  <c r="A46" i="21"/>
  <c r="M46" i="21" s="1"/>
  <c r="A28" i="22"/>
  <c r="M28" i="22" s="1"/>
  <c r="A54" i="23"/>
  <c r="M54" i="23" s="1"/>
  <c r="A57" i="23"/>
  <c r="M57" i="23" s="1"/>
  <c r="A44" i="19"/>
  <c r="M44" i="19" s="1"/>
  <c r="A28" i="19"/>
  <c r="M28" i="19" s="1"/>
  <c r="A35" i="19"/>
  <c r="M35" i="19" s="1"/>
  <c r="A23" i="19"/>
  <c r="M23" i="19" s="1"/>
  <c r="A33" i="19"/>
  <c r="M33" i="19" s="1"/>
  <c r="A31" i="19"/>
  <c r="M31" i="19" s="1"/>
  <c r="A26" i="19"/>
  <c r="M26" i="19" s="1"/>
  <c r="A45" i="22"/>
  <c r="M45" i="22" s="1"/>
  <c r="A28" i="21"/>
  <c r="M28" i="21" s="1"/>
  <c r="A52" i="22"/>
  <c r="M52" i="22" s="1"/>
  <c r="A26" i="22"/>
  <c r="M26" i="22" s="1"/>
  <c r="A37" i="21"/>
  <c r="M37" i="21" s="1"/>
  <c r="A31" i="21"/>
  <c r="M31" i="21" s="1"/>
  <c r="A39" i="22"/>
  <c r="M39" i="22" s="1"/>
  <c r="A50" i="21"/>
  <c r="M50" i="21" s="1"/>
  <c r="A48" i="22"/>
  <c r="M48" i="22" s="1"/>
  <c r="A56" i="23"/>
  <c r="M56" i="23" s="1"/>
  <c r="A51" i="23"/>
  <c r="M51" i="23" s="1"/>
  <c r="A32" i="19"/>
  <c r="M32" i="19" s="1"/>
  <c r="A51" i="19"/>
  <c r="M51" i="19" s="1"/>
  <c r="A37" i="19"/>
  <c r="M37" i="19" s="1"/>
  <c r="A47" i="19"/>
  <c r="M47" i="19" s="1"/>
  <c r="A30" i="19"/>
  <c r="M30" i="19" s="1"/>
  <c r="A17" i="22"/>
  <c r="M17" i="22" s="1"/>
  <c r="A49" i="22"/>
  <c r="M49" i="22" s="1"/>
  <c r="A32" i="21"/>
  <c r="M32" i="21" s="1"/>
  <c r="A40" i="22"/>
  <c r="M40" i="22" s="1"/>
  <c r="A30" i="22"/>
  <c r="M30" i="22" s="1"/>
  <c r="A41" i="21"/>
  <c r="M41" i="21" s="1"/>
  <c r="A43" i="22"/>
  <c r="M43" i="22" s="1"/>
  <c r="A54" i="21"/>
  <c r="M54" i="21" s="1"/>
  <c r="A4" i="23"/>
  <c r="M4" i="23" s="1"/>
  <c r="A36" i="19"/>
  <c r="M36" i="19" s="1"/>
  <c r="A41" i="19"/>
  <c r="M41" i="19" s="1"/>
  <c r="A55" i="19"/>
  <c r="M55" i="19" s="1"/>
  <c r="A34" i="19"/>
  <c r="M34" i="19" s="1"/>
  <c r="A21" i="22"/>
  <c r="M21" i="22" s="1"/>
  <c r="A53" i="22"/>
  <c r="M53" i="22" s="1"/>
  <c r="A36" i="21"/>
  <c r="M36" i="21" s="1"/>
  <c r="A39" i="21"/>
  <c r="M39" i="21" s="1"/>
  <c r="A55" i="21"/>
  <c r="M55" i="21" s="1"/>
  <c r="A34" i="22"/>
  <c r="M34" i="22" s="1"/>
  <c r="A45" i="21"/>
  <c r="M45" i="21" s="1"/>
  <c r="A15" i="22"/>
  <c r="M15" i="22" s="1"/>
  <c r="A47" i="22"/>
  <c r="M47" i="22" s="1"/>
  <c r="A56" i="22"/>
  <c r="M56" i="22" s="1"/>
  <c r="A47" i="21"/>
  <c r="M47" i="21" s="1"/>
  <c r="A47" i="23"/>
  <c r="M47" i="23" s="1"/>
  <c r="A40" i="19"/>
  <c r="M40" i="19" s="1"/>
  <c r="A45" i="19"/>
  <c r="M45" i="19" s="1"/>
  <c r="A38" i="19"/>
  <c r="M38" i="19" s="1"/>
  <c r="A25" i="22"/>
  <c r="M25" i="22" s="1"/>
  <c r="A57" i="22"/>
  <c r="M57" i="22" s="1"/>
  <c r="A40" i="21"/>
  <c r="M40" i="21" s="1"/>
  <c r="A38" i="22"/>
  <c r="M38" i="22" s="1"/>
  <c r="A49" i="21"/>
  <c r="M49" i="21" s="1"/>
  <c r="A4" i="21"/>
  <c r="M4" i="21" s="1"/>
  <c r="A19" i="22"/>
  <c r="M19" i="22" s="1"/>
  <c r="A51" i="22"/>
  <c r="M51" i="22" s="1"/>
  <c r="A30" i="21"/>
  <c r="M30" i="21" s="1"/>
  <c r="A27" i="21"/>
  <c r="M27" i="21" s="1"/>
  <c r="A24" i="22"/>
  <c r="M24" i="22" s="1"/>
  <c r="A52" i="23"/>
  <c r="M52" i="23" s="1"/>
  <c r="A53" i="23"/>
  <c r="M53" i="23" s="1"/>
  <c r="A49" i="19"/>
  <c r="M49" i="19" s="1"/>
  <c r="A42" i="19"/>
  <c r="M42" i="19" s="1"/>
  <c r="A43" i="19"/>
  <c r="M43" i="19" s="1"/>
  <c r="A29" i="22"/>
  <c r="M29" i="22" s="1"/>
  <c r="A44" i="21"/>
  <c r="M44" i="21" s="1"/>
  <c r="A42" i="22"/>
  <c r="M42" i="22" s="1"/>
  <c r="A53" i="21"/>
  <c r="M53" i="21" s="1"/>
  <c r="A16" i="22"/>
  <c r="M16" i="22" s="1"/>
  <c r="A23" i="22"/>
  <c r="M23" i="22" s="1"/>
  <c r="A55" i="22"/>
  <c r="M55" i="22" s="1"/>
  <c r="A34" i="21"/>
  <c r="M34" i="21" s="1"/>
  <c r="A36" i="22"/>
  <c r="M36" i="22" s="1"/>
  <c r="A51" i="21"/>
  <c r="M51" i="21" s="1"/>
  <c r="A49" i="23"/>
  <c r="M49" i="23" s="1"/>
  <c r="B19" i="20"/>
  <c r="B23" i="20"/>
  <c r="C11" i="20"/>
  <c r="B55" i="20"/>
  <c r="C27" i="20"/>
  <c r="B12" i="20"/>
  <c r="B27" i="20"/>
  <c r="B24" i="20"/>
  <c r="B31" i="20"/>
  <c r="C39" i="20"/>
  <c r="B28" i="20"/>
  <c r="C56" i="20"/>
  <c r="B25" i="20"/>
  <c r="C31" i="20"/>
  <c r="B35" i="20"/>
  <c r="C43" i="20"/>
  <c r="B48" i="20"/>
  <c r="B43" i="20"/>
  <c r="C47" i="20"/>
  <c r="B54" i="20"/>
  <c r="B11" i="20"/>
  <c r="C51" i="20"/>
  <c r="B47" i="20"/>
  <c r="B15" i="20"/>
  <c r="B51" i="20"/>
  <c r="C7" i="20"/>
  <c r="C15" i="20"/>
  <c r="B36" i="20"/>
  <c r="C19" i="20"/>
  <c r="B44" i="20"/>
  <c r="B8" i="20"/>
  <c r="B56" i="20"/>
  <c r="C32" i="20"/>
  <c r="B16" i="20"/>
  <c r="B49" i="20"/>
  <c r="C37" i="20"/>
  <c r="C52" i="20"/>
  <c r="B46" i="20"/>
  <c r="B45" i="20"/>
  <c r="C16" i="20"/>
  <c r="C13" i="20"/>
  <c r="C20" i="20"/>
  <c r="B9" i="20"/>
  <c r="C21" i="20"/>
  <c r="C24" i="20"/>
  <c r="B13" i="20"/>
  <c r="C33" i="20"/>
  <c r="B40" i="20"/>
  <c r="B30" i="20"/>
  <c r="C36" i="20"/>
  <c r="B29" i="20"/>
  <c r="C53" i="20"/>
  <c r="C48" i="20"/>
  <c r="B14" i="20"/>
  <c r="B33" i="20"/>
  <c r="B10" i="20"/>
  <c r="C35" i="20"/>
  <c r="B32" i="20"/>
  <c r="B3" i="20"/>
  <c r="A3" i="20" s="1"/>
  <c r="C8" i="20"/>
  <c r="C40" i="20"/>
  <c r="B17" i="20"/>
  <c r="B57" i="20"/>
  <c r="C45" i="20"/>
  <c r="B26" i="20"/>
  <c r="C12" i="20"/>
  <c r="C44" i="20"/>
  <c r="B21" i="20"/>
  <c r="C5" i="20"/>
  <c r="C49" i="20"/>
  <c r="B50" i="20"/>
  <c r="C17" i="20"/>
  <c r="B4" i="20"/>
  <c r="B39" i="20"/>
  <c r="B34" i="20"/>
  <c r="C23" i="20"/>
  <c r="C55" i="20"/>
  <c r="B22" i="20"/>
  <c r="B20" i="20"/>
  <c r="B52" i="20"/>
  <c r="C28" i="20"/>
  <c r="B41" i="20"/>
  <c r="C29" i="20"/>
  <c r="D30" i="20"/>
  <c r="D39" i="20"/>
  <c r="D32" i="20"/>
  <c r="D41" i="20"/>
  <c r="D42" i="20"/>
  <c r="D35" i="20"/>
  <c r="D29" i="20"/>
  <c r="D38" i="20"/>
  <c r="D47" i="20"/>
  <c r="D40" i="20"/>
  <c r="D49" i="20"/>
  <c r="D50" i="20"/>
  <c r="D43" i="20"/>
  <c r="D37" i="20"/>
  <c r="D46" i="20"/>
  <c r="D55" i="20"/>
  <c r="D48" i="20"/>
  <c r="D57" i="20"/>
  <c r="D3" i="20"/>
  <c r="D51" i="20"/>
  <c r="D45" i="20"/>
  <c r="D54" i="20"/>
  <c r="D56" i="20"/>
  <c r="C3" i="20"/>
  <c r="D53" i="20"/>
  <c r="D7" i="20"/>
  <c r="D20" i="20"/>
  <c r="D9" i="20"/>
  <c r="D10" i="20"/>
  <c r="D4" i="20"/>
  <c r="D15" i="20"/>
  <c r="D52" i="20"/>
  <c r="D8" i="20"/>
  <c r="D17" i="20"/>
  <c r="D18" i="20"/>
  <c r="D44" i="20"/>
  <c r="D11" i="20"/>
  <c r="D12" i="20"/>
  <c r="D5" i="20"/>
  <c r="D14" i="20"/>
  <c r="D23" i="20"/>
  <c r="D16" i="20"/>
  <c r="D25" i="20"/>
  <c r="D26" i="20"/>
  <c r="D19" i="20"/>
  <c r="D28" i="20"/>
  <c r="D13" i="20"/>
  <c r="D6" i="20"/>
  <c r="D22" i="20"/>
  <c r="D31" i="20"/>
  <c r="D24" i="20"/>
  <c r="D33" i="20"/>
  <c r="D34" i="20"/>
  <c r="D27" i="20"/>
  <c r="D21" i="20"/>
  <c r="D36" i="20"/>
  <c r="C4" i="20"/>
  <c r="C22" i="20"/>
  <c r="C26" i="20"/>
  <c r="B53" i="20"/>
  <c r="B38" i="20"/>
  <c r="C25" i="20"/>
  <c r="C57" i="20"/>
  <c r="B5" i="20"/>
  <c r="B37" i="20"/>
  <c r="C9" i="20"/>
  <c r="C41" i="20"/>
  <c r="C34" i="20"/>
  <c r="C6" i="20"/>
  <c r="C10" i="20"/>
  <c r="C18" i="20"/>
  <c r="C50" i="20"/>
  <c r="C38" i="20"/>
  <c r="C42" i="20"/>
  <c r="B42" i="20"/>
  <c r="C54" i="20"/>
  <c r="C14" i="20"/>
  <c r="C46" i="20"/>
  <c r="B18" i="20"/>
  <c r="C30" i="20"/>
  <c r="B6" i="20"/>
  <c r="H3" i="15"/>
  <c r="H272" i="2" l="1"/>
  <c r="G272" i="2" s="1"/>
  <c r="H424" i="2"/>
  <c r="G424" i="2" s="1"/>
  <c r="H402" i="2"/>
  <c r="G402" i="2" s="1"/>
  <c r="H114" i="2"/>
  <c r="G114" i="2" s="1"/>
  <c r="H174" i="2"/>
  <c r="G174" i="2" s="1"/>
  <c r="H125" i="2"/>
  <c r="G125" i="2" s="1"/>
  <c r="H159" i="2"/>
  <c r="G159" i="2" s="1"/>
  <c r="H215" i="2"/>
  <c r="G215" i="2" s="1"/>
  <c r="H183" i="2"/>
  <c r="G183" i="2" s="1"/>
  <c r="H392" i="2"/>
  <c r="G392" i="2" s="1"/>
  <c r="H146" i="2"/>
  <c r="G146" i="2" s="1"/>
  <c r="H317" i="2"/>
  <c r="G317" i="2" s="1"/>
  <c r="H145" i="2"/>
  <c r="G145" i="2" s="1"/>
  <c r="H115" i="2"/>
  <c r="G115" i="2" s="1"/>
  <c r="F416" i="2"/>
  <c r="E416" i="2" s="1"/>
  <c r="H49" i="2"/>
  <c r="G49" i="2" s="1"/>
  <c r="F8" i="2"/>
  <c r="E8" i="2" s="1"/>
  <c r="H56" i="2"/>
  <c r="G56" i="2" s="1"/>
  <c r="H15" i="2"/>
  <c r="G15" i="2" s="1"/>
  <c r="H80" i="2"/>
  <c r="G80" i="2" s="1"/>
  <c r="H209" i="2"/>
  <c r="G209" i="2" s="1"/>
  <c r="H339" i="2"/>
  <c r="G339" i="2" s="1"/>
  <c r="F188" i="2"/>
  <c r="E188" i="2" s="1"/>
  <c r="H16" i="2"/>
  <c r="G16" i="2" s="1"/>
  <c r="H75" i="2"/>
  <c r="G75" i="2" s="1"/>
  <c r="H55" i="2"/>
  <c r="G55" i="2" s="1"/>
  <c r="H208" i="2"/>
  <c r="G208" i="2" s="1"/>
  <c r="H233" i="2"/>
  <c r="G233" i="2" s="1"/>
  <c r="H52" i="2"/>
  <c r="G52" i="2" s="1"/>
  <c r="H63" i="2"/>
  <c r="G63" i="2" s="1"/>
  <c r="H248" i="2"/>
  <c r="G248" i="2" s="1"/>
  <c r="H409" i="2"/>
  <c r="G409" i="2" s="1"/>
  <c r="H60" i="2"/>
  <c r="G60" i="2" s="1"/>
  <c r="H6" i="2"/>
  <c r="H79" i="2"/>
  <c r="G79" i="2" s="1"/>
  <c r="H231" i="2"/>
  <c r="G231" i="2" s="1"/>
  <c r="H120" i="2"/>
  <c r="G120" i="2" s="1"/>
  <c r="H296" i="2"/>
  <c r="G296" i="2" s="1"/>
  <c r="H65" i="2"/>
  <c r="G65" i="2" s="1"/>
  <c r="H265" i="2"/>
  <c r="G265" i="2" s="1"/>
  <c r="H170" i="2"/>
  <c r="G170" i="2" s="1"/>
  <c r="H155" i="2"/>
  <c r="G155" i="2" s="1"/>
  <c r="H164" i="2"/>
  <c r="G164" i="2" s="1"/>
  <c r="H415" i="2"/>
  <c r="G415" i="2" s="1"/>
  <c r="F276" i="2"/>
  <c r="E276" i="2" s="1"/>
  <c r="H7" i="2"/>
  <c r="G7" i="2" s="1"/>
  <c r="H111" i="2"/>
  <c r="G111" i="2" s="1"/>
  <c r="H255" i="2"/>
  <c r="G255" i="2" s="1"/>
  <c r="H136" i="2"/>
  <c r="G136" i="2" s="1"/>
  <c r="H312" i="2"/>
  <c r="G312" i="2" s="1"/>
  <c r="H73" i="2"/>
  <c r="G73" i="2" s="1"/>
  <c r="H305" i="2"/>
  <c r="G305" i="2" s="1"/>
  <c r="H274" i="2"/>
  <c r="G274" i="2" s="1"/>
  <c r="H203" i="2"/>
  <c r="G203" i="2" s="1"/>
  <c r="H188" i="2"/>
  <c r="G188" i="2" s="1"/>
  <c r="H198" i="2"/>
  <c r="G198" i="2" s="1"/>
  <c r="F396" i="2"/>
  <c r="E396" i="2" s="1"/>
  <c r="H9" i="2"/>
  <c r="H119" i="2"/>
  <c r="G119" i="2" s="1"/>
  <c r="H279" i="2"/>
  <c r="G279" i="2" s="1"/>
  <c r="H144" i="2"/>
  <c r="G144" i="2" s="1"/>
  <c r="H336" i="2"/>
  <c r="G336" i="2" s="1"/>
  <c r="H113" i="2"/>
  <c r="G113" i="2" s="1"/>
  <c r="H329" i="2"/>
  <c r="G329" i="2" s="1"/>
  <c r="H298" i="2"/>
  <c r="G298" i="2" s="1"/>
  <c r="H275" i="2"/>
  <c r="G275" i="2" s="1"/>
  <c r="H236" i="2"/>
  <c r="G236" i="2" s="1"/>
  <c r="H190" i="2"/>
  <c r="G190" i="2" s="1"/>
  <c r="F227" i="2"/>
  <c r="E227" i="2" s="1"/>
  <c r="H11" i="2"/>
  <c r="G11" i="2" s="1"/>
  <c r="H127" i="2"/>
  <c r="G127" i="2" s="1"/>
  <c r="H295" i="2"/>
  <c r="G295" i="2" s="1"/>
  <c r="H184" i="2"/>
  <c r="G184" i="2" s="1"/>
  <c r="H360" i="2"/>
  <c r="G360" i="2" s="1"/>
  <c r="H137" i="2"/>
  <c r="G137" i="2" s="1"/>
  <c r="H401" i="2"/>
  <c r="G401" i="2" s="1"/>
  <c r="H314" i="2"/>
  <c r="G314" i="2" s="1"/>
  <c r="H283" i="2"/>
  <c r="G283" i="2" s="1"/>
  <c r="H316" i="2"/>
  <c r="G316" i="2" s="1"/>
  <c r="F53" i="2"/>
  <c r="E53" i="2" s="1"/>
  <c r="F407" i="2"/>
  <c r="E407" i="2" s="1"/>
  <c r="H31" i="2"/>
  <c r="G31" i="2" s="1"/>
  <c r="H175" i="2"/>
  <c r="G175" i="2" s="1"/>
  <c r="H48" i="2"/>
  <c r="G48" i="2" s="1"/>
  <c r="H224" i="2"/>
  <c r="G224" i="2" s="1"/>
  <c r="H400" i="2"/>
  <c r="G400" i="2" s="1"/>
  <c r="H177" i="2"/>
  <c r="G177" i="2" s="1"/>
  <c r="H18" i="2"/>
  <c r="G18" i="2" s="1"/>
  <c r="H426" i="2"/>
  <c r="G426" i="2" s="1"/>
  <c r="H411" i="2"/>
  <c r="G411" i="2" s="1"/>
  <c r="H189" i="2"/>
  <c r="G189" i="2" s="1"/>
  <c r="F96" i="2"/>
  <c r="E96" i="2" s="1"/>
  <c r="D418" i="2"/>
  <c r="C418" i="2" s="1"/>
  <c r="H5" i="2"/>
  <c r="G5" i="2" s="1"/>
  <c r="G3" i="15" s="1"/>
  <c r="H47" i="2"/>
  <c r="G47" i="2" s="1"/>
  <c r="H143" i="2"/>
  <c r="G143" i="2" s="1"/>
  <c r="H271" i="2"/>
  <c r="G271" i="2" s="1"/>
  <c r="H104" i="2"/>
  <c r="G104" i="2" s="1"/>
  <c r="H232" i="2"/>
  <c r="G232" i="2" s="1"/>
  <c r="H376" i="2"/>
  <c r="G376" i="2" s="1"/>
  <c r="H89" i="2"/>
  <c r="G89" i="2" s="1"/>
  <c r="H257" i="2"/>
  <c r="G257" i="2" s="1"/>
  <c r="H82" i="2"/>
  <c r="G82" i="2" s="1"/>
  <c r="H354" i="2"/>
  <c r="G354" i="2" s="1"/>
  <c r="H267" i="2"/>
  <c r="G267" i="2" s="1"/>
  <c r="H108" i="2"/>
  <c r="G108" i="2" s="1"/>
  <c r="H261" i="2"/>
  <c r="G261" i="2" s="1"/>
  <c r="F223" i="2"/>
  <c r="E223" i="2" s="1"/>
  <c r="F122" i="2"/>
  <c r="E122" i="2" s="1"/>
  <c r="H10" i="2"/>
  <c r="G10" i="2" s="1"/>
  <c r="H95" i="2"/>
  <c r="G95" i="2" s="1"/>
  <c r="H191" i="2"/>
  <c r="G191" i="2" s="1"/>
  <c r="H40" i="2"/>
  <c r="G40" i="2" s="1"/>
  <c r="H168" i="2"/>
  <c r="G168" i="2" s="1"/>
  <c r="H304" i="2"/>
  <c r="G304" i="2" s="1"/>
  <c r="H25" i="2"/>
  <c r="G25" i="2" s="1"/>
  <c r="H153" i="2"/>
  <c r="G153" i="2" s="1"/>
  <c r="H369" i="2"/>
  <c r="G369" i="2" s="1"/>
  <c r="H210" i="2"/>
  <c r="G210" i="2" s="1"/>
  <c r="H91" i="2"/>
  <c r="G91" i="2" s="1"/>
  <c r="H395" i="2"/>
  <c r="G395" i="2" s="1"/>
  <c r="H252" i="2"/>
  <c r="G252" i="2" s="1"/>
  <c r="H388" i="2"/>
  <c r="G388" i="2" s="1"/>
  <c r="F313" i="2"/>
  <c r="E313" i="2" s="1"/>
  <c r="D244" i="2"/>
  <c r="C244" i="2" s="1"/>
  <c r="H13" i="2"/>
  <c r="G13" i="2" s="1"/>
  <c r="H12" i="2"/>
  <c r="G12" i="2" s="1"/>
  <c r="H71" i="2"/>
  <c r="G71" i="2" s="1"/>
  <c r="H135" i="2"/>
  <c r="G135" i="2" s="1"/>
  <c r="H207" i="2"/>
  <c r="G207" i="2" s="1"/>
  <c r="H287" i="2"/>
  <c r="G287" i="2" s="1"/>
  <c r="H72" i="2"/>
  <c r="G72" i="2" s="1"/>
  <c r="H160" i="2"/>
  <c r="G160" i="2" s="1"/>
  <c r="H240" i="2"/>
  <c r="G240" i="2" s="1"/>
  <c r="H328" i="2"/>
  <c r="G328" i="2" s="1"/>
  <c r="H416" i="2"/>
  <c r="G416" i="2" s="1"/>
  <c r="H81" i="2"/>
  <c r="G81" i="2" s="1"/>
  <c r="H169" i="2"/>
  <c r="G169" i="2" s="1"/>
  <c r="H281" i="2"/>
  <c r="G281" i="2" s="1"/>
  <c r="H425" i="2"/>
  <c r="G425" i="2" s="1"/>
  <c r="H186" i="2"/>
  <c r="G186" i="2" s="1"/>
  <c r="H378" i="2"/>
  <c r="G378" i="2" s="1"/>
  <c r="H139" i="2"/>
  <c r="G139" i="2" s="1"/>
  <c r="H323" i="2"/>
  <c r="G323" i="2" s="1"/>
  <c r="H100" i="2"/>
  <c r="G100" i="2" s="1"/>
  <c r="H284" i="2"/>
  <c r="G284" i="2" s="1"/>
  <c r="H389" i="2"/>
  <c r="G389" i="2" s="1"/>
  <c r="F29" i="2"/>
  <c r="E29" i="2" s="1"/>
  <c r="F232" i="2"/>
  <c r="E232" i="2" s="1"/>
  <c r="F284" i="2"/>
  <c r="E284" i="2" s="1"/>
  <c r="F302" i="2"/>
  <c r="E302" i="2" s="1"/>
  <c r="H14" i="2"/>
  <c r="G14" i="2" s="1"/>
  <c r="H23" i="2"/>
  <c r="G23" i="2" s="1"/>
  <c r="H87" i="2"/>
  <c r="G87" i="2" s="1"/>
  <c r="H151" i="2"/>
  <c r="G151" i="2" s="1"/>
  <c r="H223" i="2"/>
  <c r="G223" i="2" s="1"/>
  <c r="H311" i="2"/>
  <c r="G311" i="2" s="1"/>
  <c r="H96" i="2"/>
  <c r="G96" i="2" s="1"/>
  <c r="H176" i="2"/>
  <c r="G176" i="2" s="1"/>
  <c r="H264" i="2"/>
  <c r="G264" i="2" s="1"/>
  <c r="H352" i="2"/>
  <c r="G352" i="2" s="1"/>
  <c r="H17" i="2"/>
  <c r="G17" i="2" s="1"/>
  <c r="H105" i="2"/>
  <c r="G105" i="2" s="1"/>
  <c r="H201" i="2"/>
  <c r="G201" i="2" s="1"/>
  <c r="H321" i="2"/>
  <c r="G321" i="2" s="1"/>
  <c r="H58" i="2"/>
  <c r="G58" i="2" s="1"/>
  <c r="H242" i="2"/>
  <c r="G242" i="2" s="1"/>
  <c r="H418" i="2"/>
  <c r="G418" i="2" s="1"/>
  <c r="H195" i="2"/>
  <c r="G195" i="2" s="1"/>
  <c r="H387" i="2"/>
  <c r="G387" i="2" s="1"/>
  <c r="H124" i="2"/>
  <c r="G124" i="2" s="1"/>
  <c r="H117" i="2"/>
  <c r="G117" i="2" s="1"/>
  <c r="H118" i="2"/>
  <c r="G118" i="2" s="1"/>
  <c r="F117" i="2"/>
  <c r="E117" i="2" s="1"/>
  <c r="F81" i="2"/>
  <c r="E81" i="2" s="1"/>
  <c r="F283" i="2"/>
  <c r="E283" i="2" s="1"/>
  <c r="D156" i="2"/>
  <c r="C156" i="2" s="1"/>
  <c r="F7" i="2"/>
  <c r="E7" i="2" s="1"/>
  <c r="F113" i="2"/>
  <c r="E113" i="2" s="1"/>
  <c r="F290" i="2"/>
  <c r="E290" i="2" s="1"/>
  <c r="H8" i="2"/>
  <c r="G8" i="2" s="1"/>
  <c r="H39" i="2"/>
  <c r="G39" i="2" s="1"/>
  <c r="H103" i="2"/>
  <c r="G103" i="2" s="1"/>
  <c r="H167" i="2"/>
  <c r="G167" i="2" s="1"/>
  <c r="H247" i="2"/>
  <c r="G247" i="2" s="1"/>
  <c r="H32" i="2"/>
  <c r="G32" i="2" s="1"/>
  <c r="H112" i="2"/>
  <c r="G112" i="2" s="1"/>
  <c r="H200" i="2"/>
  <c r="G200" i="2" s="1"/>
  <c r="H288" i="2"/>
  <c r="G288" i="2" s="1"/>
  <c r="H368" i="2"/>
  <c r="G368" i="2" s="1"/>
  <c r="H41" i="2"/>
  <c r="G41" i="2" s="1"/>
  <c r="H129" i="2"/>
  <c r="G129" i="2" s="1"/>
  <c r="H217" i="2"/>
  <c r="G217" i="2" s="1"/>
  <c r="H345" i="2"/>
  <c r="G345" i="2" s="1"/>
  <c r="H106" i="2"/>
  <c r="G106" i="2" s="1"/>
  <c r="H290" i="2"/>
  <c r="G290" i="2" s="1"/>
  <c r="H67" i="2"/>
  <c r="G67" i="2" s="1"/>
  <c r="H243" i="2"/>
  <c r="G243" i="2" s="1"/>
  <c r="H403" i="2"/>
  <c r="G403" i="2" s="1"/>
  <c r="H180" i="2"/>
  <c r="G180" i="2" s="1"/>
  <c r="H173" i="2"/>
  <c r="G173" i="2" s="1"/>
  <c r="H414" i="2"/>
  <c r="G414" i="2" s="1"/>
  <c r="F151" i="2"/>
  <c r="E151" i="2" s="1"/>
  <c r="F289" i="2"/>
  <c r="E289" i="2" s="1"/>
  <c r="F379" i="2"/>
  <c r="E379" i="2" s="1"/>
  <c r="D381" i="2"/>
  <c r="C381" i="2" s="1"/>
  <c r="H300" i="2"/>
  <c r="G300" i="2" s="1"/>
  <c r="H301" i="2"/>
  <c r="G301" i="2" s="1"/>
  <c r="H326" i="2"/>
  <c r="G326" i="2" s="1"/>
  <c r="F133" i="2"/>
  <c r="E133" i="2" s="1"/>
  <c r="F104" i="2"/>
  <c r="E104" i="2" s="1"/>
  <c r="F305" i="2"/>
  <c r="E305" i="2" s="1"/>
  <c r="F178" i="2"/>
  <c r="E178" i="2" s="1"/>
  <c r="F123" i="2"/>
  <c r="E123" i="2" s="1"/>
  <c r="D45" i="2"/>
  <c r="C45" i="2" s="1"/>
  <c r="H61" i="2"/>
  <c r="G61" i="2" s="1"/>
  <c r="H325" i="2"/>
  <c r="G325" i="2" s="1"/>
  <c r="H366" i="2"/>
  <c r="G366" i="2" s="1"/>
  <c r="F23" i="2"/>
  <c r="E23" i="2" s="1"/>
  <c r="F312" i="2"/>
  <c r="E312" i="2" s="1"/>
  <c r="F401" i="2"/>
  <c r="E401" i="2" s="1"/>
  <c r="F94" i="2"/>
  <c r="E94" i="2" s="1"/>
  <c r="F383" i="2"/>
  <c r="E383" i="2" s="1"/>
  <c r="D430" i="2"/>
  <c r="C430" i="2" s="1"/>
  <c r="F119" i="2"/>
  <c r="E119" i="2" s="1"/>
  <c r="F328" i="2"/>
  <c r="E328" i="2" s="1"/>
  <c r="F92" i="2"/>
  <c r="E92" i="2" s="1"/>
  <c r="F403" i="2"/>
  <c r="E403" i="2" s="1"/>
  <c r="F422" i="2"/>
  <c r="E422" i="2" s="1"/>
  <c r="D16" i="2"/>
  <c r="C16" i="2" s="1"/>
  <c r="H239" i="2"/>
  <c r="G239" i="2" s="1"/>
  <c r="H303" i="2"/>
  <c r="G303" i="2" s="1"/>
  <c r="H64" i="2"/>
  <c r="G64" i="2" s="1"/>
  <c r="H128" i="2"/>
  <c r="G128" i="2" s="1"/>
  <c r="H192" i="2"/>
  <c r="G192" i="2" s="1"/>
  <c r="H256" i="2"/>
  <c r="G256" i="2" s="1"/>
  <c r="H320" i="2"/>
  <c r="G320" i="2" s="1"/>
  <c r="H384" i="2"/>
  <c r="G384" i="2" s="1"/>
  <c r="H33" i="2"/>
  <c r="G33" i="2" s="1"/>
  <c r="H97" i="2"/>
  <c r="G97" i="2" s="1"/>
  <c r="H161" i="2"/>
  <c r="G161" i="2" s="1"/>
  <c r="H241" i="2"/>
  <c r="G241" i="2" s="1"/>
  <c r="H337" i="2"/>
  <c r="G337" i="2" s="1"/>
  <c r="H42" i="2"/>
  <c r="G42" i="2" s="1"/>
  <c r="H178" i="2"/>
  <c r="G178" i="2" s="1"/>
  <c r="H306" i="2"/>
  <c r="G306" i="2" s="1"/>
  <c r="H27" i="2"/>
  <c r="G27" i="2" s="1"/>
  <c r="H179" i="2"/>
  <c r="G179" i="2" s="1"/>
  <c r="H307" i="2"/>
  <c r="G307" i="2" s="1"/>
  <c r="H36" i="2"/>
  <c r="G36" i="2" s="1"/>
  <c r="H172" i="2"/>
  <c r="G172" i="2" s="1"/>
  <c r="H308" i="2"/>
  <c r="G308" i="2" s="1"/>
  <c r="H205" i="2"/>
  <c r="G205" i="2" s="1"/>
  <c r="H126" i="2"/>
  <c r="G126" i="2" s="1"/>
  <c r="H324" i="2"/>
  <c r="G324" i="2" s="1"/>
  <c r="F229" i="2"/>
  <c r="E229" i="2" s="1"/>
  <c r="F32" i="2"/>
  <c r="E32" i="2" s="1"/>
  <c r="F17" i="2"/>
  <c r="E17" i="2" s="1"/>
  <c r="F76" i="2"/>
  <c r="E76" i="2" s="1"/>
  <c r="F242" i="2"/>
  <c r="E242" i="2" s="1"/>
  <c r="F186" i="2"/>
  <c r="E186" i="2" s="1"/>
  <c r="F374" i="2"/>
  <c r="E374" i="2" s="1"/>
  <c r="D127" i="2"/>
  <c r="C127" i="2" s="1"/>
  <c r="D415" i="2"/>
  <c r="C415" i="2" s="1"/>
  <c r="H199" i="2"/>
  <c r="G199" i="2" s="1"/>
  <c r="H263" i="2"/>
  <c r="G263" i="2" s="1"/>
  <c r="H24" i="2"/>
  <c r="G24" i="2" s="1"/>
  <c r="H88" i="2"/>
  <c r="G88" i="2" s="1"/>
  <c r="H152" i="2"/>
  <c r="G152" i="2" s="1"/>
  <c r="H216" i="2"/>
  <c r="G216" i="2" s="1"/>
  <c r="H280" i="2"/>
  <c r="G280" i="2" s="1"/>
  <c r="H344" i="2"/>
  <c r="G344" i="2" s="1"/>
  <c r="H408" i="2"/>
  <c r="G408" i="2" s="1"/>
  <c r="H57" i="2"/>
  <c r="G57" i="2" s="1"/>
  <c r="H121" i="2"/>
  <c r="G121" i="2" s="1"/>
  <c r="H193" i="2"/>
  <c r="G193" i="2" s="1"/>
  <c r="H273" i="2"/>
  <c r="G273" i="2" s="1"/>
  <c r="H393" i="2"/>
  <c r="G393" i="2" s="1"/>
  <c r="H98" i="2"/>
  <c r="G98" i="2" s="1"/>
  <c r="H226" i="2"/>
  <c r="G226" i="2" s="1"/>
  <c r="H370" i="2"/>
  <c r="G370" i="2" s="1"/>
  <c r="H83" i="2"/>
  <c r="G83" i="2" s="1"/>
  <c r="H211" i="2"/>
  <c r="G211" i="2" s="1"/>
  <c r="H371" i="2"/>
  <c r="G371" i="2" s="1"/>
  <c r="H84" i="2"/>
  <c r="G84" i="2" s="1"/>
  <c r="H212" i="2"/>
  <c r="G212" i="2" s="1"/>
  <c r="H109" i="2"/>
  <c r="G109" i="2" s="1"/>
  <c r="H309" i="2"/>
  <c r="G309" i="2" s="1"/>
  <c r="H102" i="2"/>
  <c r="G102" i="2" s="1"/>
  <c r="H356" i="2"/>
  <c r="G356" i="2" s="1"/>
  <c r="F31" i="2"/>
  <c r="E31" i="2" s="1"/>
  <c r="F120" i="2"/>
  <c r="E120" i="2" s="1"/>
  <c r="F225" i="2"/>
  <c r="E225" i="2" s="1"/>
  <c r="F212" i="2"/>
  <c r="E212" i="2" s="1"/>
  <c r="F179" i="2"/>
  <c r="E179" i="2" s="1"/>
  <c r="F395" i="2"/>
  <c r="E395" i="2" s="1"/>
  <c r="D204" i="2"/>
  <c r="C204" i="2" s="1"/>
  <c r="D169" i="2"/>
  <c r="C169" i="2" s="1"/>
  <c r="H361" i="2"/>
  <c r="G361" i="2" s="1"/>
  <c r="H34" i="2"/>
  <c r="G34" i="2" s="1"/>
  <c r="H122" i="2"/>
  <c r="G122" i="2" s="1"/>
  <c r="H234" i="2"/>
  <c r="G234" i="2" s="1"/>
  <c r="H338" i="2"/>
  <c r="G338" i="2" s="1"/>
  <c r="H19" i="2"/>
  <c r="G19" i="2" s="1"/>
  <c r="H131" i="2"/>
  <c r="G131" i="2" s="1"/>
  <c r="H219" i="2"/>
  <c r="G219" i="2" s="1"/>
  <c r="H331" i="2"/>
  <c r="G331" i="2" s="1"/>
  <c r="H20" i="2"/>
  <c r="G20" i="2" s="1"/>
  <c r="H116" i="2"/>
  <c r="G116" i="2" s="1"/>
  <c r="H228" i="2"/>
  <c r="G228" i="2" s="1"/>
  <c r="H21" i="2"/>
  <c r="G21" i="2" s="1"/>
  <c r="H197" i="2"/>
  <c r="G197" i="2" s="1"/>
  <c r="H373" i="2"/>
  <c r="G373" i="2" s="1"/>
  <c r="H38" i="2"/>
  <c r="G38" i="2" s="1"/>
  <c r="H70" i="2"/>
  <c r="G70" i="2" s="1"/>
  <c r="F149" i="2"/>
  <c r="E149" i="2" s="1"/>
  <c r="F215" i="2"/>
  <c r="E215" i="2" s="1"/>
  <c r="F216" i="2"/>
  <c r="E216" i="2" s="1"/>
  <c r="F97" i="2"/>
  <c r="E97" i="2" s="1"/>
  <c r="F12" i="2"/>
  <c r="E12" i="2" s="1"/>
  <c r="F300" i="2"/>
  <c r="E300" i="2" s="1"/>
  <c r="F378" i="2"/>
  <c r="E378" i="2" s="1"/>
  <c r="F18" i="2"/>
  <c r="E18" i="2" s="1"/>
  <c r="F323" i="2"/>
  <c r="E323" i="2" s="1"/>
  <c r="D125" i="2"/>
  <c r="C125" i="2" s="1"/>
  <c r="D9" i="2"/>
  <c r="C9" i="2" s="1"/>
  <c r="H297" i="2"/>
  <c r="G297" i="2" s="1"/>
  <c r="H385" i="2"/>
  <c r="G385" i="2" s="1"/>
  <c r="H50" i="2"/>
  <c r="G50" i="2" s="1"/>
  <c r="H162" i="2"/>
  <c r="G162" i="2" s="1"/>
  <c r="H250" i="2"/>
  <c r="G250" i="2" s="1"/>
  <c r="H362" i="2"/>
  <c r="G362" i="2" s="1"/>
  <c r="H51" i="2"/>
  <c r="G51" i="2" s="1"/>
  <c r="H147" i="2"/>
  <c r="G147" i="2" s="1"/>
  <c r="H259" i="2"/>
  <c r="G259" i="2" s="1"/>
  <c r="H347" i="2"/>
  <c r="G347" i="2" s="1"/>
  <c r="H44" i="2"/>
  <c r="G44" i="2" s="1"/>
  <c r="H148" i="2"/>
  <c r="G148" i="2" s="1"/>
  <c r="H244" i="2"/>
  <c r="G244" i="2" s="1"/>
  <c r="H77" i="2"/>
  <c r="G77" i="2" s="1"/>
  <c r="H237" i="2"/>
  <c r="G237" i="2" s="1"/>
  <c r="H429" i="2"/>
  <c r="G429" i="2" s="1"/>
  <c r="H390" i="2"/>
  <c r="G390" i="2" s="1"/>
  <c r="H302" i="2"/>
  <c r="G302" i="2" s="1"/>
  <c r="F261" i="2"/>
  <c r="E261" i="2" s="1"/>
  <c r="F231" i="2"/>
  <c r="E231" i="2" s="1"/>
  <c r="F296" i="2"/>
  <c r="E296" i="2" s="1"/>
  <c r="F193" i="2"/>
  <c r="E193" i="2" s="1"/>
  <c r="F84" i="2"/>
  <c r="E84" i="2" s="1"/>
  <c r="F412" i="2"/>
  <c r="E412" i="2" s="1"/>
  <c r="F11" i="2"/>
  <c r="E11" i="2" s="1"/>
  <c r="F382" i="2"/>
  <c r="E382" i="2" s="1"/>
  <c r="F235" i="2"/>
  <c r="E235" i="2" s="1"/>
  <c r="D22" i="2"/>
  <c r="C22" i="2" s="1"/>
  <c r="D409" i="2"/>
  <c r="C409" i="2" s="1"/>
  <c r="D62" i="2"/>
  <c r="C62" i="2" s="1"/>
  <c r="D83" i="2"/>
  <c r="C83" i="2" s="1"/>
  <c r="D51" i="2"/>
  <c r="C51" i="2" s="1"/>
  <c r="D26" i="2"/>
  <c r="C26" i="2" s="1"/>
  <c r="D80" i="2"/>
  <c r="C80" i="2" s="1"/>
  <c r="H225" i="2"/>
  <c r="G225" i="2" s="1"/>
  <c r="H289" i="2"/>
  <c r="G289" i="2" s="1"/>
  <c r="H353" i="2"/>
  <c r="G353" i="2" s="1"/>
  <c r="H417" i="2"/>
  <c r="G417" i="2" s="1"/>
  <c r="H66" i="2"/>
  <c r="G66" i="2" s="1"/>
  <c r="H130" i="2"/>
  <c r="G130" i="2" s="1"/>
  <c r="H194" i="2"/>
  <c r="G194" i="2" s="1"/>
  <c r="H258" i="2"/>
  <c r="G258" i="2" s="1"/>
  <c r="H322" i="2"/>
  <c r="G322" i="2" s="1"/>
  <c r="H386" i="2"/>
  <c r="G386" i="2" s="1"/>
  <c r="H35" i="2"/>
  <c r="G35" i="2" s="1"/>
  <c r="H99" i="2"/>
  <c r="G99" i="2" s="1"/>
  <c r="H163" i="2"/>
  <c r="G163" i="2" s="1"/>
  <c r="H227" i="2"/>
  <c r="G227" i="2" s="1"/>
  <c r="H291" i="2"/>
  <c r="G291" i="2" s="1"/>
  <c r="H355" i="2"/>
  <c r="G355" i="2" s="1"/>
  <c r="H419" i="2"/>
  <c r="G419" i="2" s="1"/>
  <c r="H68" i="2"/>
  <c r="G68" i="2" s="1"/>
  <c r="H132" i="2"/>
  <c r="G132" i="2" s="1"/>
  <c r="H196" i="2"/>
  <c r="G196" i="2" s="1"/>
  <c r="H260" i="2"/>
  <c r="G260" i="2" s="1"/>
  <c r="H45" i="2"/>
  <c r="G45" i="2" s="1"/>
  <c r="H133" i="2"/>
  <c r="G133" i="2" s="1"/>
  <c r="H245" i="2"/>
  <c r="G245" i="2" s="1"/>
  <c r="H333" i="2"/>
  <c r="G333" i="2" s="1"/>
  <c r="H422" i="2"/>
  <c r="G422" i="2" s="1"/>
  <c r="H372" i="2"/>
  <c r="G372" i="2" s="1"/>
  <c r="H206" i="2"/>
  <c r="G206" i="2" s="1"/>
  <c r="H398" i="2"/>
  <c r="G398" i="2" s="1"/>
  <c r="F157" i="2"/>
  <c r="E157" i="2" s="1"/>
  <c r="F39" i="2"/>
  <c r="E39" i="2" s="1"/>
  <c r="F247" i="2"/>
  <c r="E247" i="2" s="1"/>
  <c r="F136" i="2"/>
  <c r="E136" i="2" s="1"/>
  <c r="F344" i="2"/>
  <c r="E344" i="2" s="1"/>
  <c r="F121" i="2"/>
  <c r="E121" i="2" s="1"/>
  <c r="F321" i="2"/>
  <c r="E321" i="2" s="1"/>
  <c r="F108" i="2"/>
  <c r="E108" i="2" s="1"/>
  <c r="F316" i="2"/>
  <c r="E316" i="2" s="1"/>
  <c r="F338" i="2"/>
  <c r="E338" i="2" s="1"/>
  <c r="F54" i="2"/>
  <c r="E54" i="2" s="1"/>
  <c r="F250" i="2"/>
  <c r="E250" i="2" s="1"/>
  <c r="F83" i="2"/>
  <c r="E83" i="2" s="1"/>
  <c r="F426" i="2"/>
  <c r="E426" i="2" s="1"/>
  <c r="D284" i="2"/>
  <c r="C284" i="2" s="1"/>
  <c r="D126" i="2"/>
  <c r="C126" i="2" s="1"/>
  <c r="D112" i="2"/>
  <c r="C112" i="2" s="1"/>
  <c r="D163" i="2"/>
  <c r="C163" i="2" s="1"/>
  <c r="H74" i="2"/>
  <c r="G74" i="2" s="1"/>
  <c r="H138" i="2"/>
  <c r="G138" i="2" s="1"/>
  <c r="H202" i="2"/>
  <c r="G202" i="2" s="1"/>
  <c r="H266" i="2"/>
  <c r="G266" i="2" s="1"/>
  <c r="H330" i="2"/>
  <c r="G330" i="2" s="1"/>
  <c r="H394" i="2"/>
  <c r="G394" i="2" s="1"/>
  <c r="H43" i="2"/>
  <c r="G43" i="2" s="1"/>
  <c r="H107" i="2"/>
  <c r="G107" i="2" s="1"/>
  <c r="H171" i="2"/>
  <c r="G171" i="2" s="1"/>
  <c r="H235" i="2"/>
  <c r="G235" i="2" s="1"/>
  <c r="H299" i="2"/>
  <c r="G299" i="2" s="1"/>
  <c r="H363" i="2"/>
  <c r="G363" i="2" s="1"/>
  <c r="H427" i="2"/>
  <c r="G427" i="2" s="1"/>
  <c r="H76" i="2"/>
  <c r="G76" i="2" s="1"/>
  <c r="H140" i="2"/>
  <c r="G140" i="2" s="1"/>
  <c r="H204" i="2"/>
  <c r="G204" i="2" s="1"/>
  <c r="H276" i="2"/>
  <c r="G276" i="2" s="1"/>
  <c r="H53" i="2"/>
  <c r="G53" i="2" s="1"/>
  <c r="H141" i="2"/>
  <c r="G141" i="2" s="1"/>
  <c r="H253" i="2"/>
  <c r="G253" i="2" s="1"/>
  <c r="H365" i="2"/>
  <c r="G365" i="2" s="1"/>
  <c r="H246" i="2"/>
  <c r="G246" i="2" s="1"/>
  <c r="H431" i="2"/>
  <c r="G431" i="2" s="1"/>
  <c r="H319" i="2"/>
  <c r="G319" i="2" s="1"/>
  <c r="F21" i="2"/>
  <c r="E21" i="2" s="1"/>
  <c r="F221" i="2"/>
  <c r="E221" i="2" s="1"/>
  <c r="F103" i="2"/>
  <c r="E103" i="2" s="1"/>
  <c r="F311" i="2"/>
  <c r="E311" i="2" s="1"/>
  <c r="F200" i="2"/>
  <c r="E200" i="2" s="1"/>
  <c r="F408" i="2"/>
  <c r="E408" i="2" s="1"/>
  <c r="F185" i="2"/>
  <c r="E185" i="2" s="1"/>
  <c r="F385" i="2"/>
  <c r="E385" i="2" s="1"/>
  <c r="F172" i="2"/>
  <c r="E172" i="2" s="1"/>
  <c r="F380" i="2"/>
  <c r="E380" i="2" s="1"/>
  <c r="F74" i="2"/>
  <c r="E74" i="2" s="1"/>
  <c r="F267" i="2"/>
  <c r="E267" i="2" s="1"/>
  <c r="F406" i="2"/>
  <c r="E406" i="2" s="1"/>
  <c r="F318" i="2"/>
  <c r="E318" i="2" s="1"/>
  <c r="F194" i="2"/>
  <c r="E194" i="2" s="1"/>
  <c r="D29" i="2"/>
  <c r="C29" i="2" s="1"/>
  <c r="D366" i="2"/>
  <c r="C366" i="2" s="1"/>
  <c r="D384" i="2"/>
  <c r="C384" i="2" s="1"/>
  <c r="D403" i="2"/>
  <c r="C403" i="2" s="1"/>
  <c r="H185" i="2"/>
  <c r="G185" i="2" s="1"/>
  <c r="H249" i="2"/>
  <c r="G249" i="2" s="1"/>
  <c r="H313" i="2"/>
  <c r="G313" i="2" s="1"/>
  <c r="H377" i="2"/>
  <c r="G377" i="2" s="1"/>
  <c r="H26" i="2"/>
  <c r="G26" i="2" s="1"/>
  <c r="H90" i="2"/>
  <c r="G90" i="2" s="1"/>
  <c r="H154" i="2"/>
  <c r="G154" i="2" s="1"/>
  <c r="H218" i="2"/>
  <c r="G218" i="2" s="1"/>
  <c r="H282" i="2"/>
  <c r="G282" i="2" s="1"/>
  <c r="H346" i="2"/>
  <c r="G346" i="2" s="1"/>
  <c r="H410" i="2"/>
  <c r="G410" i="2" s="1"/>
  <c r="H59" i="2"/>
  <c r="G59" i="2" s="1"/>
  <c r="H123" i="2"/>
  <c r="G123" i="2" s="1"/>
  <c r="H187" i="2"/>
  <c r="G187" i="2" s="1"/>
  <c r="H251" i="2"/>
  <c r="G251" i="2" s="1"/>
  <c r="H315" i="2"/>
  <c r="G315" i="2" s="1"/>
  <c r="H379" i="2"/>
  <c r="G379" i="2" s="1"/>
  <c r="H28" i="2"/>
  <c r="G28" i="2" s="1"/>
  <c r="H92" i="2"/>
  <c r="G92" i="2" s="1"/>
  <c r="H156" i="2"/>
  <c r="G156" i="2" s="1"/>
  <c r="H220" i="2"/>
  <c r="G220" i="2" s="1"/>
  <c r="H292" i="2"/>
  <c r="G292" i="2" s="1"/>
  <c r="H69" i="2"/>
  <c r="G69" i="2" s="1"/>
  <c r="H181" i="2"/>
  <c r="G181" i="2" s="1"/>
  <c r="H269" i="2"/>
  <c r="G269" i="2" s="1"/>
  <c r="H381" i="2"/>
  <c r="G381" i="2" s="1"/>
  <c r="H54" i="2"/>
  <c r="G54" i="2" s="1"/>
  <c r="H348" i="2"/>
  <c r="G348" i="2" s="1"/>
  <c r="H134" i="2"/>
  <c r="G134" i="2" s="1"/>
  <c r="F37" i="2"/>
  <c r="E37" i="2" s="1"/>
  <c r="F245" i="2"/>
  <c r="E245" i="2" s="1"/>
  <c r="F135" i="2"/>
  <c r="E135" i="2" s="1"/>
  <c r="F24" i="2"/>
  <c r="E24" i="2" s="1"/>
  <c r="F224" i="2"/>
  <c r="E224" i="2" s="1"/>
  <c r="F424" i="2"/>
  <c r="E424" i="2" s="1"/>
  <c r="F209" i="2"/>
  <c r="E209" i="2" s="1"/>
  <c r="F417" i="2"/>
  <c r="E417" i="2" s="1"/>
  <c r="F204" i="2"/>
  <c r="E204" i="2" s="1"/>
  <c r="F404" i="2"/>
  <c r="E404" i="2" s="1"/>
  <c r="F115" i="2"/>
  <c r="E115" i="2" s="1"/>
  <c r="F341" i="2"/>
  <c r="E341" i="2" s="1"/>
  <c r="F82" i="2"/>
  <c r="E82" i="2" s="1"/>
  <c r="F410" i="2"/>
  <c r="E410" i="2" s="1"/>
  <c r="F398" i="2"/>
  <c r="E398" i="2" s="1"/>
  <c r="D69" i="2"/>
  <c r="C69" i="2" s="1"/>
  <c r="D39" i="2"/>
  <c r="C39" i="2" s="1"/>
  <c r="D89" i="2"/>
  <c r="C89" i="2" s="1"/>
  <c r="D162" i="2"/>
  <c r="C162" i="2" s="1"/>
  <c r="H397" i="2"/>
  <c r="G397" i="2" s="1"/>
  <c r="H399" i="2"/>
  <c r="G399" i="2" s="1"/>
  <c r="H396" i="2"/>
  <c r="G396" i="2" s="1"/>
  <c r="H327" i="2"/>
  <c r="G327" i="2" s="1"/>
  <c r="H278" i="2"/>
  <c r="G278" i="2" s="1"/>
  <c r="H78" i="2"/>
  <c r="G78" i="2" s="1"/>
  <c r="H404" i="2"/>
  <c r="G404" i="2" s="1"/>
  <c r="H420" i="2"/>
  <c r="G420" i="2" s="1"/>
  <c r="F69" i="2"/>
  <c r="E69" i="2" s="1"/>
  <c r="F165" i="2"/>
  <c r="E165" i="2" s="1"/>
  <c r="F277" i="2"/>
  <c r="E277" i="2" s="1"/>
  <c r="F55" i="2"/>
  <c r="E55" i="2" s="1"/>
  <c r="F159" i="2"/>
  <c r="E159" i="2" s="1"/>
  <c r="F263" i="2"/>
  <c r="E263" i="2" s="1"/>
  <c r="F40" i="2"/>
  <c r="E40" i="2" s="1"/>
  <c r="F152" i="2"/>
  <c r="E152" i="2" s="1"/>
  <c r="F248" i="2"/>
  <c r="E248" i="2" s="1"/>
  <c r="F352" i="2"/>
  <c r="E352" i="2" s="1"/>
  <c r="F33" i="2"/>
  <c r="E33" i="2" s="1"/>
  <c r="F129" i="2"/>
  <c r="E129" i="2" s="1"/>
  <c r="F241" i="2"/>
  <c r="E241" i="2" s="1"/>
  <c r="F337" i="2"/>
  <c r="E337" i="2" s="1"/>
  <c r="F20" i="2"/>
  <c r="E20" i="2" s="1"/>
  <c r="F124" i="2"/>
  <c r="E124" i="2" s="1"/>
  <c r="F220" i="2"/>
  <c r="E220" i="2" s="1"/>
  <c r="F332" i="2"/>
  <c r="E332" i="2" s="1"/>
  <c r="F6" i="2"/>
  <c r="E6" i="2" s="1"/>
  <c r="F363" i="2"/>
  <c r="E363" i="2" s="1"/>
  <c r="F243" i="2"/>
  <c r="E243" i="2" s="1"/>
  <c r="F75" i="2"/>
  <c r="E75" i="2" s="1"/>
  <c r="F405" i="2"/>
  <c r="E405" i="2" s="1"/>
  <c r="F291" i="2"/>
  <c r="E291" i="2" s="1"/>
  <c r="F187" i="2"/>
  <c r="E187" i="2" s="1"/>
  <c r="F126" i="2"/>
  <c r="E126" i="2" s="1"/>
  <c r="F67" i="2"/>
  <c r="E67" i="2" s="1"/>
  <c r="F322" i="2"/>
  <c r="E322" i="2" s="1"/>
  <c r="D28" i="2"/>
  <c r="C28" i="2" s="1"/>
  <c r="D308" i="2"/>
  <c r="C308" i="2" s="1"/>
  <c r="D173" i="2"/>
  <c r="C173" i="2" s="1"/>
  <c r="D150" i="2"/>
  <c r="C150" i="2" s="1"/>
  <c r="D207" i="2"/>
  <c r="C207" i="2" s="1"/>
  <c r="D184" i="2"/>
  <c r="C184" i="2" s="1"/>
  <c r="D201" i="2"/>
  <c r="C201" i="2" s="1"/>
  <c r="D195" i="2"/>
  <c r="C195" i="2" s="1"/>
  <c r="D106" i="2"/>
  <c r="C106" i="2" s="1"/>
  <c r="H85" i="2"/>
  <c r="G85" i="2" s="1"/>
  <c r="H149" i="2"/>
  <c r="G149" i="2" s="1"/>
  <c r="H213" i="2"/>
  <c r="G213" i="2" s="1"/>
  <c r="H277" i="2"/>
  <c r="G277" i="2" s="1"/>
  <c r="H341" i="2"/>
  <c r="G341" i="2" s="1"/>
  <c r="H405" i="2"/>
  <c r="G405" i="2" s="1"/>
  <c r="H380" i="2"/>
  <c r="G380" i="2" s="1"/>
  <c r="H374" i="2"/>
  <c r="G374" i="2" s="1"/>
  <c r="H222" i="2"/>
  <c r="G222" i="2" s="1"/>
  <c r="H150" i="2"/>
  <c r="G150" i="2" s="1"/>
  <c r="H428" i="2"/>
  <c r="G428" i="2" s="1"/>
  <c r="H359" i="2"/>
  <c r="G359" i="2" s="1"/>
  <c r="H46" i="2"/>
  <c r="G46" i="2" s="1"/>
  <c r="F85" i="2"/>
  <c r="E85" i="2" s="1"/>
  <c r="F181" i="2"/>
  <c r="E181" i="2" s="1"/>
  <c r="F285" i="2"/>
  <c r="E285" i="2" s="1"/>
  <c r="F71" i="2"/>
  <c r="E71" i="2" s="1"/>
  <c r="F167" i="2"/>
  <c r="E167" i="2" s="1"/>
  <c r="F279" i="2"/>
  <c r="E279" i="2" s="1"/>
  <c r="F56" i="2"/>
  <c r="E56" i="2" s="1"/>
  <c r="F160" i="2"/>
  <c r="E160" i="2" s="1"/>
  <c r="F264" i="2"/>
  <c r="E264" i="2" s="1"/>
  <c r="F360" i="2"/>
  <c r="E360" i="2" s="1"/>
  <c r="F49" i="2"/>
  <c r="E49" i="2" s="1"/>
  <c r="F145" i="2"/>
  <c r="E145" i="2" s="1"/>
  <c r="F249" i="2"/>
  <c r="E249" i="2" s="1"/>
  <c r="F353" i="2"/>
  <c r="E353" i="2" s="1"/>
  <c r="F28" i="2"/>
  <c r="E28" i="2" s="1"/>
  <c r="F140" i="2"/>
  <c r="E140" i="2" s="1"/>
  <c r="F236" i="2"/>
  <c r="E236" i="2" s="1"/>
  <c r="F340" i="2"/>
  <c r="E340" i="2" s="1"/>
  <c r="F70" i="2"/>
  <c r="E70" i="2" s="1"/>
  <c r="F375" i="2"/>
  <c r="E375" i="2" s="1"/>
  <c r="F286" i="2"/>
  <c r="E286" i="2" s="1"/>
  <c r="F118" i="2"/>
  <c r="E118" i="2" s="1"/>
  <c r="F418" i="2"/>
  <c r="E418" i="2" s="1"/>
  <c r="F342" i="2"/>
  <c r="E342" i="2" s="1"/>
  <c r="F230" i="2"/>
  <c r="E230" i="2" s="1"/>
  <c r="F211" i="2"/>
  <c r="E211" i="2" s="1"/>
  <c r="F131" i="2"/>
  <c r="E131" i="2" s="1"/>
  <c r="F171" i="2"/>
  <c r="E171" i="2" s="1"/>
  <c r="D76" i="2"/>
  <c r="C76" i="2" s="1"/>
  <c r="D332" i="2"/>
  <c r="C332" i="2" s="1"/>
  <c r="D253" i="2"/>
  <c r="C253" i="2" s="1"/>
  <c r="D222" i="2"/>
  <c r="C222" i="2" s="1"/>
  <c r="D231" i="2"/>
  <c r="C231" i="2" s="1"/>
  <c r="D224" i="2"/>
  <c r="C224" i="2" s="1"/>
  <c r="D209" i="2"/>
  <c r="C209" i="2" s="1"/>
  <c r="D291" i="2"/>
  <c r="C291" i="2" s="1"/>
  <c r="D306" i="2"/>
  <c r="C306" i="2" s="1"/>
  <c r="H268" i="2"/>
  <c r="G268" i="2" s="1"/>
  <c r="H29" i="2"/>
  <c r="G29" i="2" s="1"/>
  <c r="H93" i="2"/>
  <c r="G93" i="2" s="1"/>
  <c r="H157" i="2"/>
  <c r="G157" i="2" s="1"/>
  <c r="H221" i="2"/>
  <c r="G221" i="2" s="1"/>
  <c r="H285" i="2"/>
  <c r="G285" i="2" s="1"/>
  <c r="H349" i="2"/>
  <c r="G349" i="2" s="1"/>
  <c r="H413" i="2"/>
  <c r="G413" i="2" s="1"/>
  <c r="H358" i="2"/>
  <c r="G358" i="2" s="1"/>
  <c r="H332" i="2"/>
  <c r="G332" i="2" s="1"/>
  <c r="H158" i="2"/>
  <c r="G158" i="2" s="1"/>
  <c r="H86" i="2"/>
  <c r="G86" i="2" s="1"/>
  <c r="H406" i="2"/>
  <c r="G406" i="2" s="1"/>
  <c r="H318" i="2"/>
  <c r="G318" i="2" s="1"/>
  <c r="F4" i="2"/>
  <c r="E4" i="2" s="1"/>
  <c r="F93" i="2"/>
  <c r="E93" i="2" s="1"/>
  <c r="F197" i="2"/>
  <c r="E197" i="2" s="1"/>
  <c r="F293" i="2"/>
  <c r="E293" i="2" s="1"/>
  <c r="F87" i="2"/>
  <c r="E87" i="2" s="1"/>
  <c r="F183" i="2"/>
  <c r="E183" i="2" s="1"/>
  <c r="F287" i="2"/>
  <c r="E287" i="2" s="1"/>
  <c r="F72" i="2"/>
  <c r="E72" i="2" s="1"/>
  <c r="F168" i="2"/>
  <c r="E168" i="2" s="1"/>
  <c r="F280" i="2"/>
  <c r="E280" i="2" s="1"/>
  <c r="F376" i="2"/>
  <c r="E376" i="2" s="1"/>
  <c r="F57" i="2"/>
  <c r="E57" i="2" s="1"/>
  <c r="F161" i="2"/>
  <c r="E161" i="2" s="1"/>
  <c r="F257" i="2"/>
  <c r="E257" i="2" s="1"/>
  <c r="F369" i="2"/>
  <c r="E369" i="2" s="1"/>
  <c r="F44" i="2"/>
  <c r="E44" i="2" s="1"/>
  <c r="F148" i="2"/>
  <c r="E148" i="2" s="1"/>
  <c r="F252" i="2"/>
  <c r="E252" i="2" s="1"/>
  <c r="F348" i="2"/>
  <c r="E348" i="2" s="1"/>
  <c r="F114" i="2"/>
  <c r="E114" i="2" s="1"/>
  <c r="F402" i="2"/>
  <c r="E402" i="2" s="1"/>
  <c r="F307" i="2"/>
  <c r="E307" i="2" s="1"/>
  <c r="F182" i="2"/>
  <c r="E182" i="2" s="1"/>
  <c r="F14" i="2"/>
  <c r="E14" i="2" s="1"/>
  <c r="F381" i="2"/>
  <c r="E381" i="2" s="1"/>
  <c r="F274" i="2"/>
  <c r="E274" i="2" s="1"/>
  <c r="F254" i="2"/>
  <c r="E254" i="2" s="1"/>
  <c r="F174" i="2"/>
  <c r="E174" i="2" s="1"/>
  <c r="F22" i="2"/>
  <c r="E22" i="2" s="1"/>
  <c r="D116" i="2"/>
  <c r="C116" i="2" s="1"/>
  <c r="D372" i="2"/>
  <c r="C372" i="2" s="1"/>
  <c r="D269" i="2"/>
  <c r="C269" i="2" s="1"/>
  <c r="D270" i="2"/>
  <c r="C270" i="2" s="1"/>
  <c r="D239" i="2"/>
  <c r="C239" i="2" s="1"/>
  <c r="D312" i="2"/>
  <c r="C312" i="2" s="1"/>
  <c r="D297" i="2"/>
  <c r="C297" i="2" s="1"/>
  <c r="D299" i="2"/>
  <c r="C299" i="2" s="1"/>
  <c r="D66" i="2"/>
  <c r="C66" i="2" s="1"/>
  <c r="H37" i="2"/>
  <c r="G37" i="2" s="1"/>
  <c r="H101" i="2"/>
  <c r="G101" i="2" s="1"/>
  <c r="H165" i="2"/>
  <c r="G165" i="2" s="1"/>
  <c r="H229" i="2"/>
  <c r="G229" i="2" s="1"/>
  <c r="H293" i="2"/>
  <c r="G293" i="2" s="1"/>
  <c r="H357" i="2"/>
  <c r="G357" i="2" s="1"/>
  <c r="H421" i="2"/>
  <c r="G421" i="2" s="1"/>
  <c r="H335" i="2"/>
  <c r="G335" i="2" s="1"/>
  <c r="H230" i="2"/>
  <c r="G230" i="2" s="1"/>
  <c r="H94" i="2"/>
  <c r="G94" i="2" s="1"/>
  <c r="H407" i="2"/>
  <c r="G407" i="2" s="1"/>
  <c r="H364" i="2"/>
  <c r="G364" i="2" s="1"/>
  <c r="H254" i="2"/>
  <c r="G254" i="2" s="1"/>
  <c r="F5" i="2"/>
  <c r="E5" i="2" s="1"/>
  <c r="F101" i="2"/>
  <c r="E101" i="2" s="1"/>
  <c r="F213" i="2"/>
  <c r="E213" i="2" s="1"/>
  <c r="F309" i="2"/>
  <c r="E309" i="2" s="1"/>
  <c r="F95" i="2"/>
  <c r="E95" i="2" s="1"/>
  <c r="F199" i="2"/>
  <c r="E199" i="2" s="1"/>
  <c r="F295" i="2"/>
  <c r="E295" i="2" s="1"/>
  <c r="F88" i="2"/>
  <c r="E88" i="2" s="1"/>
  <c r="F184" i="2"/>
  <c r="E184" i="2" s="1"/>
  <c r="F288" i="2"/>
  <c r="E288" i="2" s="1"/>
  <c r="F392" i="2"/>
  <c r="E392" i="2" s="1"/>
  <c r="F65" i="2"/>
  <c r="E65" i="2" s="1"/>
  <c r="F177" i="2"/>
  <c r="E177" i="2" s="1"/>
  <c r="F273" i="2"/>
  <c r="E273" i="2" s="1"/>
  <c r="F377" i="2"/>
  <c r="E377" i="2" s="1"/>
  <c r="F60" i="2"/>
  <c r="E60" i="2" s="1"/>
  <c r="F156" i="2"/>
  <c r="E156" i="2" s="1"/>
  <c r="F268" i="2"/>
  <c r="E268" i="2" s="1"/>
  <c r="F364" i="2"/>
  <c r="E364" i="2" s="1"/>
  <c r="F134" i="2"/>
  <c r="E134" i="2" s="1"/>
  <c r="F10" i="2"/>
  <c r="E10" i="2" s="1"/>
  <c r="F339" i="2"/>
  <c r="E339" i="2" s="1"/>
  <c r="F246" i="2"/>
  <c r="E246" i="2" s="1"/>
  <c r="F78" i="2"/>
  <c r="E78" i="2" s="1"/>
  <c r="F394" i="2"/>
  <c r="E394" i="2" s="1"/>
  <c r="F343" i="2"/>
  <c r="E343" i="2" s="1"/>
  <c r="F275" i="2"/>
  <c r="E275" i="2" s="1"/>
  <c r="F282" i="2"/>
  <c r="E282" i="2" s="1"/>
  <c r="F86" i="2"/>
  <c r="E86" i="2" s="1"/>
  <c r="D140" i="2"/>
  <c r="C140" i="2" s="1"/>
  <c r="D412" i="2"/>
  <c r="C412" i="2" s="1"/>
  <c r="D285" i="2"/>
  <c r="C285" i="2" s="1"/>
  <c r="D350" i="2"/>
  <c r="C350" i="2" s="1"/>
  <c r="D335" i="2"/>
  <c r="C335" i="2" s="1"/>
  <c r="D320" i="2"/>
  <c r="C320" i="2" s="1"/>
  <c r="D377" i="2"/>
  <c r="C377" i="2" s="1"/>
  <c r="D363" i="2"/>
  <c r="C363" i="2" s="1"/>
  <c r="D386" i="2"/>
  <c r="C386" i="2" s="1"/>
  <c r="H310" i="2"/>
  <c r="G310" i="2" s="1"/>
  <c r="H351" i="2"/>
  <c r="G351" i="2" s="1"/>
  <c r="H391" i="2"/>
  <c r="G391" i="2" s="1"/>
  <c r="H30" i="2"/>
  <c r="G30" i="2" s="1"/>
  <c r="H214" i="2"/>
  <c r="G214" i="2" s="1"/>
  <c r="H343" i="2"/>
  <c r="G343" i="2" s="1"/>
  <c r="H383" i="2"/>
  <c r="G383" i="2" s="1"/>
  <c r="H423" i="2"/>
  <c r="G423" i="2" s="1"/>
  <c r="H62" i="2"/>
  <c r="G62" i="2" s="1"/>
  <c r="H375" i="2"/>
  <c r="G375" i="2" s="1"/>
  <c r="F45" i="2"/>
  <c r="E45" i="2" s="1"/>
  <c r="F109" i="2"/>
  <c r="E109" i="2" s="1"/>
  <c r="F173" i="2"/>
  <c r="E173" i="2" s="1"/>
  <c r="F237" i="2"/>
  <c r="E237" i="2" s="1"/>
  <c r="F301" i="2"/>
  <c r="E301" i="2" s="1"/>
  <c r="F47" i="2"/>
  <c r="E47" i="2" s="1"/>
  <c r="F111" i="2"/>
  <c r="E111" i="2" s="1"/>
  <c r="F175" i="2"/>
  <c r="E175" i="2" s="1"/>
  <c r="F239" i="2"/>
  <c r="E239" i="2" s="1"/>
  <c r="F303" i="2"/>
  <c r="E303" i="2" s="1"/>
  <c r="F48" i="2"/>
  <c r="E48" i="2" s="1"/>
  <c r="F112" i="2"/>
  <c r="E112" i="2" s="1"/>
  <c r="F176" i="2"/>
  <c r="E176" i="2" s="1"/>
  <c r="F240" i="2"/>
  <c r="E240" i="2" s="1"/>
  <c r="F304" i="2"/>
  <c r="E304" i="2" s="1"/>
  <c r="F368" i="2"/>
  <c r="E368" i="2" s="1"/>
  <c r="F9" i="2"/>
  <c r="E9" i="2" s="1"/>
  <c r="F73" i="2"/>
  <c r="E73" i="2" s="1"/>
  <c r="F137" i="2"/>
  <c r="E137" i="2" s="1"/>
  <c r="F201" i="2"/>
  <c r="E201" i="2" s="1"/>
  <c r="F265" i="2"/>
  <c r="E265" i="2" s="1"/>
  <c r="F329" i="2"/>
  <c r="E329" i="2" s="1"/>
  <c r="F393" i="2"/>
  <c r="E393" i="2" s="1"/>
  <c r="F36" i="2"/>
  <c r="E36" i="2" s="1"/>
  <c r="F100" i="2"/>
  <c r="E100" i="2" s="1"/>
  <c r="F164" i="2"/>
  <c r="E164" i="2" s="1"/>
  <c r="F228" i="2"/>
  <c r="E228" i="2" s="1"/>
  <c r="F292" i="2"/>
  <c r="E292" i="2" s="1"/>
  <c r="F356" i="2"/>
  <c r="E356" i="2" s="1"/>
  <c r="F420" i="2"/>
  <c r="E420" i="2" s="1"/>
  <c r="F219" i="2"/>
  <c r="E219" i="2" s="1"/>
  <c r="F389" i="2"/>
  <c r="E389" i="2" s="1"/>
  <c r="F138" i="2"/>
  <c r="E138" i="2" s="1"/>
  <c r="F365" i="2"/>
  <c r="E365" i="2" s="1"/>
  <c r="F98" i="2"/>
  <c r="E98" i="2" s="1"/>
  <c r="F310" i="2"/>
  <c r="E310" i="2" s="1"/>
  <c r="F58" i="2"/>
  <c r="E58" i="2" s="1"/>
  <c r="F270" i="2"/>
  <c r="E270" i="2" s="1"/>
  <c r="F419" i="2"/>
  <c r="E419" i="2" s="1"/>
  <c r="F251" i="2"/>
  <c r="E251" i="2" s="1"/>
  <c r="F42" i="2"/>
  <c r="E42" i="2" s="1"/>
  <c r="F298" i="2"/>
  <c r="E298" i="2" s="1"/>
  <c r="F110" i="2"/>
  <c r="E110" i="2" s="1"/>
  <c r="F335" i="2"/>
  <c r="E335" i="2" s="1"/>
  <c r="F278" i="2"/>
  <c r="E278" i="2" s="1"/>
  <c r="H4" i="2"/>
  <c r="G4" i="2" s="1"/>
  <c r="D172" i="2"/>
  <c r="C172" i="2" s="1"/>
  <c r="D340" i="2"/>
  <c r="C340" i="2" s="1"/>
  <c r="D77" i="2"/>
  <c r="C77" i="2" s="1"/>
  <c r="D349" i="2"/>
  <c r="C349" i="2" s="1"/>
  <c r="D158" i="2"/>
  <c r="C158" i="2" s="1"/>
  <c r="D31" i="2"/>
  <c r="C31" i="2" s="1"/>
  <c r="D303" i="2"/>
  <c r="C303" i="2" s="1"/>
  <c r="D120" i="2"/>
  <c r="C120" i="2" s="1"/>
  <c r="D416" i="2"/>
  <c r="C416" i="2" s="1"/>
  <c r="D273" i="2"/>
  <c r="C273" i="2" s="1"/>
  <c r="D99" i="2"/>
  <c r="C99" i="2" s="1"/>
  <c r="D387" i="2"/>
  <c r="C387" i="2" s="1"/>
  <c r="D178" i="2"/>
  <c r="C178" i="2" s="1"/>
  <c r="H182" i="2"/>
  <c r="G182" i="2" s="1"/>
  <c r="H294" i="2"/>
  <c r="G294" i="2" s="1"/>
  <c r="H350" i="2"/>
  <c r="G350" i="2" s="1"/>
  <c r="H412" i="2"/>
  <c r="G412" i="2" s="1"/>
  <c r="H22" i="2"/>
  <c r="G22" i="2" s="1"/>
  <c r="H270" i="2"/>
  <c r="G270" i="2" s="1"/>
  <c r="H342" i="2"/>
  <c r="G342" i="2" s="1"/>
  <c r="H382" i="2"/>
  <c r="G382" i="2" s="1"/>
  <c r="H334" i="2"/>
  <c r="G334" i="2" s="1"/>
  <c r="F61" i="2"/>
  <c r="E61" i="2" s="1"/>
  <c r="F125" i="2"/>
  <c r="E125" i="2" s="1"/>
  <c r="F189" i="2"/>
  <c r="E189" i="2" s="1"/>
  <c r="F253" i="2"/>
  <c r="E253" i="2" s="1"/>
  <c r="F317" i="2"/>
  <c r="E317" i="2" s="1"/>
  <c r="F63" i="2"/>
  <c r="E63" i="2" s="1"/>
  <c r="F127" i="2"/>
  <c r="E127" i="2" s="1"/>
  <c r="F191" i="2"/>
  <c r="E191" i="2" s="1"/>
  <c r="F255" i="2"/>
  <c r="E255" i="2" s="1"/>
  <c r="F319" i="2"/>
  <c r="E319" i="2" s="1"/>
  <c r="F64" i="2"/>
  <c r="E64" i="2" s="1"/>
  <c r="F128" i="2"/>
  <c r="E128" i="2" s="1"/>
  <c r="F192" i="2"/>
  <c r="E192" i="2" s="1"/>
  <c r="F256" i="2"/>
  <c r="E256" i="2" s="1"/>
  <c r="F320" i="2"/>
  <c r="E320" i="2" s="1"/>
  <c r="F384" i="2"/>
  <c r="E384" i="2" s="1"/>
  <c r="F25" i="2"/>
  <c r="E25" i="2" s="1"/>
  <c r="F89" i="2"/>
  <c r="E89" i="2" s="1"/>
  <c r="F153" i="2"/>
  <c r="E153" i="2" s="1"/>
  <c r="F217" i="2"/>
  <c r="E217" i="2" s="1"/>
  <c r="F281" i="2"/>
  <c r="E281" i="2" s="1"/>
  <c r="F345" i="2"/>
  <c r="E345" i="2" s="1"/>
  <c r="F409" i="2"/>
  <c r="E409" i="2" s="1"/>
  <c r="F52" i="2"/>
  <c r="E52" i="2" s="1"/>
  <c r="F116" i="2"/>
  <c r="E116" i="2" s="1"/>
  <c r="F180" i="2"/>
  <c r="E180" i="2" s="1"/>
  <c r="F244" i="2"/>
  <c r="E244" i="2" s="1"/>
  <c r="F308" i="2"/>
  <c r="E308" i="2" s="1"/>
  <c r="F372" i="2"/>
  <c r="E372" i="2" s="1"/>
  <c r="F50" i="2"/>
  <c r="E50" i="2" s="1"/>
  <c r="F262" i="2"/>
  <c r="E262" i="2" s="1"/>
  <c r="F414" i="2"/>
  <c r="E414" i="2" s="1"/>
  <c r="F222" i="2"/>
  <c r="E222" i="2" s="1"/>
  <c r="F390" i="2"/>
  <c r="E390" i="2" s="1"/>
  <c r="F139" i="2"/>
  <c r="E139" i="2" s="1"/>
  <c r="F366" i="2"/>
  <c r="E366" i="2" s="1"/>
  <c r="F99" i="2"/>
  <c r="E99" i="2" s="1"/>
  <c r="F314" i="2"/>
  <c r="E314" i="2" s="1"/>
  <c r="F59" i="2"/>
  <c r="E59" i="2" s="1"/>
  <c r="F294" i="2"/>
  <c r="E294" i="2" s="1"/>
  <c r="F106" i="2"/>
  <c r="E106" i="2" s="1"/>
  <c r="F358" i="2"/>
  <c r="E358" i="2" s="1"/>
  <c r="F154" i="2"/>
  <c r="E154" i="2" s="1"/>
  <c r="F399" i="2"/>
  <c r="E399" i="2" s="1"/>
  <c r="F107" i="2"/>
  <c r="E107" i="2" s="1"/>
  <c r="D52" i="2"/>
  <c r="C52" i="2" s="1"/>
  <c r="D220" i="2"/>
  <c r="C220" i="2" s="1"/>
  <c r="D396" i="2"/>
  <c r="C396" i="2" s="1"/>
  <c r="D141" i="2"/>
  <c r="C141" i="2" s="1"/>
  <c r="D389" i="2"/>
  <c r="C389" i="2" s="1"/>
  <c r="D254" i="2"/>
  <c r="C254" i="2" s="1"/>
  <c r="D103" i="2"/>
  <c r="C103" i="2" s="1"/>
  <c r="D351" i="2"/>
  <c r="C351" i="2" s="1"/>
  <c r="D208" i="2"/>
  <c r="C208" i="2" s="1"/>
  <c r="D73" i="2"/>
  <c r="C73" i="2" s="1"/>
  <c r="D313" i="2"/>
  <c r="C313" i="2" s="1"/>
  <c r="D179" i="2"/>
  <c r="C179" i="2" s="1"/>
  <c r="D266" i="2"/>
  <c r="C266" i="2" s="1"/>
  <c r="D58" i="2"/>
  <c r="C58" i="2" s="1"/>
  <c r="H166" i="2"/>
  <c r="G166" i="2" s="1"/>
  <c r="H286" i="2"/>
  <c r="G286" i="2" s="1"/>
  <c r="H367" i="2"/>
  <c r="G367" i="2" s="1"/>
  <c r="H430" i="2"/>
  <c r="G430" i="2" s="1"/>
  <c r="H142" i="2"/>
  <c r="G142" i="2" s="1"/>
  <c r="H262" i="2"/>
  <c r="G262" i="2" s="1"/>
  <c r="H340" i="2"/>
  <c r="G340" i="2" s="1"/>
  <c r="H110" i="2"/>
  <c r="G110" i="2" s="1"/>
  <c r="F13" i="2"/>
  <c r="E13" i="2" s="1"/>
  <c r="F77" i="2"/>
  <c r="E77" i="2" s="1"/>
  <c r="F141" i="2"/>
  <c r="E141" i="2" s="1"/>
  <c r="F205" i="2"/>
  <c r="E205" i="2" s="1"/>
  <c r="F269" i="2"/>
  <c r="E269" i="2" s="1"/>
  <c r="F15" i="2"/>
  <c r="E15" i="2" s="1"/>
  <c r="F79" i="2"/>
  <c r="E79" i="2" s="1"/>
  <c r="F143" i="2"/>
  <c r="E143" i="2" s="1"/>
  <c r="F207" i="2"/>
  <c r="E207" i="2" s="1"/>
  <c r="F271" i="2"/>
  <c r="E271" i="2" s="1"/>
  <c r="F16" i="2"/>
  <c r="E16" i="2" s="1"/>
  <c r="F80" i="2"/>
  <c r="E80" i="2" s="1"/>
  <c r="F144" i="2"/>
  <c r="E144" i="2" s="1"/>
  <c r="F208" i="2"/>
  <c r="E208" i="2" s="1"/>
  <c r="F272" i="2"/>
  <c r="E272" i="2" s="1"/>
  <c r="F336" i="2"/>
  <c r="E336" i="2" s="1"/>
  <c r="F400" i="2"/>
  <c r="E400" i="2" s="1"/>
  <c r="F41" i="2"/>
  <c r="E41" i="2" s="1"/>
  <c r="F105" i="2"/>
  <c r="E105" i="2" s="1"/>
  <c r="F169" i="2"/>
  <c r="E169" i="2" s="1"/>
  <c r="F233" i="2"/>
  <c r="E233" i="2" s="1"/>
  <c r="F297" i="2"/>
  <c r="E297" i="2" s="1"/>
  <c r="F361" i="2"/>
  <c r="E361" i="2" s="1"/>
  <c r="F425" i="2"/>
  <c r="E425" i="2" s="1"/>
  <c r="F68" i="2"/>
  <c r="E68" i="2" s="1"/>
  <c r="F132" i="2"/>
  <c r="E132" i="2" s="1"/>
  <c r="F196" i="2"/>
  <c r="E196" i="2" s="1"/>
  <c r="F260" i="2"/>
  <c r="E260" i="2" s="1"/>
  <c r="F324" i="2"/>
  <c r="E324" i="2" s="1"/>
  <c r="F388" i="2"/>
  <c r="E388" i="2" s="1"/>
  <c r="F91" i="2"/>
  <c r="E91" i="2" s="1"/>
  <c r="F306" i="2"/>
  <c r="E306" i="2" s="1"/>
  <c r="F51" i="2"/>
  <c r="E51" i="2" s="1"/>
  <c r="F266" i="2"/>
  <c r="E266" i="2" s="1"/>
  <c r="F415" i="2"/>
  <c r="E415" i="2" s="1"/>
  <c r="F226" i="2"/>
  <c r="E226" i="2" s="1"/>
  <c r="F391" i="2"/>
  <c r="E391" i="2" s="1"/>
  <c r="F142" i="2"/>
  <c r="E142" i="2" s="1"/>
  <c r="F367" i="2"/>
  <c r="E367" i="2" s="1"/>
  <c r="F102" i="2"/>
  <c r="E102" i="2" s="1"/>
  <c r="F370" i="2"/>
  <c r="E370" i="2" s="1"/>
  <c r="F147" i="2"/>
  <c r="E147" i="2" s="1"/>
  <c r="F397" i="2"/>
  <c r="E397" i="2" s="1"/>
  <c r="F238" i="2"/>
  <c r="E238" i="2" s="1"/>
  <c r="F66" i="2"/>
  <c r="E66" i="2" s="1"/>
  <c r="F373" i="2"/>
  <c r="E373" i="2" s="1"/>
  <c r="D84" i="2"/>
  <c r="C84" i="2" s="1"/>
  <c r="D252" i="2"/>
  <c r="C252" i="2" s="1"/>
  <c r="D428" i="2"/>
  <c r="C428" i="2" s="1"/>
  <c r="D189" i="2"/>
  <c r="C189" i="2" s="1"/>
  <c r="D46" i="2"/>
  <c r="C46" i="2" s="1"/>
  <c r="D334" i="2"/>
  <c r="C334" i="2" s="1"/>
  <c r="D143" i="2"/>
  <c r="C143" i="2" s="1"/>
  <c r="D431" i="2"/>
  <c r="C431" i="2" s="1"/>
  <c r="D288" i="2"/>
  <c r="C288" i="2" s="1"/>
  <c r="D105" i="2"/>
  <c r="C105" i="2" s="1"/>
  <c r="D401" i="2"/>
  <c r="C401" i="2" s="1"/>
  <c r="D259" i="2"/>
  <c r="C259" i="2" s="1"/>
  <c r="D90" i="2"/>
  <c r="C90" i="2" s="1"/>
  <c r="D130" i="2"/>
  <c r="C130" i="2" s="1"/>
  <c r="F413" i="2"/>
  <c r="E413" i="2" s="1"/>
  <c r="F334" i="2"/>
  <c r="E334" i="2" s="1"/>
  <c r="F359" i="2"/>
  <c r="E359" i="2" s="1"/>
  <c r="F411" i="2"/>
  <c r="E411" i="2" s="1"/>
  <c r="D60" i="2"/>
  <c r="C60" i="2" s="1"/>
  <c r="D148" i="2"/>
  <c r="C148" i="2" s="1"/>
  <c r="D236" i="2"/>
  <c r="C236" i="2" s="1"/>
  <c r="D316" i="2"/>
  <c r="C316" i="2" s="1"/>
  <c r="D404" i="2"/>
  <c r="C404" i="2" s="1"/>
  <c r="D61" i="2"/>
  <c r="C61" i="2" s="1"/>
  <c r="D157" i="2"/>
  <c r="C157" i="2" s="1"/>
  <c r="D261" i="2"/>
  <c r="C261" i="2" s="1"/>
  <c r="D365" i="2"/>
  <c r="C365" i="2" s="1"/>
  <c r="D30" i="2"/>
  <c r="C30" i="2" s="1"/>
  <c r="D142" i="2"/>
  <c r="C142" i="2" s="1"/>
  <c r="D238" i="2"/>
  <c r="C238" i="2" s="1"/>
  <c r="D342" i="2"/>
  <c r="C342" i="2" s="1"/>
  <c r="D15" i="2"/>
  <c r="C15" i="2" s="1"/>
  <c r="D111" i="2"/>
  <c r="C111" i="2" s="1"/>
  <c r="D223" i="2"/>
  <c r="C223" i="2" s="1"/>
  <c r="D319" i="2"/>
  <c r="C319" i="2" s="1"/>
  <c r="D423" i="2"/>
  <c r="C423" i="2" s="1"/>
  <c r="D96" i="2"/>
  <c r="C96" i="2" s="1"/>
  <c r="D192" i="2"/>
  <c r="C192" i="2" s="1"/>
  <c r="D304" i="2"/>
  <c r="C304" i="2" s="1"/>
  <c r="D400" i="2"/>
  <c r="C400" i="2" s="1"/>
  <c r="D81" i="2"/>
  <c r="C81" i="2" s="1"/>
  <c r="D185" i="2"/>
  <c r="C185" i="2" s="1"/>
  <c r="D281" i="2"/>
  <c r="C281" i="2" s="1"/>
  <c r="D393" i="2"/>
  <c r="C393" i="2" s="1"/>
  <c r="D67" i="2"/>
  <c r="C67" i="2" s="1"/>
  <c r="D171" i="2"/>
  <c r="C171" i="2" s="1"/>
  <c r="D275" i="2"/>
  <c r="C275" i="2" s="1"/>
  <c r="D371" i="2"/>
  <c r="C371" i="2" s="1"/>
  <c r="D394" i="2"/>
  <c r="C394" i="2" s="1"/>
  <c r="D290" i="2"/>
  <c r="C290" i="2" s="1"/>
  <c r="D242" i="2"/>
  <c r="C242" i="2" s="1"/>
  <c r="D82" i="2"/>
  <c r="C82" i="2" s="1"/>
  <c r="F146" i="2"/>
  <c r="E146" i="2" s="1"/>
  <c r="F315" i="2"/>
  <c r="E315" i="2" s="1"/>
  <c r="F421" i="2"/>
  <c r="E421" i="2" s="1"/>
  <c r="F170" i="2"/>
  <c r="E170" i="2" s="1"/>
  <c r="F333" i="2"/>
  <c r="E333" i="2" s="1"/>
  <c r="F26" i="2"/>
  <c r="E26" i="2" s="1"/>
  <c r="F195" i="2"/>
  <c r="E195" i="2" s="1"/>
  <c r="F349" i="2"/>
  <c r="E349" i="2" s="1"/>
  <c r="F130" i="2"/>
  <c r="E130" i="2" s="1"/>
  <c r="F43" i="2"/>
  <c r="E43" i="2" s="1"/>
  <c r="F214" i="2"/>
  <c r="E214" i="2" s="1"/>
  <c r="D12" i="2"/>
  <c r="C12" i="2" s="1"/>
  <c r="D92" i="2"/>
  <c r="C92" i="2" s="1"/>
  <c r="D180" i="2"/>
  <c r="C180" i="2" s="1"/>
  <c r="D268" i="2"/>
  <c r="C268" i="2" s="1"/>
  <c r="D348" i="2"/>
  <c r="C348" i="2" s="1"/>
  <c r="D5" i="2"/>
  <c r="C5" i="2" s="1"/>
  <c r="D93" i="2"/>
  <c r="C93" i="2" s="1"/>
  <c r="D197" i="2"/>
  <c r="C197" i="2" s="1"/>
  <c r="D301" i="2"/>
  <c r="C301" i="2" s="1"/>
  <c r="D397" i="2"/>
  <c r="C397" i="2" s="1"/>
  <c r="D78" i="2"/>
  <c r="C78" i="2" s="1"/>
  <c r="D174" i="2"/>
  <c r="C174" i="2" s="1"/>
  <c r="D278" i="2"/>
  <c r="C278" i="2" s="1"/>
  <c r="D382" i="2"/>
  <c r="C382" i="2" s="1"/>
  <c r="D47" i="2"/>
  <c r="C47" i="2" s="1"/>
  <c r="D159" i="2"/>
  <c r="C159" i="2" s="1"/>
  <c r="D255" i="2"/>
  <c r="C255" i="2" s="1"/>
  <c r="D359" i="2"/>
  <c r="C359" i="2" s="1"/>
  <c r="D32" i="2"/>
  <c r="C32" i="2" s="1"/>
  <c r="D128" i="2"/>
  <c r="C128" i="2" s="1"/>
  <c r="D240" i="2"/>
  <c r="C240" i="2" s="1"/>
  <c r="D336" i="2"/>
  <c r="C336" i="2" s="1"/>
  <c r="D17" i="2"/>
  <c r="C17" i="2" s="1"/>
  <c r="D121" i="2"/>
  <c r="C121" i="2" s="1"/>
  <c r="D217" i="2"/>
  <c r="C217" i="2" s="1"/>
  <c r="D329" i="2"/>
  <c r="C329" i="2" s="1"/>
  <c r="D425" i="2"/>
  <c r="C425" i="2" s="1"/>
  <c r="D107" i="2"/>
  <c r="C107" i="2" s="1"/>
  <c r="D211" i="2"/>
  <c r="C211" i="2" s="1"/>
  <c r="D307" i="2"/>
  <c r="C307" i="2" s="1"/>
  <c r="D419" i="2"/>
  <c r="C419" i="2" s="1"/>
  <c r="D218" i="2"/>
  <c r="C218" i="2" s="1"/>
  <c r="D170" i="2"/>
  <c r="C170" i="2" s="1"/>
  <c r="D186" i="2"/>
  <c r="C186" i="2" s="1"/>
  <c r="D146" i="2"/>
  <c r="C146" i="2" s="1"/>
  <c r="F428" i="2"/>
  <c r="E428" i="2" s="1"/>
  <c r="F155" i="2"/>
  <c r="E155" i="2" s="1"/>
  <c r="F325" i="2"/>
  <c r="E325" i="2" s="1"/>
  <c r="F427" i="2"/>
  <c r="E427" i="2" s="1"/>
  <c r="F158" i="2"/>
  <c r="E158" i="2" s="1"/>
  <c r="F326" i="2"/>
  <c r="E326" i="2" s="1"/>
  <c r="F429" i="2"/>
  <c r="E429" i="2" s="1"/>
  <c r="F162" i="2"/>
  <c r="E162" i="2" s="1"/>
  <c r="F327" i="2"/>
  <c r="E327" i="2" s="1"/>
  <c r="F430" i="2"/>
  <c r="E430" i="2" s="1"/>
  <c r="F163" i="2"/>
  <c r="E163" i="2" s="1"/>
  <c r="F330" i="2"/>
  <c r="E330" i="2" s="1"/>
  <c r="F431" i="2"/>
  <c r="E431" i="2" s="1"/>
  <c r="F166" i="2"/>
  <c r="E166" i="2" s="1"/>
  <c r="F331" i="2"/>
  <c r="E331" i="2" s="1"/>
  <c r="F19" i="2"/>
  <c r="E19" i="2" s="1"/>
  <c r="F190" i="2"/>
  <c r="E190" i="2" s="1"/>
  <c r="F346" i="2"/>
  <c r="E346" i="2" s="1"/>
  <c r="F46" i="2"/>
  <c r="E46" i="2" s="1"/>
  <c r="F218" i="2"/>
  <c r="E218" i="2" s="1"/>
  <c r="F362" i="2"/>
  <c r="E362" i="2" s="1"/>
  <c r="F150" i="2"/>
  <c r="E150" i="2" s="1"/>
  <c r="F299" i="2"/>
  <c r="E299" i="2" s="1"/>
  <c r="F386" i="2"/>
  <c r="E386" i="2" s="1"/>
  <c r="D20" i="2"/>
  <c r="C20" i="2" s="1"/>
  <c r="D108" i="2"/>
  <c r="C108" i="2" s="1"/>
  <c r="D188" i="2"/>
  <c r="C188" i="2" s="1"/>
  <c r="D276" i="2"/>
  <c r="C276" i="2" s="1"/>
  <c r="D364" i="2"/>
  <c r="C364" i="2" s="1"/>
  <c r="D13" i="2"/>
  <c r="C13" i="2" s="1"/>
  <c r="D109" i="2"/>
  <c r="C109" i="2" s="1"/>
  <c r="D205" i="2"/>
  <c r="C205" i="2" s="1"/>
  <c r="D317" i="2"/>
  <c r="C317" i="2" s="1"/>
  <c r="D413" i="2"/>
  <c r="C413" i="2" s="1"/>
  <c r="D86" i="2"/>
  <c r="C86" i="2" s="1"/>
  <c r="D190" i="2"/>
  <c r="C190" i="2" s="1"/>
  <c r="D286" i="2"/>
  <c r="C286" i="2" s="1"/>
  <c r="D398" i="2"/>
  <c r="C398" i="2" s="1"/>
  <c r="D63" i="2"/>
  <c r="C63" i="2" s="1"/>
  <c r="D167" i="2"/>
  <c r="C167" i="2" s="1"/>
  <c r="D271" i="2"/>
  <c r="C271" i="2" s="1"/>
  <c r="D367" i="2"/>
  <c r="C367" i="2" s="1"/>
  <c r="D48" i="2"/>
  <c r="C48" i="2" s="1"/>
  <c r="D144" i="2"/>
  <c r="C144" i="2" s="1"/>
  <c r="D248" i="2"/>
  <c r="C248" i="2" s="1"/>
  <c r="D352" i="2"/>
  <c r="C352" i="2" s="1"/>
  <c r="D25" i="2"/>
  <c r="C25" i="2" s="1"/>
  <c r="D137" i="2"/>
  <c r="C137" i="2" s="1"/>
  <c r="D233" i="2"/>
  <c r="C233" i="2" s="1"/>
  <c r="D337" i="2"/>
  <c r="C337" i="2" s="1"/>
  <c r="D19" i="2"/>
  <c r="C19" i="2" s="1"/>
  <c r="D115" i="2"/>
  <c r="C115" i="2" s="1"/>
  <c r="D227" i="2"/>
  <c r="C227" i="2" s="1"/>
  <c r="D323" i="2"/>
  <c r="C323" i="2" s="1"/>
  <c r="D427" i="2"/>
  <c r="C427" i="2" s="1"/>
  <c r="D346" i="2"/>
  <c r="C346" i="2" s="1"/>
  <c r="D234" i="2"/>
  <c r="C234" i="2" s="1"/>
  <c r="D314" i="2"/>
  <c r="C314" i="2" s="1"/>
  <c r="D194" i="2"/>
  <c r="C194" i="2" s="1"/>
  <c r="D221" i="2"/>
  <c r="C221" i="2" s="1"/>
  <c r="D325" i="2"/>
  <c r="C325" i="2" s="1"/>
  <c r="D429" i="2"/>
  <c r="C429" i="2" s="1"/>
  <c r="D94" i="2"/>
  <c r="C94" i="2" s="1"/>
  <c r="D206" i="2"/>
  <c r="C206" i="2" s="1"/>
  <c r="D302" i="2"/>
  <c r="C302" i="2" s="1"/>
  <c r="D406" i="2"/>
  <c r="C406" i="2" s="1"/>
  <c r="D79" i="2"/>
  <c r="C79" i="2" s="1"/>
  <c r="D175" i="2"/>
  <c r="C175" i="2" s="1"/>
  <c r="D287" i="2"/>
  <c r="C287" i="2" s="1"/>
  <c r="D383" i="2"/>
  <c r="C383" i="2" s="1"/>
  <c r="D56" i="2"/>
  <c r="C56" i="2" s="1"/>
  <c r="D160" i="2"/>
  <c r="C160" i="2" s="1"/>
  <c r="D256" i="2"/>
  <c r="C256" i="2" s="1"/>
  <c r="D368" i="2"/>
  <c r="C368" i="2" s="1"/>
  <c r="D41" i="2"/>
  <c r="C41" i="2" s="1"/>
  <c r="D145" i="2"/>
  <c r="C145" i="2" s="1"/>
  <c r="D249" i="2"/>
  <c r="C249" i="2" s="1"/>
  <c r="D345" i="2"/>
  <c r="C345" i="2" s="1"/>
  <c r="D35" i="2"/>
  <c r="C35" i="2" s="1"/>
  <c r="D131" i="2"/>
  <c r="C131" i="2" s="1"/>
  <c r="D235" i="2"/>
  <c r="C235" i="2" s="1"/>
  <c r="D339" i="2"/>
  <c r="C339" i="2" s="1"/>
  <c r="D10" i="2"/>
  <c r="C10" i="2" s="1"/>
  <c r="D34" i="2"/>
  <c r="C34" i="2" s="1"/>
  <c r="D362" i="2"/>
  <c r="C362" i="2" s="1"/>
  <c r="D378" i="2"/>
  <c r="C378" i="2" s="1"/>
  <c r="D210" i="2"/>
  <c r="C210" i="2" s="1"/>
  <c r="F27" i="2"/>
  <c r="E27" i="2" s="1"/>
  <c r="F198" i="2"/>
  <c r="E198" i="2" s="1"/>
  <c r="F350" i="2"/>
  <c r="E350" i="2" s="1"/>
  <c r="F30" i="2"/>
  <c r="E30" i="2" s="1"/>
  <c r="F202" i="2"/>
  <c r="E202" i="2" s="1"/>
  <c r="F351" i="2"/>
  <c r="E351" i="2" s="1"/>
  <c r="F34" i="2"/>
  <c r="E34" i="2" s="1"/>
  <c r="F203" i="2"/>
  <c r="E203" i="2" s="1"/>
  <c r="F354" i="2"/>
  <c r="E354" i="2" s="1"/>
  <c r="F35" i="2"/>
  <c r="E35" i="2" s="1"/>
  <c r="F206" i="2"/>
  <c r="E206" i="2" s="1"/>
  <c r="F355" i="2"/>
  <c r="E355" i="2" s="1"/>
  <c r="F38" i="2"/>
  <c r="E38" i="2" s="1"/>
  <c r="F210" i="2"/>
  <c r="E210" i="2" s="1"/>
  <c r="F357" i="2"/>
  <c r="E357" i="2" s="1"/>
  <c r="F62" i="2"/>
  <c r="E62" i="2" s="1"/>
  <c r="F234" i="2"/>
  <c r="E234" i="2" s="1"/>
  <c r="F371" i="2"/>
  <c r="E371" i="2" s="1"/>
  <c r="F90" i="2"/>
  <c r="E90" i="2" s="1"/>
  <c r="F259" i="2"/>
  <c r="E259" i="2" s="1"/>
  <c r="F387" i="2"/>
  <c r="E387" i="2" s="1"/>
  <c r="F423" i="2"/>
  <c r="E423" i="2" s="1"/>
  <c r="F347" i="2"/>
  <c r="E347" i="2" s="1"/>
  <c r="F258" i="2"/>
  <c r="E258" i="2" s="1"/>
  <c r="D44" i="2"/>
  <c r="C44" i="2" s="1"/>
  <c r="D124" i="2"/>
  <c r="C124" i="2" s="1"/>
  <c r="D212" i="2"/>
  <c r="C212" i="2" s="1"/>
  <c r="D300" i="2"/>
  <c r="C300" i="2" s="1"/>
  <c r="D380" i="2"/>
  <c r="C380" i="2" s="1"/>
  <c r="D37" i="2"/>
  <c r="C37" i="2" s="1"/>
  <c r="D133" i="2"/>
  <c r="C133" i="2" s="1"/>
  <c r="D237" i="2"/>
  <c r="C237" i="2" s="1"/>
  <c r="D333" i="2"/>
  <c r="C333" i="2" s="1"/>
  <c r="D14" i="2"/>
  <c r="C14" i="2" s="1"/>
  <c r="D110" i="2"/>
  <c r="C110" i="2" s="1"/>
  <c r="D214" i="2"/>
  <c r="C214" i="2" s="1"/>
  <c r="D318" i="2"/>
  <c r="C318" i="2" s="1"/>
  <c r="D414" i="2"/>
  <c r="C414" i="2" s="1"/>
  <c r="D95" i="2"/>
  <c r="C95" i="2" s="1"/>
  <c r="D191" i="2"/>
  <c r="C191" i="2" s="1"/>
  <c r="D295" i="2"/>
  <c r="C295" i="2" s="1"/>
  <c r="D399" i="2"/>
  <c r="C399" i="2" s="1"/>
  <c r="D64" i="2"/>
  <c r="C64" i="2" s="1"/>
  <c r="D176" i="2"/>
  <c r="C176" i="2" s="1"/>
  <c r="D272" i="2"/>
  <c r="C272" i="2" s="1"/>
  <c r="D376" i="2"/>
  <c r="C376" i="2" s="1"/>
  <c r="D57" i="2"/>
  <c r="C57" i="2" s="1"/>
  <c r="D153" i="2"/>
  <c r="C153" i="2" s="1"/>
  <c r="D265" i="2"/>
  <c r="C265" i="2" s="1"/>
  <c r="D361" i="2"/>
  <c r="C361" i="2" s="1"/>
  <c r="D43" i="2"/>
  <c r="C43" i="2" s="1"/>
  <c r="D147" i="2"/>
  <c r="C147" i="2" s="1"/>
  <c r="D243" i="2"/>
  <c r="C243" i="2" s="1"/>
  <c r="D355" i="2"/>
  <c r="C355" i="2" s="1"/>
  <c r="D138" i="2"/>
  <c r="C138" i="2" s="1"/>
  <c r="D98" i="2"/>
  <c r="C98" i="2" s="1"/>
  <c r="D50" i="2"/>
  <c r="C50" i="2" s="1"/>
  <c r="D18" i="2"/>
  <c r="C18" i="2" s="1"/>
  <c r="H238" i="2"/>
  <c r="G238" i="2" s="1"/>
  <c r="D68" i="2"/>
  <c r="C68" i="2" s="1"/>
  <c r="D132" i="2"/>
  <c r="C132" i="2" s="1"/>
  <c r="D196" i="2"/>
  <c r="C196" i="2" s="1"/>
  <c r="D260" i="2"/>
  <c r="C260" i="2" s="1"/>
  <c r="D324" i="2"/>
  <c r="C324" i="2" s="1"/>
  <c r="D388" i="2"/>
  <c r="C388" i="2" s="1"/>
  <c r="D21" i="2"/>
  <c r="C21" i="2" s="1"/>
  <c r="D85" i="2"/>
  <c r="C85" i="2" s="1"/>
  <c r="D149" i="2"/>
  <c r="C149" i="2" s="1"/>
  <c r="D213" i="2"/>
  <c r="C213" i="2" s="1"/>
  <c r="D277" i="2"/>
  <c r="C277" i="2" s="1"/>
  <c r="D341" i="2"/>
  <c r="C341" i="2" s="1"/>
  <c r="D405" i="2"/>
  <c r="C405" i="2" s="1"/>
  <c r="D38" i="2"/>
  <c r="C38" i="2" s="1"/>
  <c r="D102" i="2"/>
  <c r="C102" i="2" s="1"/>
  <c r="D166" i="2"/>
  <c r="C166" i="2" s="1"/>
  <c r="D230" i="2"/>
  <c r="C230" i="2" s="1"/>
  <c r="D294" i="2"/>
  <c r="C294" i="2" s="1"/>
  <c r="D358" i="2"/>
  <c r="C358" i="2" s="1"/>
  <c r="D422" i="2"/>
  <c r="C422" i="2" s="1"/>
  <c r="D55" i="2"/>
  <c r="C55" i="2" s="1"/>
  <c r="D119" i="2"/>
  <c r="C119" i="2" s="1"/>
  <c r="D183" i="2"/>
  <c r="C183" i="2" s="1"/>
  <c r="D247" i="2"/>
  <c r="C247" i="2" s="1"/>
  <c r="D311" i="2"/>
  <c r="C311" i="2" s="1"/>
  <c r="D375" i="2"/>
  <c r="C375" i="2" s="1"/>
  <c r="D8" i="2"/>
  <c r="C8" i="2" s="1"/>
  <c r="D72" i="2"/>
  <c r="C72" i="2" s="1"/>
  <c r="D136" i="2"/>
  <c r="C136" i="2" s="1"/>
  <c r="D200" i="2"/>
  <c r="C200" i="2" s="1"/>
  <c r="D264" i="2"/>
  <c r="C264" i="2" s="1"/>
  <c r="D328" i="2"/>
  <c r="C328" i="2" s="1"/>
  <c r="D392" i="2"/>
  <c r="C392" i="2" s="1"/>
  <c r="D33" i="2"/>
  <c r="C33" i="2" s="1"/>
  <c r="D97" i="2"/>
  <c r="C97" i="2" s="1"/>
  <c r="D161" i="2"/>
  <c r="C161" i="2" s="1"/>
  <c r="D225" i="2"/>
  <c r="C225" i="2" s="1"/>
  <c r="D289" i="2"/>
  <c r="C289" i="2" s="1"/>
  <c r="D353" i="2"/>
  <c r="C353" i="2" s="1"/>
  <c r="D417" i="2"/>
  <c r="C417" i="2" s="1"/>
  <c r="D59" i="2"/>
  <c r="C59" i="2" s="1"/>
  <c r="D123" i="2"/>
  <c r="C123" i="2" s="1"/>
  <c r="D187" i="2"/>
  <c r="C187" i="2" s="1"/>
  <c r="D251" i="2"/>
  <c r="C251" i="2" s="1"/>
  <c r="D315" i="2"/>
  <c r="C315" i="2" s="1"/>
  <c r="D379" i="2"/>
  <c r="C379" i="2" s="1"/>
  <c r="D74" i="2"/>
  <c r="C74" i="2" s="1"/>
  <c r="D154" i="2"/>
  <c r="C154" i="2" s="1"/>
  <c r="D226" i="2"/>
  <c r="C226" i="2" s="1"/>
  <c r="D298" i="2"/>
  <c r="C298" i="2" s="1"/>
  <c r="D370" i="2"/>
  <c r="C370" i="2" s="1"/>
  <c r="D274" i="2"/>
  <c r="C274" i="2" s="1"/>
  <c r="D402" i="2"/>
  <c r="C402" i="2" s="1"/>
  <c r="D101" i="2"/>
  <c r="C101" i="2" s="1"/>
  <c r="D165" i="2"/>
  <c r="C165" i="2" s="1"/>
  <c r="D229" i="2"/>
  <c r="C229" i="2" s="1"/>
  <c r="D293" i="2"/>
  <c r="C293" i="2" s="1"/>
  <c r="D357" i="2"/>
  <c r="C357" i="2" s="1"/>
  <c r="D421" i="2"/>
  <c r="C421" i="2" s="1"/>
  <c r="D54" i="2"/>
  <c r="C54" i="2" s="1"/>
  <c r="D118" i="2"/>
  <c r="C118" i="2" s="1"/>
  <c r="D182" i="2"/>
  <c r="C182" i="2" s="1"/>
  <c r="D246" i="2"/>
  <c r="C246" i="2" s="1"/>
  <c r="D310" i="2"/>
  <c r="C310" i="2" s="1"/>
  <c r="D374" i="2"/>
  <c r="C374" i="2" s="1"/>
  <c r="D7" i="2"/>
  <c r="C7" i="2" s="1"/>
  <c r="D71" i="2"/>
  <c r="C71" i="2" s="1"/>
  <c r="D135" i="2"/>
  <c r="C135" i="2" s="1"/>
  <c r="D199" i="2"/>
  <c r="C199" i="2" s="1"/>
  <c r="D263" i="2"/>
  <c r="C263" i="2" s="1"/>
  <c r="D327" i="2"/>
  <c r="C327" i="2" s="1"/>
  <c r="D391" i="2"/>
  <c r="C391" i="2" s="1"/>
  <c r="D24" i="2"/>
  <c r="C24" i="2" s="1"/>
  <c r="D88" i="2"/>
  <c r="C88" i="2" s="1"/>
  <c r="D152" i="2"/>
  <c r="C152" i="2" s="1"/>
  <c r="D216" i="2"/>
  <c r="C216" i="2" s="1"/>
  <c r="D280" i="2"/>
  <c r="C280" i="2" s="1"/>
  <c r="D344" i="2"/>
  <c r="C344" i="2" s="1"/>
  <c r="D408" i="2"/>
  <c r="C408" i="2" s="1"/>
  <c r="D49" i="2"/>
  <c r="C49" i="2" s="1"/>
  <c r="D113" i="2"/>
  <c r="C113" i="2" s="1"/>
  <c r="D177" i="2"/>
  <c r="C177" i="2" s="1"/>
  <c r="D241" i="2"/>
  <c r="C241" i="2" s="1"/>
  <c r="D305" i="2"/>
  <c r="C305" i="2" s="1"/>
  <c r="D369" i="2"/>
  <c r="C369" i="2" s="1"/>
  <c r="D11" i="2"/>
  <c r="C11" i="2" s="1"/>
  <c r="D75" i="2"/>
  <c r="C75" i="2" s="1"/>
  <c r="D139" i="2"/>
  <c r="C139" i="2" s="1"/>
  <c r="D203" i="2"/>
  <c r="C203" i="2" s="1"/>
  <c r="D267" i="2"/>
  <c r="C267" i="2" s="1"/>
  <c r="D331" i="2"/>
  <c r="C331" i="2" s="1"/>
  <c r="D395" i="2"/>
  <c r="C395" i="2" s="1"/>
  <c r="D202" i="2"/>
  <c r="C202" i="2" s="1"/>
  <c r="D282" i="2"/>
  <c r="C282" i="2" s="1"/>
  <c r="D354" i="2"/>
  <c r="C354" i="2" s="1"/>
  <c r="D426" i="2"/>
  <c r="C426" i="2" s="1"/>
  <c r="D122" i="2"/>
  <c r="C122" i="2" s="1"/>
  <c r="D322" i="2"/>
  <c r="C322" i="2" s="1"/>
  <c r="D258" i="2"/>
  <c r="C258" i="2" s="1"/>
  <c r="D36" i="2"/>
  <c r="C36" i="2" s="1"/>
  <c r="D100" i="2"/>
  <c r="C100" i="2" s="1"/>
  <c r="D164" i="2"/>
  <c r="C164" i="2" s="1"/>
  <c r="D228" i="2"/>
  <c r="C228" i="2" s="1"/>
  <c r="D292" i="2"/>
  <c r="C292" i="2" s="1"/>
  <c r="D356" i="2"/>
  <c r="C356" i="2" s="1"/>
  <c r="D420" i="2"/>
  <c r="C420" i="2" s="1"/>
  <c r="D53" i="2"/>
  <c r="C53" i="2" s="1"/>
  <c r="D117" i="2"/>
  <c r="C117" i="2" s="1"/>
  <c r="D181" i="2"/>
  <c r="C181" i="2" s="1"/>
  <c r="D245" i="2"/>
  <c r="C245" i="2" s="1"/>
  <c r="D309" i="2"/>
  <c r="C309" i="2" s="1"/>
  <c r="D373" i="2"/>
  <c r="C373" i="2" s="1"/>
  <c r="D6" i="2"/>
  <c r="C6" i="2" s="1"/>
  <c r="D70" i="2"/>
  <c r="C70" i="2" s="1"/>
  <c r="D134" i="2"/>
  <c r="C134" i="2" s="1"/>
  <c r="D198" i="2"/>
  <c r="C198" i="2" s="1"/>
  <c r="D262" i="2"/>
  <c r="C262" i="2" s="1"/>
  <c r="D326" i="2"/>
  <c r="C326" i="2" s="1"/>
  <c r="D390" i="2"/>
  <c r="C390" i="2" s="1"/>
  <c r="D23" i="2"/>
  <c r="C23" i="2" s="1"/>
  <c r="D87" i="2"/>
  <c r="C87" i="2" s="1"/>
  <c r="D151" i="2"/>
  <c r="C151" i="2" s="1"/>
  <c r="D215" i="2"/>
  <c r="C215" i="2" s="1"/>
  <c r="D279" i="2"/>
  <c r="C279" i="2" s="1"/>
  <c r="D343" i="2"/>
  <c r="C343" i="2" s="1"/>
  <c r="D407" i="2"/>
  <c r="C407" i="2" s="1"/>
  <c r="D40" i="2"/>
  <c r="C40" i="2" s="1"/>
  <c r="D104" i="2"/>
  <c r="C104" i="2" s="1"/>
  <c r="D168" i="2"/>
  <c r="C168" i="2" s="1"/>
  <c r="D232" i="2"/>
  <c r="C232" i="2" s="1"/>
  <c r="D296" i="2"/>
  <c r="C296" i="2" s="1"/>
  <c r="D360" i="2"/>
  <c r="C360" i="2" s="1"/>
  <c r="D424" i="2"/>
  <c r="C424" i="2" s="1"/>
  <c r="D65" i="2"/>
  <c r="C65" i="2" s="1"/>
  <c r="D129" i="2"/>
  <c r="C129" i="2" s="1"/>
  <c r="D193" i="2"/>
  <c r="C193" i="2" s="1"/>
  <c r="D257" i="2"/>
  <c r="C257" i="2" s="1"/>
  <c r="D321" i="2"/>
  <c r="C321" i="2" s="1"/>
  <c r="D385" i="2"/>
  <c r="C385" i="2" s="1"/>
  <c r="D27" i="2"/>
  <c r="C27" i="2" s="1"/>
  <c r="D91" i="2"/>
  <c r="C91" i="2" s="1"/>
  <c r="D155" i="2"/>
  <c r="C155" i="2" s="1"/>
  <c r="D219" i="2"/>
  <c r="C219" i="2" s="1"/>
  <c r="D283" i="2"/>
  <c r="C283" i="2" s="1"/>
  <c r="D347" i="2"/>
  <c r="C347" i="2" s="1"/>
  <c r="D411" i="2"/>
  <c r="C411" i="2" s="1"/>
  <c r="D330" i="2"/>
  <c r="C330" i="2" s="1"/>
  <c r="D410" i="2"/>
  <c r="C410" i="2" s="1"/>
  <c r="D42" i="2"/>
  <c r="C42" i="2" s="1"/>
  <c r="D114" i="2"/>
  <c r="C114" i="2" s="1"/>
  <c r="D250" i="2"/>
  <c r="C250" i="2" s="1"/>
  <c r="D338" i="2"/>
  <c r="C338" i="2" s="1"/>
  <c r="A5" i="19"/>
  <c r="A5" i="22"/>
  <c r="A6" i="22" s="1"/>
  <c r="A7" i="22" s="1"/>
  <c r="A8" i="22" s="1"/>
  <c r="A9" i="22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5" i="17"/>
  <c r="M5" i="17" s="1"/>
  <c r="A25" i="20"/>
  <c r="M25" i="20" s="1"/>
  <c r="A37" i="20"/>
  <c r="M37" i="20" s="1"/>
  <c r="A36" i="20"/>
  <c r="M36" i="20" s="1"/>
  <c r="A54" i="20"/>
  <c r="M54" i="20" s="1"/>
  <c r="A55" i="20"/>
  <c r="M55" i="20" s="1"/>
  <c r="A34" i="20"/>
  <c r="M34" i="20" s="1"/>
  <c r="M3" i="20"/>
  <c r="A29" i="20"/>
  <c r="M29" i="20" s="1"/>
  <c r="A49" i="20"/>
  <c r="M49" i="20" s="1"/>
  <c r="A28" i="20"/>
  <c r="M28" i="20" s="1"/>
  <c r="A5" i="23"/>
  <c r="A41" i="20"/>
  <c r="M41" i="20" s="1"/>
  <c r="A39" i="20"/>
  <c r="M39" i="20" s="1"/>
  <c r="A32" i="20"/>
  <c r="M32" i="20" s="1"/>
  <c r="A43" i="20"/>
  <c r="M43" i="20" s="1"/>
  <c r="A23" i="20"/>
  <c r="M23" i="20" s="1"/>
  <c r="A4" i="20"/>
  <c r="M4" i="20" s="1"/>
  <c r="A26" i="20"/>
  <c r="M26" i="20" s="1"/>
  <c r="A30" i="20"/>
  <c r="M30" i="20" s="1"/>
  <c r="A51" i="20"/>
  <c r="M51" i="20" s="1"/>
  <c r="A48" i="20"/>
  <c r="M48" i="20" s="1"/>
  <c r="A31" i="20"/>
  <c r="M31" i="20" s="1"/>
  <c r="A38" i="20"/>
  <c r="M38" i="20" s="1"/>
  <c r="A52" i="20"/>
  <c r="M52" i="20" s="1"/>
  <c r="A40" i="20"/>
  <c r="M40" i="20" s="1"/>
  <c r="A56" i="20"/>
  <c r="M56" i="20" s="1"/>
  <c r="A24" i="20"/>
  <c r="M24" i="20" s="1"/>
  <c r="A53" i="20"/>
  <c r="M53" i="20" s="1"/>
  <c r="A50" i="20"/>
  <c r="M50" i="20" s="1"/>
  <c r="A57" i="20"/>
  <c r="M57" i="20" s="1"/>
  <c r="A33" i="20"/>
  <c r="M33" i="20" s="1"/>
  <c r="A45" i="20"/>
  <c r="M45" i="20" s="1"/>
  <c r="A47" i="20"/>
  <c r="M47" i="20" s="1"/>
  <c r="A35" i="20"/>
  <c r="M35" i="20" s="1"/>
  <c r="A27" i="20"/>
  <c r="M27" i="20" s="1"/>
  <c r="A42" i="20"/>
  <c r="M42" i="20" s="1"/>
  <c r="A46" i="20"/>
  <c r="M46" i="20" s="1"/>
  <c r="A44" i="20"/>
  <c r="M44" i="20" s="1"/>
  <c r="G9" i="15"/>
  <c r="G24" i="15"/>
  <c r="G18" i="15"/>
  <c r="G21" i="15"/>
  <c r="G12" i="15"/>
  <c r="G15" i="15"/>
  <c r="G6" i="2"/>
  <c r="G6" i="15"/>
  <c r="G9" i="2"/>
  <c r="B23" i="16" l="1"/>
  <c r="A23" i="16" s="1"/>
  <c r="B18" i="16"/>
  <c r="A18" i="16" s="1"/>
  <c r="B22" i="16"/>
  <c r="A22" i="16" s="1"/>
  <c r="B11" i="16"/>
  <c r="A11" i="16" s="1"/>
  <c r="B21" i="16"/>
  <c r="A21" i="16" s="1"/>
  <c r="B15" i="16"/>
  <c r="A15" i="16" s="1"/>
  <c r="B10" i="16"/>
  <c r="A10" i="16" s="1"/>
  <c r="B17" i="16"/>
  <c r="A17" i="16" s="1"/>
  <c r="B7" i="16"/>
  <c r="A7" i="16" s="1"/>
  <c r="B20" i="16"/>
  <c r="A20" i="16" s="1"/>
  <c r="B13" i="16"/>
  <c r="A13" i="16" s="1"/>
  <c r="B14" i="16"/>
  <c r="A14" i="16" s="1"/>
  <c r="B9" i="16"/>
  <c r="A9" i="16" s="1"/>
  <c r="B6" i="16"/>
  <c r="A6" i="16" s="1"/>
  <c r="B5" i="16"/>
  <c r="A5" i="16" s="1"/>
  <c r="B12" i="16"/>
  <c r="A12" i="16" s="1"/>
  <c r="B16" i="16"/>
  <c r="A16" i="16" s="1"/>
  <c r="B19" i="16"/>
  <c r="A19" i="16" s="1"/>
  <c r="B8" i="16"/>
  <c r="A8" i="16" s="1"/>
  <c r="A6" i="23"/>
  <c r="M5" i="23"/>
  <c r="A6" i="19"/>
  <c r="M5" i="19"/>
  <c r="M5" i="22"/>
  <c r="M9" i="22"/>
  <c r="A10" i="22"/>
  <c r="M20" i="21"/>
  <c r="A21" i="21"/>
  <c r="A5" i="20"/>
  <c r="M5" i="21"/>
  <c r="A6" i="17"/>
  <c r="M6" i="22"/>
  <c r="M6" i="21"/>
  <c r="A7" i="17" l="1"/>
  <c r="M7" i="17" s="1"/>
  <c r="M6" i="17"/>
  <c r="A7" i="19"/>
  <c r="M6" i="19"/>
  <c r="A7" i="23"/>
  <c r="M6" i="23"/>
  <c r="M10" i="22"/>
  <c r="A11" i="22"/>
  <c r="M21" i="21"/>
  <c r="A22" i="21"/>
  <c r="M5" i="20"/>
  <c r="A6" i="20"/>
  <c r="M8" i="22"/>
  <c r="M7" i="22"/>
  <c r="M7" i="21"/>
  <c r="A8" i="17" l="1"/>
  <c r="M8" i="17" s="1"/>
  <c r="A8" i="23"/>
  <c r="M7" i="23"/>
  <c r="A8" i="19"/>
  <c r="M7" i="19"/>
  <c r="M11" i="22"/>
  <c r="A12" i="22"/>
  <c r="M6" i="20"/>
  <c r="A7" i="20"/>
  <c r="M22" i="21"/>
  <c r="A23" i="21"/>
  <c r="M8" i="21"/>
  <c r="A9" i="17" l="1"/>
  <c r="M9" i="17" s="1"/>
  <c r="A9" i="19"/>
  <c r="M8" i="19"/>
  <c r="A9" i="23"/>
  <c r="M8" i="23"/>
  <c r="M12" i="22"/>
  <c r="A13" i="22"/>
  <c r="M13" i="22" s="1"/>
  <c r="M7" i="20"/>
  <c r="A8" i="20"/>
  <c r="M23" i="21"/>
  <c r="A24" i="21"/>
  <c r="M9" i="21"/>
  <c r="A10" i="17" l="1"/>
  <c r="M10" i="17" s="1"/>
  <c r="A10" i="23"/>
  <c r="M9" i="23"/>
  <c r="A10" i="19"/>
  <c r="M9" i="19"/>
  <c r="O3" i="22"/>
  <c r="N3" i="22"/>
  <c r="M8" i="20"/>
  <c r="A9" i="20"/>
  <c r="M24" i="21"/>
  <c r="A25" i="21"/>
  <c r="M10" i="21"/>
  <c r="A11" i="17" l="1"/>
  <c r="M11" i="17" s="1"/>
  <c r="A11" i="19"/>
  <c r="M10" i="19"/>
  <c r="A11" i="23"/>
  <c r="M10" i="23"/>
  <c r="P3" i="22"/>
  <c r="M9" i="20"/>
  <c r="A10" i="20"/>
  <c r="M25" i="21"/>
  <c r="A26" i="21"/>
  <c r="M26" i="21" s="1"/>
  <c r="M11" i="21"/>
  <c r="A12" i="17" l="1"/>
  <c r="M12" i="17" s="1"/>
  <c r="A12" i="23"/>
  <c r="M11" i="23"/>
  <c r="A12" i="19"/>
  <c r="M11" i="19"/>
  <c r="M10" i="20"/>
  <c r="A11" i="20"/>
  <c r="M12" i="21"/>
  <c r="A13" i="17" l="1"/>
  <c r="M13" i="17" s="1"/>
  <c r="A13" i="19"/>
  <c r="M12" i="19"/>
  <c r="A13" i="23"/>
  <c r="M12" i="23"/>
  <c r="M11" i="20"/>
  <c r="A12" i="20"/>
  <c r="M13" i="21"/>
  <c r="A14" i="17" l="1"/>
  <c r="M14" i="17" s="1"/>
  <c r="A14" i="23"/>
  <c r="M13" i="23"/>
  <c r="A14" i="19"/>
  <c r="M13" i="19"/>
  <c r="M12" i="20"/>
  <c r="A13" i="20"/>
  <c r="M14" i="21"/>
  <c r="A15" i="17" l="1"/>
  <c r="M15" i="17" s="1"/>
  <c r="A15" i="19"/>
  <c r="M14" i="19"/>
  <c r="A15" i="23"/>
  <c r="M14" i="23"/>
  <c r="M13" i="20"/>
  <c r="A14" i="20"/>
  <c r="M15" i="21"/>
  <c r="A16" i="17" l="1"/>
  <c r="M16" i="17" s="1"/>
  <c r="A16" i="23"/>
  <c r="M15" i="23"/>
  <c r="A16" i="19"/>
  <c r="M15" i="19"/>
  <c r="M14" i="20"/>
  <c r="A15" i="20"/>
  <c r="M16" i="21"/>
  <c r="A17" i="17" l="1"/>
  <c r="M17" i="17" s="1"/>
  <c r="A17" i="19"/>
  <c r="M16" i="19"/>
  <c r="A17" i="23"/>
  <c r="M16" i="23"/>
  <c r="M15" i="20"/>
  <c r="A16" i="20"/>
  <c r="M17" i="21"/>
  <c r="A18" i="17" l="1"/>
  <c r="M18" i="17" s="1"/>
  <c r="A18" i="23"/>
  <c r="M17" i="23"/>
  <c r="A18" i="19"/>
  <c r="M17" i="19"/>
  <c r="M16" i="20"/>
  <c r="A17" i="20"/>
  <c r="A19" i="17"/>
  <c r="M19" i="17" s="1"/>
  <c r="M19" i="21"/>
  <c r="M18" i="21"/>
  <c r="A19" i="19" l="1"/>
  <c r="M19" i="19" s="1"/>
  <c r="M18" i="19"/>
  <c r="A19" i="23"/>
  <c r="M18" i="23"/>
  <c r="M17" i="20"/>
  <c r="A18" i="20"/>
  <c r="A20" i="17"/>
  <c r="M20" i="17" s="1"/>
  <c r="N3" i="21"/>
  <c r="O3" i="21"/>
  <c r="O3" i="19" l="1"/>
  <c r="N3" i="19"/>
  <c r="A20" i="23"/>
  <c r="M19" i="23"/>
  <c r="M18" i="20"/>
  <c r="A19" i="20"/>
  <c r="P3" i="21"/>
  <c r="A21" i="17"/>
  <c r="M21" i="17" s="1"/>
  <c r="P3" i="19" l="1"/>
  <c r="A21" i="23"/>
  <c r="M20" i="23"/>
  <c r="M19" i="20"/>
  <c r="A20" i="20"/>
  <c r="A22" i="17"/>
  <c r="M22" i="17" s="1"/>
  <c r="A22" i="23" l="1"/>
  <c r="M21" i="23"/>
  <c r="M20" i="20"/>
  <c r="A21" i="20"/>
  <c r="A23" i="17"/>
  <c r="M23" i="17" s="1"/>
  <c r="A23" i="23" l="1"/>
  <c r="M22" i="23"/>
  <c r="M21" i="20"/>
  <c r="A22" i="20"/>
  <c r="M22" i="20" s="1"/>
  <c r="A24" i="17"/>
  <c r="M24" i="17" s="1"/>
  <c r="A24" i="23" l="1"/>
  <c r="M23" i="23"/>
  <c r="O3" i="20"/>
  <c r="N3" i="20"/>
  <c r="A25" i="17"/>
  <c r="M25" i="17" s="1"/>
  <c r="A25" i="23" l="1"/>
  <c r="M24" i="23"/>
  <c r="P3" i="20"/>
  <c r="A26" i="17"/>
  <c r="M26" i="17" s="1"/>
  <c r="A26" i="23" l="1"/>
  <c r="M25" i="23"/>
  <c r="A27" i="17"/>
  <c r="M27" i="17" s="1"/>
  <c r="A27" i="23" l="1"/>
  <c r="M26" i="23"/>
  <c r="A28" i="17"/>
  <c r="M28" i="17" s="1"/>
  <c r="A28" i="23" l="1"/>
  <c r="M27" i="23"/>
  <c r="A29" i="17"/>
  <c r="M29" i="17" s="1"/>
  <c r="A29" i="23" l="1"/>
  <c r="M28" i="23"/>
  <c r="A30" i="17"/>
  <c r="M30" i="17" s="1"/>
  <c r="A30" i="23" l="1"/>
  <c r="M29" i="23"/>
  <c r="A31" i="17"/>
  <c r="M31" i="17" s="1"/>
  <c r="A31" i="23" l="1"/>
  <c r="M30" i="23"/>
  <c r="A32" i="17"/>
  <c r="M32" i="17" s="1"/>
  <c r="A32" i="23" l="1"/>
  <c r="M31" i="23"/>
  <c r="A33" i="17"/>
  <c r="M33" i="17" s="1"/>
  <c r="A33" i="23" l="1"/>
  <c r="M32" i="23"/>
  <c r="A34" i="17"/>
  <c r="M34" i="17" s="1"/>
  <c r="A34" i="23" l="1"/>
  <c r="M34" i="23" s="1"/>
  <c r="N3" i="23" s="1"/>
  <c r="M33" i="23"/>
  <c r="A35" i="17"/>
  <c r="M35" i="17" s="1"/>
  <c r="A36" i="17" l="1"/>
  <c r="M36" i="17" s="1"/>
  <c r="A37" i="17" l="1"/>
  <c r="M37" i="17" s="1"/>
  <c r="A38" i="17" l="1"/>
  <c r="M38" i="17" s="1"/>
  <c r="A39" i="17" l="1"/>
  <c r="M39" i="17" s="1"/>
  <c r="A40" i="17" l="1"/>
  <c r="M40" i="17" s="1"/>
  <c r="A41" i="17" l="1"/>
  <c r="M41" i="17" s="1"/>
  <c r="A42" i="17" l="1"/>
  <c r="M42" i="17" s="1"/>
  <c r="A43" i="17" l="1"/>
  <c r="M43" i="17" s="1"/>
  <c r="A44" i="17" l="1"/>
  <c r="M44" i="17" s="1"/>
  <c r="A45" i="17" l="1"/>
  <c r="M45" i="17" s="1"/>
  <c r="A46" i="17" l="1"/>
  <c r="M46" i="17" s="1"/>
  <c r="N3" i="17" s="1"/>
  <c r="O3" i="17" l="1"/>
  <c r="O3" i="23"/>
  <c r="P3" i="17" l="1"/>
  <c r="P3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F5002-3481-467F-9FF0-3A1988E94F87}" name="Bağlantı1" type="4" refreshedVersion="7" background="1" saveData="1">
    <webPr sourceData="1" parsePre="1" consecutive="1" xl2000="1" url="https://finans.mynet.com/borsa/hisseler" htmlTables="1"/>
  </connection>
</connections>
</file>

<file path=xl/sharedStrings.xml><?xml version="1.0" encoding="utf-8"?>
<sst xmlns="http://schemas.openxmlformats.org/spreadsheetml/2006/main" count="1157" uniqueCount="939">
  <si>
    <t>Hisse</t>
  </si>
  <si>
    <t>Son</t>
  </si>
  <si>
    <t>% Fark</t>
  </si>
  <si>
    <t>BİST İSTANBUL TÜM HİSSELER</t>
  </si>
  <si>
    <t>GÜNLÜK</t>
  </si>
  <si>
    <t>GENEL</t>
  </si>
  <si>
    <t>Hisseler</t>
  </si>
  <si>
    <t>Değişim Yüzde</t>
  </si>
  <si>
    <t>Hacim (TL)</t>
  </si>
  <si>
    <t>Saat</t>
  </si>
  <si>
    <t>ACSEL ACIPAYAM SELULOZ</t>
  </si>
  <si>
    <t>ADEL ADEL KALEMCILIK</t>
  </si>
  <si>
    <t>ADESE ADESE GAYRIMENKUL</t>
  </si>
  <si>
    <t>AEFES ANADOLU EFES</t>
  </si>
  <si>
    <t>AFYON AFYON CIMENTO</t>
  </si>
  <si>
    <t>AGHOL ANADOLU GRUBU HOLDING</t>
  </si>
  <si>
    <t>AGYO ATAKULE GMYO</t>
  </si>
  <si>
    <t>AKBNK AKBANK</t>
  </si>
  <si>
    <t>AKCNS AKCANSA</t>
  </si>
  <si>
    <t>AKENR AK ENERJI</t>
  </si>
  <si>
    <t>AKFGY AKFEN GMYO</t>
  </si>
  <si>
    <t>AKGRT AKSIGORTA</t>
  </si>
  <si>
    <t>AKMGY AKMERKEZ GMYO</t>
  </si>
  <si>
    <t>AKSA AKSA</t>
  </si>
  <si>
    <t>AKSEN AKSA ENERJI</t>
  </si>
  <si>
    <t>AKSGY AKIS GMYO</t>
  </si>
  <si>
    <t>AKSUE AKSU ENERJI</t>
  </si>
  <si>
    <t>AKYHO AKDENIZ YATIRIM HOLDING</t>
  </si>
  <si>
    <t>ALARK ALARKO HOLDING</t>
  </si>
  <si>
    <t>ALBRK ALBARAKA TURK</t>
  </si>
  <si>
    <t>ALCAR ALARKO CARRIER</t>
  </si>
  <si>
    <t>ALCTL ALCATEL LUCENT TELETAS</t>
  </si>
  <si>
    <t>ALGYO ALARKO GMYO</t>
  </si>
  <si>
    <t>ALKA ALKIM KAGIT</t>
  </si>
  <si>
    <t>ALKIM ALKIM KIMYA</t>
  </si>
  <si>
    <t>ALMAD ALTINYAG MADENCILIK VE ENERJI</t>
  </si>
  <si>
    <t>ANELE ANEL ELEKTRIK</t>
  </si>
  <si>
    <t>ANHYT ANADOLU HAYAT EMEK.</t>
  </si>
  <si>
    <t>ANSGR ANADOLU SIGORTA</t>
  </si>
  <si>
    <t>ARCLK ARCELIK</t>
  </si>
  <si>
    <t>ARDYZ ARD BILISIM TEKNOLOJILERI</t>
  </si>
  <si>
    <t>ARENA ARENA BILGISAYAR</t>
  </si>
  <si>
    <t>ARMDA ARMADA BILGISAYAR</t>
  </si>
  <si>
    <t>ARSAN ARSAN TEKSTIL</t>
  </si>
  <si>
    <t>ARZUM ARZUM EV ALETLERI</t>
  </si>
  <si>
    <t>ASELS ASELSAN</t>
  </si>
  <si>
    <t>ASUZU ANADOLU ISUZU</t>
  </si>
  <si>
    <t>ATAGY ATA GMYO</t>
  </si>
  <si>
    <t>ATATP ATP BILGISAYAR</t>
  </si>
  <si>
    <t>ATEKS AKIN TEKSTIL</t>
  </si>
  <si>
    <t>ATLAS ATLAS YAT. ORT.</t>
  </si>
  <si>
    <t>ATSYH ATLANTIS YATIRIM HOLDING</t>
  </si>
  <si>
    <t>AVGYO AVRASYA GMYO</t>
  </si>
  <si>
    <t>AVHOL AVRUPA YATIRIM HOLDING</t>
  </si>
  <si>
    <t>AVOD A.V.O.D GIDA VE TARIM</t>
  </si>
  <si>
    <t>AVTUR AVRASYA PETROL VE TUR.</t>
  </si>
  <si>
    <t>AYCES ALTINYUNUS CESME</t>
  </si>
  <si>
    <t>AYDEM AYDEM ENERJI</t>
  </si>
  <si>
    <t>AYEN AYEN ENERJI</t>
  </si>
  <si>
    <t>AYES AYES CELIK HASIR VE CIT</t>
  </si>
  <si>
    <t>AYGAZ AYGAZ</t>
  </si>
  <si>
    <t>BAGFS BAGFAS</t>
  </si>
  <si>
    <t>BAKAB BAK AMBALAJ</t>
  </si>
  <si>
    <t>BALAT BALATACILAR BALATACILIK</t>
  </si>
  <si>
    <t>BANVT BANVIT</t>
  </si>
  <si>
    <t>BASCM BASTAS BASKENT CIMENTO</t>
  </si>
  <si>
    <t>BASGZ BASKENT DOGALGAZ GMYO</t>
  </si>
  <si>
    <t>BAYRK BAYRAK TABAN SANAYI</t>
  </si>
  <si>
    <t>BERA BERA HOLDING</t>
  </si>
  <si>
    <t>BEYAZ BEYAZ FILO</t>
  </si>
  <si>
    <t>BFREN BOSCH FREN SISTEMLERI</t>
  </si>
  <si>
    <t>BIMAS BIM MAGAZALAR</t>
  </si>
  <si>
    <t>BIOEN BIOTREND CEVRE VE ENERJI</t>
  </si>
  <si>
    <t>BIZIM BIZIM MAGAZALARI</t>
  </si>
  <si>
    <t>BJKAS BESIKTAS FUTBOL YAT.</t>
  </si>
  <si>
    <t>BLCYT BILICI YATIRIM</t>
  </si>
  <si>
    <t>BMSCH BMS CELIK HASIR</t>
  </si>
  <si>
    <t>BNTAS BANTAS AMBALAJ</t>
  </si>
  <si>
    <t>BOBET BOGAZICI BETON SANAYI</t>
  </si>
  <si>
    <t>BOSSA BOSSA</t>
  </si>
  <si>
    <t>BRISA BRISA</t>
  </si>
  <si>
    <t>BRKO BIRKO MENSUCAT</t>
  </si>
  <si>
    <t>BRKSN BERKOSAN YALITIM</t>
  </si>
  <si>
    <t>BRMEN BIRLIK MENSUCAT</t>
  </si>
  <si>
    <t>BRSAN BORUSAN MANNESMANN</t>
  </si>
  <si>
    <t>BRYAT BORUSAN YAT. PAZ.</t>
  </si>
  <si>
    <t>BSOKE BATISOKE CIMENTO</t>
  </si>
  <si>
    <t>BTCIM BATI CIMENTO</t>
  </si>
  <si>
    <t>BUCIM BURSA CIMENTO</t>
  </si>
  <si>
    <t>BURCE BURCELIK</t>
  </si>
  <si>
    <t>BURVA BURCELIK VANA</t>
  </si>
  <si>
    <t>CANTE CAN2 TERMIK</t>
  </si>
  <si>
    <t>CASA CASA EMTIA PETROL</t>
  </si>
  <si>
    <t>CCOLA COCA COLA ICECEK</t>
  </si>
  <si>
    <t>CELHA CELIK HALAT</t>
  </si>
  <si>
    <t>CEMAS CEMAS DOKUM</t>
  </si>
  <si>
    <t>CEMTS CEMTAS</t>
  </si>
  <si>
    <t>CEOEM CEO EVENT MEDYA</t>
  </si>
  <si>
    <t>CIMSA CIMSA</t>
  </si>
  <si>
    <t>CLEBI CELEBI</t>
  </si>
  <si>
    <t>CMBTN CIMBETON</t>
  </si>
  <si>
    <t>CMENT CIMENTAS</t>
  </si>
  <si>
    <t>COSMO COSMOS YAT. HOLDING</t>
  </si>
  <si>
    <t>CRDFA CREDITWEST FAKTORING</t>
  </si>
  <si>
    <t>CRFSA CARREFOURSA</t>
  </si>
  <si>
    <t>CUSAN CUHADAROGLU METAL</t>
  </si>
  <si>
    <t>DAGHL DAGI YATIRIM HOLDING</t>
  </si>
  <si>
    <t>DAGI DAGI GIYIM</t>
  </si>
  <si>
    <t>DARDL DARDANEL</t>
  </si>
  <si>
    <t>DENGE DENGE HOLDING</t>
  </si>
  <si>
    <t>DERHL DERLUKS YATIRIM HOLDING</t>
  </si>
  <si>
    <t>DERIM DERIMOD</t>
  </si>
  <si>
    <t>DESA DESA DERI</t>
  </si>
  <si>
    <t>DESPC DESPEC BILGISAYAR</t>
  </si>
  <si>
    <t>DEVA DEVA HOLDING</t>
  </si>
  <si>
    <t>DGATE DATAGATE BILGISAYAR</t>
  </si>
  <si>
    <t>DGGYO DOGUS GMYO</t>
  </si>
  <si>
    <t>DGKLB DOGTAS KELEBEK MOBILYA</t>
  </si>
  <si>
    <t>DIRIT DIRITEKS DIRILIS TEKSTIL</t>
  </si>
  <si>
    <t>DITAS DITAS DOGAN</t>
  </si>
  <si>
    <t>DMSAS DEMISAS DOKUM</t>
  </si>
  <si>
    <t>DNISI DINAMIK ISI MAKINA YALITIM</t>
  </si>
  <si>
    <t>DOAS DOGUS OTOMOTIV</t>
  </si>
  <si>
    <t>DOBUR DOGAN BURDA</t>
  </si>
  <si>
    <t>DOCO DO-CO</t>
  </si>
  <si>
    <t>DOGUB DOGUSAN</t>
  </si>
  <si>
    <t>DOHOL DOGAN HOLDING</t>
  </si>
  <si>
    <t>DOKTA DOKTAS DOKUMCULUK</t>
  </si>
  <si>
    <t>DURDO DURAN DOGAN BASIM</t>
  </si>
  <si>
    <t>DYOBY DYO BOYA</t>
  </si>
  <si>
    <t>DZGYO DENIZ GMYO</t>
  </si>
  <si>
    <t>ECILC ECZACIBASI ILAC</t>
  </si>
  <si>
    <t>ECZYT ECZACIBASI YATIRIM</t>
  </si>
  <si>
    <t>EDATA E-DATA TEKNOLOJI</t>
  </si>
  <si>
    <t>EDIP EDIP GAYRIMENKUL</t>
  </si>
  <si>
    <t>EGEEN EGE ENDUSTRI</t>
  </si>
  <si>
    <t>EGGUB EGE GUBRE</t>
  </si>
  <si>
    <t>EGPRO EGE PROFIL</t>
  </si>
  <si>
    <t>EGSER EGE SERAMIK</t>
  </si>
  <si>
    <t>EKGYO EMLAK KONUT GMYO</t>
  </si>
  <si>
    <t>EKIZ EKIZ KIMYA</t>
  </si>
  <si>
    <t>EMKEL EMEK ELEKTRIK</t>
  </si>
  <si>
    <t>EMNIS EMINIS AMBALAJ</t>
  </si>
  <si>
    <t>ENJSA ENERJISA ENERJI</t>
  </si>
  <si>
    <t>ENKAI ENKA INSAAT</t>
  </si>
  <si>
    <t>EPLAS EGEPLAST</t>
  </si>
  <si>
    <t>ERBOS ERBOSAN</t>
  </si>
  <si>
    <t>EREGL EREGLI DEMIR CELIK</t>
  </si>
  <si>
    <t>ERSU ERSU GIDA</t>
  </si>
  <si>
    <t>ESCAR ESCAR TURIZM TASIMACILIK</t>
  </si>
  <si>
    <t>ESCOM ESCORT TEKNOLOJI</t>
  </si>
  <si>
    <t>ESEN ESENBOGA ELEKTRIK</t>
  </si>
  <si>
    <t>ETILR ETILER GIDA</t>
  </si>
  <si>
    <t>ETYAT EURO TREND YAT. ORT.</t>
  </si>
  <si>
    <t>EUHOL EURO YATIRIM HOLDING</t>
  </si>
  <si>
    <t>EUKYO EURO KAPITAL YAT. ORT.</t>
  </si>
  <si>
    <t>EUYO EURO YAT. ORT.</t>
  </si>
  <si>
    <t>FADE FADE GIDA</t>
  </si>
  <si>
    <t>FENER FENERBAHCE FUTBOL</t>
  </si>
  <si>
    <t>FLAP FLAP KONGRE TOPLANTI HIZ.</t>
  </si>
  <si>
    <t>FMIZP F-M IZMIT PISTON</t>
  </si>
  <si>
    <t>FONET FONET BILGI TEKNOLOJILERI</t>
  </si>
  <si>
    <t>FRIGO FRIGO PAK GIDA</t>
  </si>
  <si>
    <t>FROTO FORD OTOSAN</t>
  </si>
  <si>
    <t>GARAN GARANTI BANKASI</t>
  </si>
  <si>
    <t>GARFA GARANTI FAKTORING</t>
  </si>
  <si>
    <t>GEDIK GEDIK Y. MEN. DEG.</t>
  </si>
  <si>
    <t>GEDZA GEDIZ AMBALAJ</t>
  </si>
  <si>
    <t>GENTS GENTAS</t>
  </si>
  <si>
    <t>GEREL GERSAN ELEKTRIK</t>
  </si>
  <si>
    <t>GLBMD GLOBAL MEN. DEG.</t>
  </si>
  <si>
    <t>GLRYH GULER YAT. HOLDING</t>
  </si>
  <si>
    <t>GLYHO GLOBAL YAT. HOLDING</t>
  </si>
  <si>
    <t>GOLTS GOLTAS CIMENTO</t>
  </si>
  <si>
    <t>GOODY GOOD-YEAR</t>
  </si>
  <si>
    <t>GOZDE GOZDE GIRISIM</t>
  </si>
  <si>
    <t>GRNYO GARANTI YAT. ORT.</t>
  </si>
  <si>
    <t>GSDDE GSD DENIZCILIK</t>
  </si>
  <si>
    <t>GSDHO GSD HOLDING</t>
  </si>
  <si>
    <t>GSRAY GALATASARAY SPORTIF</t>
  </si>
  <si>
    <t>GUBRF GUBRE FABRIK.</t>
  </si>
  <si>
    <t>GWIND GALATA WIND ENERJI</t>
  </si>
  <si>
    <t>HALKB T. HALK BANKASI</t>
  </si>
  <si>
    <t>HATEK HATAY TEKSTIL</t>
  </si>
  <si>
    <t>HDFGS HEDEF GIRISIM</t>
  </si>
  <si>
    <t>HEKTS HEKTAS</t>
  </si>
  <si>
    <t>HLGYO HALK GMYO</t>
  </si>
  <si>
    <t>HUBVC HUB GIRISIM</t>
  </si>
  <si>
    <t>HURGZ HURRIYET GZT.</t>
  </si>
  <si>
    <t>ICBCT ICBC TURKEY BANK</t>
  </si>
  <si>
    <t>IDGYO IDEALIST GMYO</t>
  </si>
  <si>
    <t>IEYHO ISIKLAR ENERJI YAPI HOL.</t>
  </si>
  <si>
    <t>IHEVA IHLAS EV ALETLERI</t>
  </si>
  <si>
    <t>IHGZT IHLAS GAZETECILIK</t>
  </si>
  <si>
    <t>IHLAS IHLAS HOLDING</t>
  </si>
  <si>
    <t>IHLGM IHLAS GAYRIMENKUL</t>
  </si>
  <si>
    <t>IHYAY IHLAS YAYIN HOLDING</t>
  </si>
  <si>
    <t>INDES INDEKS BILGISAYAR</t>
  </si>
  <si>
    <t>INFO INFO YATIRIM</t>
  </si>
  <si>
    <t>INTEM INTEMA</t>
  </si>
  <si>
    <t>INVEO INVEO YATIRIM HOLDING</t>
  </si>
  <si>
    <t>IPEKE IPEK DOGAL ENERJI</t>
  </si>
  <si>
    <t>ISATR IS BANKASI (A)</t>
  </si>
  <si>
    <t>ISBIR ISBIR HOLDING</t>
  </si>
  <si>
    <t>ISBTR IS BANKASI (B)</t>
  </si>
  <si>
    <t>ISCTR IS BANKASI (C)</t>
  </si>
  <si>
    <t>ISDMR ISKENDERUN DEMIR CELIK</t>
  </si>
  <si>
    <t>ISFIN IS FIN.KIR.</t>
  </si>
  <si>
    <t>ISGSY IS GIRISIM</t>
  </si>
  <si>
    <t>ISGYO IS GMYO</t>
  </si>
  <si>
    <t>ISKPL ISIK PLASTIK</t>
  </si>
  <si>
    <t>ISKUR IS BANKASI (KUR.)</t>
  </si>
  <si>
    <t>ISMEN IS Y. MEN. DEG.</t>
  </si>
  <si>
    <t>ISYAT IS YAT. ORT.</t>
  </si>
  <si>
    <t>ITTFH ITTIFAK HOLDING</t>
  </si>
  <si>
    <t>IZFAS IZMIR FIRCA</t>
  </si>
  <si>
    <t>IZMDC IZMIR DEMIR CELIK</t>
  </si>
  <si>
    <t>IZTAR IZ HAYVANCILIK TARIM</t>
  </si>
  <si>
    <t>JANTS JANTSA JANT SANAYI</t>
  </si>
  <si>
    <t>KAPLM KAPLAMIN</t>
  </si>
  <si>
    <t>KAREL KAREL ELEKTRONIK</t>
  </si>
  <si>
    <t>KARSN KARSAN OTOMOTIV</t>
  </si>
  <si>
    <t>KARTN KARTONSAN</t>
  </si>
  <si>
    <t>KARYE KARTAL YEN. ENERJI</t>
  </si>
  <si>
    <t>KATMR KATMERCILER EKIPMAN</t>
  </si>
  <si>
    <t>KCHOL KOC HOLDING</t>
  </si>
  <si>
    <t>KENT KENT GIDA</t>
  </si>
  <si>
    <t>KERVN KERVANSARAY YAT. HOLDING</t>
  </si>
  <si>
    <t>KERVT KEREVITAS GIDA</t>
  </si>
  <si>
    <t>KFEIN KAFEIN YAZILIM</t>
  </si>
  <si>
    <t>KGYO KORAY GMYO</t>
  </si>
  <si>
    <t>KLGYO KILER GMYO</t>
  </si>
  <si>
    <t>KLKIM KALEKIM KIMYEVI MADDELER</t>
  </si>
  <si>
    <t>KLMSN KLIMASAN KLIMA</t>
  </si>
  <si>
    <t>KLNMA T. KALKINMA BANK.</t>
  </si>
  <si>
    <t>KNFRT KONFRUT GIDA</t>
  </si>
  <si>
    <t>KONTR KONTROLMATIK TEKNOLOJI</t>
  </si>
  <si>
    <t>KONYA KONYA CIMENTO</t>
  </si>
  <si>
    <t>KORDS KORDSA TEKNIK TEKSTIL</t>
  </si>
  <si>
    <t>KOZAA KOZA MADENCILIK</t>
  </si>
  <si>
    <t>KOZAL KOZA ALTIN</t>
  </si>
  <si>
    <t>KRDMA KARDEMIR (A)</t>
  </si>
  <si>
    <t>KRDMB KARDEMIR (B)</t>
  </si>
  <si>
    <t>KRDMD KARDEMIR (D)</t>
  </si>
  <si>
    <t>KRGYO KORFEZ GMYO</t>
  </si>
  <si>
    <t>KRONT KRON TELEKOMUNIKASYON</t>
  </si>
  <si>
    <t>KRSTL KRISTAL KOLA</t>
  </si>
  <si>
    <t>KRTEK KARSU TEKSTIL</t>
  </si>
  <si>
    <t>KRVGD KERVAN GIDA</t>
  </si>
  <si>
    <t>KSTUR KUSTUR KUSADASI TURIZM</t>
  </si>
  <si>
    <t>KTSKR KUTAHYA SEKER FABRIKASI</t>
  </si>
  <si>
    <t>KUTPO KUTAHYA PORSELEN</t>
  </si>
  <si>
    <t>LIDFA LIDER FAKTORING</t>
  </si>
  <si>
    <t>LINK LINK BILGISAYAR</t>
  </si>
  <si>
    <t>LKMNH LOKMAN HEKIM SAGLIK</t>
  </si>
  <si>
    <t>LOGO LOGO YAZILIM</t>
  </si>
  <si>
    <t>LUKSK LUKS KADIFE</t>
  </si>
  <si>
    <t>MAALT MARMARIS ALTINYUNUS</t>
  </si>
  <si>
    <t>MAKTK MAKINA TAKIM</t>
  </si>
  <si>
    <t>MANAS MANAS ENERJI YONETIMI</t>
  </si>
  <si>
    <t>MARKA MARKA YATIRIM HOLDING</t>
  </si>
  <si>
    <t>MARTI MARTI OTEL</t>
  </si>
  <si>
    <t>MAVI MAVI GIYIM</t>
  </si>
  <si>
    <t>MEDTR MEDITERA TIBBI MALZEME</t>
  </si>
  <si>
    <t>MEGAP MEGA POLIETILEN</t>
  </si>
  <si>
    <t>MEPET METRO PETROL VE TESISLERI</t>
  </si>
  <si>
    <t>MERCN MERCAN KIMYA</t>
  </si>
  <si>
    <t>MERIT MERIT TURIZM</t>
  </si>
  <si>
    <t>MERKO MERKO GIDA</t>
  </si>
  <si>
    <t>METRO METRO HOLDING</t>
  </si>
  <si>
    <t>METUR METEMTUR YATIRIM</t>
  </si>
  <si>
    <t>MGROS MIGROS TICARET</t>
  </si>
  <si>
    <t>MIPAZ MILPA</t>
  </si>
  <si>
    <t>MMCAS MMC SAN. VE TIC. YAT.</t>
  </si>
  <si>
    <t>MNDRS MENDERES TEKSTIL</t>
  </si>
  <si>
    <t>MPARK MLP SAGLIK</t>
  </si>
  <si>
    <t>MRGYO MARTI GMYO</t>
  </si>
  <si>
    <t>MRSHL MARSHALL</t>
  </si>
  <si>
    <t>MSGYO MISTRAL GMYO</t>
  </si>
  <si>
    <t>MTRKS MATRIKS BILGI DAGITIM</t>
  </si>
  <si>
    <t>MTRYO METRO YAT. ORT.</t>
  </si>
  <si>
    <t>MZHLD MAZHAR ZORLU HOLDING</t>
  </si>
  <si>
    <t>NATEN NATUREL ENERJI</t>
  </si>
  <si>
    <t>NETAS NETAS TELEKOM.</t>
  </si>
  <si>
    <t>NIBAS NIGBAS NIGDE BETON</t>
  </si>
  <si>
    <t>NTGAZ NATURELGAZ</t>
  </si>
  <si>
    <t>NTHOL NET HOLDING</t>
  </si>
  <si>
    <t>NUGYO NUROL GMYO</t>
  </si>
  <si>
    <t>NUHCM NUH CIMENTO</t>
  </si>
  <si>
    <t>ODAS ODAS ELEKTRIK</t>
  </si>
  <si>
    <t>OLMK MONDI OLMUKSAN KAGIT VE AMBALAJ</t>
  </si>
  <si>
    <t>ORGE ORGE ENERJI ELEKTRIK</t>
  </si>
  <si>
    <t>ORMA ORMA ORMAN MAHSULLERI</t>
  </si>
  <si>
    <t>OSMEN OSMANLI MENKUL</t>
  </si>
  <si>
    <t>OSTIM OSTIM ENDUSTRIYEL YAT</t>
  </si>
  <si>
    <t>OTKAR OTOKAR</t>
  </si>
  <si>
    <t>OYAKC OYAK CIMENTO</t>
  </si>
  <si>
    <t>OYAYO OYAK YAT. ORT.</t>
  </si>
  <si>
    <t>OYLUM OYLUM SINAI YATIRIMLAR</t>
  </si>
  <si>
    <t>OYYAT OYAK YATIRIM MENKUL</t>
  </si>
  <si>
    <t>OZBAL OZBAL CELIK BORU</t>
  </si>
  <si>
    <t>OZGYO OZDERICI GMYO</t>
  </si>
  <si>
    <t>OZKGY OZAK GMYO</t>
  </si>
  <si>
    <t>OZRDN OZERDEN PLASTIK</t>
  </si>
  <si>
    <t>PAGYO PANORA GMYO</t>
  </si>
  <si>
    <t>PAPIL PAPILON SAVUNMA</t>
  </si>
  <si>
    <t>PARSN PARSAN</t>
  </si>
  <si>
    <t>PEGYO PERA GMYO</t>
  </si>
  <si>
    <t>PEKGY PEKER GMYO</t>
  </si>
  <si>
    <t>PENGD PENGUEN GIDA</t>
  </si>
  <si>
    <t>PENTA PENTA TEKNOLOJI URUNLERI DAGITIM</t>
  </si>
  <si>
    <t>PETKM PETKIM</t>
  </si>
  <si>
    <t>PETUN PINAR ET VE UN</t>
  </si>
  <si>
    <t>PGSUS PEGASUS</t>
  </si>
  <si>
    <t>PINSU PINAR SU</t>
  </si>
  <si>
    <t>PKART PLASTIKKART</t>
  </si>
  <si>
    <t>PKENT PETROKENT TURIZM</t>
  </si>
  <si>
    <t>PNSUT PINAR SUT</t>
  </si>
  <si>
    <t>POLHO POLISAN HOLDING</t>
  </si>
  <si>
    <t>POLTK POLITEKNIK METAL</t>
  </si>
  <si>
    <t>PRKAB TURK PRYSMIAN KABLO</t>
  </si>
  <si>
    <t>PRKME PARK ELEK.MADENCILIK</t>
  </si>
  <si>
    <t>PRZMA PRIZMA PRESS MATBAACILIK</t>
  </si>
  <si>
    <t>PSDTC PERGAMON DIS TICARET</t>
  </si>
  <si>
    <t>QNBFB QNB FINANSBANK</t>
  </si>
  <si>
    <t>QNBFL QNB FINANS FINANSAL KIRALAMA</t>
  </si>
  <si>
    <t>QUAGR QUA GRANITE HAYAL YAPI</t>
  </si>
  <si>
    <t>RALYH RAL YATIRIM HOLDING</t>
  </si>
  <si>
    <t>RAYSG RAY SIGORTA</t>
  </si>
  <si>
    <t>RHEAG RHEA GIRISIM</t>
  </si>
  <si>
    <t>RODRG RODRIGO TEKSTIL</t>
  </si>
  <si>
    <t>ROYAL ROYAL HALI</t>
  </si>
  <si>
    <t>RTALB RTA LABORATUVARLARI</t>
  </si>
  <si>
    <t>RYGYO REYSAS GMYO</t>
  </si>
  <si>
    <t>RYSAS REYSAS LOJISTIK</t>
  </si>
  <si>
    <t>SAFKR SAFKAR EGE SOGUTMACILIK</t>
  </si>
  <si>
    <t>SAHOL SABANCI HOLDING</t>
  </si>
  <si>
    <t>SAMAT SARAY MATBAACILIK</t>
  </si>
  <si>
    <t>SANEL SANEL MUHENDISLIK</t>
  </si>
  <si>
    <t>SANFM SANIFOAM SUNGER</t>
  </si>
  <si>
    <t>SANKO SANKO PAZARLAMA</t>
  </si>
  <si>
    <t>SARKY SARKUYSAN</t>
  </si>
  <si>
    <t>SASA SASA POLYESTER</t>
  </si>
  <si>
    <t>SAYAS SAY YENILENEBILIR ENERJI</t>
  </si>
  <si>
    <t>SEKFK SEKER FIN. KIR.</t>
  </si>
  <si>
    <t>SEKUR SEKURO PLASTIK</t>
  </si>
  <si>
    <t>SELEC SELCUK ECZA DEPOSU</t>
  </si>
  <si>
    <t>SELGD SELCUK GIDA</t>
  </si>
  <si>
    <t>SERVE SERVE FILM PRODUKSIYON</t>
  </si>
  <si>
    <t>SEYKM SEYITLER KIMYA</t>
  </si>
  <si>
    <t>SILVR SILVERLINE ENDUSTRI</t>
  </si>
  <si>
    <t>SISE SISE CAM</t>
  </si>
  <si>
    <t>SKBNK SEKERBANK</t>
  </si>
  <si>
    <t>SKTAS SOKTAS</t>
  </si>
  <si>
    <t>SMART SMARTIKS YAZILIM</t>
  </si>
  <si>
    <t>SNGYO SINPAS GMYO</t>
  </si>
  <si>
    <t>SNKRN SENKRON GUVENLIK</t>
  </si>
  <si>
    <t>SNPAM SONMEZ PAMUKLU</t>
  </si>
  <si>
    <t>SODSN SODAS SODYUM SANAYII</t>
  </si>
  <si>
    <t>SOKM SOK MARKETLER TICARET</t>
  </si>
  <si>
    <t>SONME SONMEZ FILAMENT</t>
  </si>
  <si>
    <t>SRVGY SERVET GMYO</t>
  </si>
  <si>
    <t>SUMAS SUMAS SUNI TAHTA</t>
  </si>
  <si>
    <t>TATGD TAT GIDA</t>
  </si>
  <si>
    <t>TAVHL TAV HAVALIMANLARI</t>
  </si>
  <si>
    <t>TBORG T.TUBORG</t>
  </si>
  <si>
    <t>TCELL TURKCELL</t>
  </si>
  <si>
    <t>TDGYO TREND GMYO</t>
  </si>
  <si>
    <t>TEKTU TEK-ART TURIZM</t>
  </si>
  <si>
    <t>TGSAS TGS DIS TICARET</t>
  </si>
  <si>
    <t>THYAO TURK HAVA YOLLARI</t>
  </si>
  <si>
    <t>TIRE MONDI TIRE KUTSAN</t>
  </si>
  <si>
    <t>TKFEN TEKFEN HOLDING</t>
  </si>
  <si>
    <t>TKNSA TEKNOSA IC VE DIS TICARET</t>
  </si>
  <si>
    <t>TLMAN TRABZON LIMAN</t>
  </si>
  <si>
    <t>TMPOL TEMAPOL POLIMER PLASTIK</t>
  </si>
  <si>
    <t>TMSN TUMOSAN MOTOR VE TRAKTOR</t>
  </si>
  <si>
    <t>TOASO TOFAS OTO. FAB.</t>
  </si>
  <si>
    <t>TRCAS TURCAS PETROL</t>
  </si>
  <si>
    <t>TRGYO TORUNLAR GMYO</t>
  </si>
  <si>
    <t>TRILC TURK ILAC SERUM</t>
  </si>
  <si>
    <t>TSGYO TSKB GMYO</t>
  </si>
  <si>
    <t>TSKB T.S.K.B.</t>
  </si>
  <si>
    <t>TSPOR TRABZONSPOR SPORTIF</t>
  </si>
  <si>
    <t>TTKOM TURK TELEKOM</t>
  </si>
  <si>
    <t>TTRAK TURK TRAKTOR</t>
  </si>
  <si>
    <t>TUCLK TUGCELIK</t>
  </si>
  <si>
    <t>TUKAS TUKAS</t>
  </si>
  <si>
    <t>TUPRS TUPRAS</t>
  </si>
  <si>
    <t>TUREX TUREKS TURIZM TASIMACILIK</t>
  </si>
  <si>
    <t>TURGG TURKER PROJE GAYRIMENKUL</t>
  </si>
  <si>
    <t>TURSG TURKIYE SIGORTA</t>
  </si>
  <si>
    <t>UFUK UFUK YATIRIM</t>
  </si>
  <si>
    <t>ULAS ULASLAR TURIZM YAT.</t>
  </si>
  <si>
    <t>ULKER ULKER BISKUVI</t>
  </si>
  <si>
    <t>ULUSE ULUSOY ELEKTRIK</t>
  </si>
  <si>
    <t>ULUUN ULUSOY UN SANAYI</t>
  </si>
  <si>
    <t>UMPAS UMPAS HOLDING</t>
  </si>
  <si>
    <t>UNLU UNLU YATIRIM HOLDING</t>
  </si>
  <si>
    <t>USAK USAK SERAMIK</t>
  </si>
  <si>
    <t>UTPYA UTOPYA TURIZM</t>
  </si>
  <si>
    <t>UZERB UZERTAS BOYA</t>
  </si>
  <si>
    <t>VAKBN VAKIFLAR BANKASI</t>
  </si>
  <si>
    <t>VAKFN VAKIF FIN. KIR.</t>
  </si>
  <si>
    <t>VAKKO VAKKO TEKSTIL</t>
  </si>
  <si>
    <t>VANGD VANET GIDA</t>
  </si>
  <si>
    <t>VBTYZ VBT YAZILIM</t>
  </si>
  <si>
    <t>VERTU VERUSATURK GIRISIM</t>
  </si>
  <si>
    <t>VERUS VERUSA HOLDING</t>
  </si>
  <si>
    <t>VESBE VESTEL BEYAZ ESYA</t>
  </si>
  <si>
    <t>VESTL VESTEL</t>
  </si>
  <si>
    <t>VKFYO VAKIF YAT. ORT.</t>
  </si>
  <si>
    <t>VKGYO VAKIF GMYO</t>
  </si>
  <si>
    <t>VKING VIKING KAGIT</t>
  </si>
  <si>
    <t>YAPRK YAPRAK SUT VE BESI CIFT.</t>
  </si>
  <si>
    <t>YATAS YATAS</t>
  </si>
  <si>
    <t>YAYLA YAYLA EN. UR. TUR. VE INS</t>
  </si>
  <si>
    <t>YBTAS YIBITAS INSAAT MALZEME</t>
  </si>
  <si>
    <t>YESIL YESIL YATIRIM HOLDING</t>
  </si>
  <si>
    <t>YGGYO YENI GIMAT GMYO</t>
  </si>
  <si>
    <t>YGYO YESIL GMYO</t>
  </si>
  <si>
    <t>YKBNK YAPI VE KREDI BANK.</t>
  </si>
  <si>
    <t>YKSLN YUKSELEN CELIK</t>
  </si>
  <si>
    <t>YONGA YONGA MOBILYA</t>
  </si>
  <si>
    <t>YUNSA YUNSA</t>
  </si>
  <si>
    <t>YYAPI YESIL YAPI</t>
  </si>
  <si>
    <t>ZOREN ZORLU ENERJI</t>
  </si>
  <si>
    <t>ZRGYO ZIRAAT GMYO</t>
  </si>
  <si>
    <t>Hrk.</t>
  </si>
  <si>
    <t>AGESA AGESA HAYAT EMEKLILIK</t>
  </si>
  <si>
    <t>S.NO</t>
  </si>
  <si>
    <t>BUGÜN</t>
  </si>
  <si>
    <t>DÜN</t>
  </si>
  <si>
    <t>ACSEL ACIPAYAM SELULOZ</t>
  </si>
  <si>
    <t>ADEL ADEL KALEMCILIK</t>
  </si>
  <si>
    <t>ADESE ADESE GAYRIMENKUL</t>
  </si>
  <si>
    <t>AEFES ANADOLU EFES</t>
  </si>
  <si>
    <t>AFYON AFYON CIMENTO</t>
  </si>
  <si>
    <t>AGESA AGESA HAYAT EMEKLILIK</t>
  </si>
  <si>
    <t>AGHOL ANADOLU GRUBU HOLDING</t>
  </si>
  <si>
    <t>AGYO ATAKULE GMYO</t>
  </si>
  <si>
    <t>AKBNK AKBANK</t>
  </si>
  <si>
    <t>AKCNS AKCANSA</t>
  </si>
  <si>
    <t>AKENR AK ENERJI</t>
  </si>
  <si>
    <t>AKFGY AKFEN GMYO</t>
  </si>
  <si>
    <t>AKGRT AKSIGORTA</t>
  </si>
  <si>
    <t>AKMGY AKMERKEZ GMYO</t>
  </si>
  <si>
    <t>AKSA AKSA</t>
  </si>
  <si>
    <t>AKSEN AKSA ENERJI</t>
  </si>
  <si>
    <t>AKSGY AKIS GMYO</t>
  </si>
  <si>
    <t>AKSUE AKSU ENERJI</t>
  </si>
  <si>
    <t>AKYHO AKDENIZ YATIRIM HOLDING</t>
  </si>
  <si>
    <t>ALARK ALARKO HOLDING</t>
  </si>
  <si>
    <t>ALBRK ALBARAKA TURK</t>
  </si>
  <si>
    <t>ALCAR ALARKO CARRIER</t>
  </si>
  <si>
    <t>ALCTL ALCATEL LUCENT TELETAS</t>
  </si>
  <si>
    <t>ALGYO ALARKO GMYO</t>
  </si>
  <si>
    <t>ALKA ALKIM KAGIT</t>
  </si>
  <si>
    <t>ALKIM ALKIM KIMYA</t>
  </si>
  <si>
    <t>ALMAD ALTINYAG MADENCILIK VE ENERJI</t>
  </si>
  <si>
    <t>ANELE ANEL ELEKTRIK</t>
  </si>
  <si>
    <t>ANHYT ANADOLU HAYAT EMEK.</t>
  </si>
  <si>
    <t>ANSGR ANADOLU SIGORTA</t>
  </si>
  <si>
    <t>ARCLK ARCELIK</t>
  </si>
  <si>
    <t>ARDYZ ARD BILISIM TEKNOLOJILERI</t>
  </si>
  <si>
    <t>ARENA ARENA BILGISAYAR</t>
  </si>
  <si>
    <t>ARMDA ARMADA BILGISAYAR</t>
  </si>
  <si>
    <t>ARSAN ARSAN TEKSTIL</t>
  </si>
  <si>
    <t>ARZUM ARZUM EV ALETLERI</t>
  </si>
  <si>
    <t>ASELS ASELSAN</t>
  </si>
  <si>
    <t>ASUZU ANADOLU ISUZU</t>
  </si>
  <si>
    <t>ATAGY ATA GMYO</t>
  </si>
  <si>
    <t>ATATP ATP BILGISAYAR</t>
  </si>
  <si>
    <t>ATEKS AKIN TEKSTIL</t>
  </si>
  <si>
    <t>ATLAS ATLAS YAT. ORT.</t>
  </si>
  <si>
    <t>ATSYH ATLANTIS YATIRIM HOLDING</t>
  </si>
  <si>
    <t>AVGYO AVRASYA GMYO</t>
  </si>
  <si>
    <t>AVHOL AVRUPA YATIRIM HOLDING</t>
  </si>
  <si>
    <t>AVOD A.V.O.D GIDA VE TARIM</t>
  </si>
  <si>
    <t>AVTUR AVRASYA PETROL VE TUR.</t>
  </si>
  <si>
    <t>AYCES ALTINYUNUS CESME</t>
  </si>
  <si>
    <t>AYDEM AYDEM ENERJI</t>
  </si>
  <si>
    <t>AYEN AYEN ENERJI</t>
  </si>
  <si>
    <t>AYES AYES CELIK HASIR VE CIT</t>
  </si>
  <si>
    <t>AYGAZ AYGAZ</t>
  </si>
  <si>
    <t>BAGFS BAGFAS</t>
  </si>
  <si>
    <t>BAKAB BAK AMBALAJ</t>
  </si>
  <si>
    <t>BALAT BALATACILAR BALATACILIK</t>
  </si>
  <si>
    <t>BANVT BANVIT</t>
  </si>
  <si>
    <t>BASCM BASTAS BASKENT CIMENTO</t>
  </si>
  <si>
    <t>BASGZ BASKENT DOGALGAZ GMYO</t>
  </si>
  <si>
    <t>BAYRK BAYRAK TABAN SANAYI</t>
  </si>
  <si>
    <t>BERA BERA HOLDING</t>
  </si>
  <si>
    <t>BEYAZ BEYAZ FILO</t>
  </si>
  <si>
    <t>BFREN BOSCH FREN SISTEMLERI</t>
  </si>
  <si>
    <t>BIMAS BIM MAGAZALAR</t>
  </si>
  <si>
    <t>BIOEN BIOTREND CEVRE VE ENERJI</t>
  </si>
  <si>
    <t>BIZIM BIZIM MAGAZALARI</t>
  </si>
  <si>
    <t>BJKAS BESIKTAS FUTBOL YAT.</t>
  </si>
  <si>
    <t>BLCYT BILICI YATIRIM</t>
  </si>
  <si>
    <t>BMSCH BMS CELIK HASIR</t>
  </si>
  <si>
    <t>BNTAS BANTAS AMBALAJ</t>
  </si>
  <si>
    <t>BOBET BOGAZICI BETON SANAYI</t>
  </si>
  <si>
    <t>BOSSA BOSSA</t>
  </si>
  <si>
    <t>BRISA BRISA</t>
  </si>
  <si>
    <t>BRKO BIRKO MENSUCAT</t>
  </si>
  <si>
    <t>BRKSN BERKOSAN YALITIM</t>
  </si>
  <si>
    <t>BRMEN BIRLIK MENSUCAT</t>
  </si>
  <si>
    <t>BRSAN BORUSAN MANNESMANN</t>
  </si>
  <si>
    <t>BRYAT BORUSAN YAT. PAZ.</t>
  </si>
  <si>
    <t>BSOKE BATISOKE CIMENTO</t>
  </si>
  <si>
    <t>BTCIM BATI CIMENTO</t>
  </si>
  <si>
    <t>BUCIM BURSA CIMENTO</t>
  </si>
  <si>
    <t>BURCE BURCELIK</t>
  </si>
  <si>
    <t>BURVA BURCELIK VANA</t>
  </si>
  <si>
    <t>CANTE CAN2 TERMIK</t>
  </si>
  <si>
    <t>CASA CASA EMTIA PETROL</t>
  </si>
  <si>
    <t>CCOLA COCA COLA ICECEK</t>
  </si>
  <si>
    <t>CELHA CELIK HALAT</t>
  </si>
  <si>
    <t>CEMAS CEMAS DOKUM</t>
  </si>
  <si>
    <t>CEMTS CEMTAS</t>
  </si>
  <si>
    <t>CEOEM CEO EVENT MEDYA</t>
  </si>
  <si>
    <t>CIMSA CIMSA</t>
  </si>
  <si>
    <t>CLEBI CELEBI</t>
  </si>
  <si>
    <t>CMBTN CIMBETON</t>
  </si>
  <si>
    <t>CMENT CIMENTAS</t>
  </si>
  <si>
    <t>COSMO COSMOS YAT. HOLDING</t>
  </si>
  <si>
    <t>CRDFA CREDITWEST FAKTORING</t>
  </si>
  <si>
    <t>CRFSA CARREFOURSA</t>
  </si>
  <si>
    <t>CUSAN CUHADAROGLU METAL</t>
  </si>
  <si>
    <t>DAGHL DAGI YATIRIM HOLDING</t>
  </si>
  <si>
    <t>DAGI DAGI GIYIM</t>
  </si>
  <si>
    <t>DARDL DARDANEL</t>
  </si>
  <si>
    <t>DENGE DENGE HOLDING</t>
  </si>
  <si>
    <t>DENGER DENGE HOLDING - RHKP</t>
  </si>
  <si>
    <t>DERHL DERLUKS YATIRIM HOLDING</t>
  </si>
  <si>
    <t>DERIM DERIMOD</t>
  </si>
  <si>
    <t>DESA DESA DERI</t>
  </si>
  <si>
    <t>DESPC DESPEC BILGISAYAR</t>
  </si>
  <si>
    <t>DEVA DEVA HOLDING</t>
  </si>
  <si>
    <t>DGATE DATAGATE BILGISAYAR</t>
  </si>
  <si>
    <t>DGGYO DOGUS GMYO</t>
  </si>
  <si>
    <t>DGKLB DOGTAS KELEBEK MOBILYA</t>
  </si>
  <si>
    <t>DIRIT DIRITEKS DIRILIS TEKSTIL</t>
  </si>
  <si>
    <t>DITAS DITAS DOGAN</t>
  </si>
  <si>
    <t>DMSAS DEMISAS DOKUM</t>
  </si>
  <si>
    <t>DNISI DINAMIK ISI MAKINA YALITIM</t>
  </si>
  <si>
    <t>DOAS DOGUS OTOMOTIV</t>
  </si>
  <si>
    <t>DOBUR DOGAN BURDA</t>
  </si>
  <si>
    <t>DOCO DO-CO</t>
  </si>
  <si>
    <t>DOGUB DOGUSAN</t>
  </si>
  <si>
    <t>DOHOL DOGAN HOLDING</t>
  </si>
  <si>
    <t>DOKTA DOKTAS DOKUMCULUK</t>
  </si>
  <si>
    <t>DURDO DURAN DOGAN BASIM</t>
  </si>
  <si>
    <t>DYOBY DYO BOYA</t>
  </si>
  <si>
    <t>DZGYO DENIZ GMYO</t>
  </si>
  <si>
    <t>ECILC ECZACIBASI ILAC</t>
  </si>
  <si>
    <t>ECZYT ECZACIBASI YATIRIM</t>
  </si>
  <si>
    <t>EDATA E-DATA TEKNOLOJI</t>
  </si>
  <si>
    <t>EDIP EDIP GAYRIMENKUL</t>
  </si>
  <si>
    <t>EGEEN EGE ENDUSTRI</t>
  </si>
  <si>
    <t>EGGUB EGE GUBRE</t>
  </si>
  <si>
    <t>EGPRO EGE PROFIL</t>
  </si>
  <si>
    <t>EGSER EGE SERAMIK</t>
  </si>
  <si>
    <t>EKGYO EMLAK KONUT GMYO</t>
  </si>
  <si>
    <t>EKIZ EKIZ KIMYA</t>
  </si>
  <si>
    <t>EMKEL EMEK ELEKTRIK</t>
  </si>
  <si>
    <t>EMNIS EMINIS AMBALAJ</t>
  </si>
  <si>
    <t>ENJSA ENERJISA ENERJI</t>
  </si>
  <si>
    <t>ENKAI ENKA INSAAT</t>
  </si>
  <si>
    <t>EPLAS EGEPLAST</t>
  </si>
  <si>
    <t>ERBOS ERBOSAN</t>
  </si>
  <si>
    <t>EREGL EREGLI DEMIR CELIK</t>
  </si>
  <si>
    <t>ERSU ERSU GIDA</t>
  </si>
  <si>
    <t>ESCAR ESCAR TURIZM TASIMACILIK</t>
  </si>
  <si>
    <t>ESCOM ESCORT TEKNOLOJI</t>
  </si>
  <si>
    <t>ESEN ESENBOGA ELEKTRIK</t>
  </si>
  <si>
    <t>ETILR ETILER GIDA</t>
  </si>
  <si>
    <t>ETYAT EURO TREND YAT. ORT.</t>
  </si>
  <si>
    <t>EUHOL EURO YATIRIM HOLDING</t>
  </si>
  <si>
    <t>EUKYO EURO KAPITAL YAT. ORT.</t>
  </si>
  <si>
    <t>EUYO EURO YAT. ORT.</t>
  </si>
  <si>
    <t>FADE FADE GIDA</t>
  </si>
  <si>
    <t>FENER FENERBAHCE FUTBOL</t>
  </si>
  <si>
    <t>FLAP FLAP KONGRE TOPLANTI HIZ.</t>
  </si>
  <si>
    <t>FMIZP F-M IZMIT PISTON</t>
  </si>
  <si>
    <t>FONET FONET BILGI TEKNOLOJILERI</t>
  </si>
  <si>
    <t>FORMT FORMET CELIK KAPI SANAYI</t>
  </si>
  <si>
    <t>FRIGO FRIGO PAK GIDA</t>
  </si>
  <si>
    <t>FROTO FORD OTOSAN</t>
  </si>
  <si>
    <t>GARAN GARANTI BANKASI</t>
  </si>
  <si>
    <t>GARFA GARANTI FAKTORING</t>
  </si>
  <si>
    <t>GEDIK GEDIK Y. MEN. DEG.</t>
  </si>
  <si>
    <t>GEDZA GEDIZ AMBALAJ</t>
  </si>
  <si>
    <t>GENTS GENTAS</t>
  </si>
  <si>
    <t>GEREL GERSAN ELEKTRIK</t>
  </si>
  <si>
    <t>GLBMD GLOBAL MEN. DEG.</t>
  </si>
  <si>
    <t>GLRYH GULER YAT. HOLDING</t>
  </si>
  <si>
    <t>GLYHO GLOBAL YAT. HOLDING</t>
  </si>
  <si>
    <t>GOLTS GOLTAS CIMENTO</t>
  </si>
  <si>
    <t>GOODY GOOD-YEAR</t>
  </si>
  <si>
    <t>GOZDE GOZDE GIRISIM</t>
  </si>
  <si>
    <t>GRNYO GARANTI YAT. ORT.</t>
  </si>
  <si>
    <t>GSDDE GSD DENIZCILIK</t>
  </si>
  <si>
    <t>GSDHO GSD HOLDING</t>
  </si>
  <si>
    <t>GSRAY GALATASARAY SPORTIF</t>
  </si>
  <si>
    <t>GUBRF GUBRE FABRIK.</t>
  </si>
  <si>
    <t>GWIND GALATA WIND ENERJI</t>
  </si>
  <si>
    <t>HALKB T. HALK BANKASI</t>
  </si>
  <si>
    <t>HATEK HATAY TEKSTIL</t>
  </si>
  <si>
    <t>HDFGS HEDEF GIRISIM</t>
  </si>
  <si>
    <t>HEKTS HEKTAS</t>
  </si>
  <si>
    <t>HLGYO HALK GMYO</t>
  </si>
  <si>
    <t>HUBVC HUB GIRISIM</t>
  </si>
  <si>
    <t>HURGZ HURRIYET GZT.</t>
  </si>
  <si>
    <t>ICBCT ICBC TURKEY BANK</t>
  </si>
  <si>
    <t>IDEAS IDEALIST DANISMANLIK</t>
  </si>
  <si>
    <t>IDGYO IDEALIST GMYO</t>
  </si>
  <si>
    <t>IEYHO ISIKLAR ENERJI YAPI HOL.</t>
  </si>
  <si>
    <t>IHEVA IHLAS EV ALETLERI</t>
  </si>
  <si>
    <t>IHGZT IHLAS GAZETECILIK</t>
  </si>
  <si>
    <t>IHLAS IHLAS HOLDING</t>
  </si>
  <si>
    <t>IHLGM IHLAS GAYRIMENKUL</t>
  </si>
  <si>
    <t>IHYAY IHLAS YAYIN HOLDING</t>
  </si>
  <si>
    <t>INDES INDEKS BILGISAYAR</t>
  </si>
  <si>
    <t>INFO INFO YATIRIM</t>
  </si>
  <si>
    <t>INTEM INTEMA</t>
  </si>
  <si>
    <t>INVEO INVEO YATIRIM HOLDING</t>
  </si>
  <si>
    <t>IPEKE IPEK DOGAL ENERJI</t>
  </si>
  <si>
    <t>ISATR IS BANKASI (A)</t>
  </si>
  <si>
    <t>ISBIR ISBIR HOLDING</t>
  </si>
  <si>
    <t>ISBTR IS BANKASI (B)</t>
  </si>
  <si>
    <t>ISCTR IS BANKASI (C)</t>
  </si>
  <si>
    <t>ISDMR ISKENDERUN DEMIR CELIK</t>
  </si>
  <si>
    <t>ISFIN IS FIN.KIR.</t>
  </si>
  <si>
    <t>ISGSY IS GIRISIM</t>
  </si>
  <si>
    <t>ISGYO IS GMYO</t>
  </si>
  <si>
    <t>ISKPL ISIK PLASTIK</t>
  </si>
  <si>
    <t>ISKUR IS BANKASI (KUR.)</t>
  </si>
  <si>
    <t>ISMEN IS Y. MEN. DEG.</t>
  </si>
  <si>
    <t>ISYAT IS YAT. ORT.</t>
  </si>
  <si>
    <t>ITTFH ITTIFAK HOLDING</t>
  </si>
  <si>
    <t>IZFAS IZMIR FIRCA</t>
  </si>
  <si>
    <t>IZMDC IZMIR DEMIR CELIK</t>
  </si>
  <si>
    <t>IZTAR IZ HAYVANCILIK TARIM</t>
  </si>
  <si>
    <t>JANTS JANTSA JANT SANAYI</t>
  </si>
  <si>
    <t>KAPLM KAPLAMIN</t>
  </si>
  <si>
    <t>KAREL KAREL ELEKTRONIK</t>
  </si>
  <si>
    <t>KARSN KARSAN OTOMOTIV</t>
  </si>
  <si>
    <t>KARTN KARTONSAN</t>
  </si>
  <si>
    <t>KARYE KARTAL YEN. ENERJI</t>
  </si>
  <si>
    <t>KATMR KATMERCILER EKIPMAN</t>
  </si>
  <si>
    <t>KCHOL KOC HOLDING</t>
  </si>
  <si>
    <t>KENT KENT GIDA</t>
  </si>
  <si>
    <t>KERVN KERVANSARAY YAT. HOLDING</t>
  </si>
  <si>
    <t>KERVT KEREVITAS GIDA</t>
  </si>
  <si>
    <t>KFEIN KAFEIN YAZILIM</t>
  </si>
  <si>
    <t>KGYO KORAY GMYO</t>
  </si>
  <si>
    <t>KLGYO KILER GMYO</t>
  </si>
  <si>
    <t>KLKIM KALEKIM KIMYEVI MADDELER</t>
  </si>
  <si>
    <t>KLMSN KLIMASAN KLIMA</t>
  </si>
  <si>
    <t>KLNMA T. KALKINMA BANK.</t>
  </si>
  <si>
    <t>KNFRT KONFRUT GIDA</t>
  </si>
  <si>
    <t>KONTR KONTROLMATIK TEKNOLOJI</t>
  </si>
  <si>
    <t>KONYA KONYA CIMENTO</t>
  </si>
  <si>
    <t>KORDS KORDSA TEKNIK TEKSTIL</t>
  </si>
  <si>
    <t>KOZAA KOZA MADENCILIK</t>
  </si>
  <si>
    <t>KOZAL KOZA ALTIN</t>
  </si>
  <si>
    <t>KRDMA KARDEMIR (A)</t>
  </si>
  <si>
    <t>KRDMB KARDEMIR (B)</t>
  </si>
  <si>
    <t>KRDMD KARDEMIR (D)</t>
  </si>
  <si>
    <t>KRGYO KORFEZ GMYO</t>
  </si>
  <si>
    <t>KRONT KRON TELEKOMUNIKASYON</t>
  </si>
  <si>
    <t>KRSTL KRISTAL KOLA</t>
  </si>
  <si>
    <t>KRTEK KARSU TEKSTIL</t>
  </si>
  <si>
    <t>KRVGD KERVAN GIDA</t>
  </si>
  <si>
    <t>KSTUR KUSTUR KUSADASI TURIZM</t>
  </si>
  <si>
    <t>KTSKR KUTAHYA SEKER FABRIKASI</t>
  </si>
  <si>
    <t>KUTPO KUTAHYA PORSELEN</t>
  </si>
  <si>
    <t>KUYAS KUYUMCUKENT GAYRIMENKUL</t>
  </si>
  <si>
    <t>LIDFA LIDER FAKTORING</t>
  </si>
  <si>
    <t>LINK LINK BILGISAYAR</t>
  </si>
  <si>
    <t>LKMNH LOKMAN HEKIM SAGLIK</t>
  </si>
  <si>
    <t>LOGO LOGO YAZILIM</t>
  </si>
  <si>
    <t>LUKSK LUKS KADIFE</t>
  </si>
  <si>
    <t>MAALT MARMARIS ALTINYUNUS</t>
  </si>
  <si>
    <t>MAKTK MAKINA TAKIM</t>
  </si>
  <si>
    <t>MANAS MANAS ENERJI YONETIMI</t>
  </si>
  <si>
    <t>MARKA MARKA YATIRIM HOLDING</t>
  </si>
  <si>
    <t>MARTI MARTI OTEL</t>
  </si>
  <si>
    <t>MAVI MAVI GIYIM</t>
  </si>
  <si>
    <t>MEDTR MEDITERA TIBBI MALZEME</t>
  </si>
  <si>
    <t>MEGAP MEGA POLIETILEN</t>
  </si>
  <si>
    <t>MEPET METRO PETROL VE TESISLERI</t>
  </si>
  <si>
    <t>MERCN MERCAN KIMYA</t>
  </si>
  <si>
    <t>MERIT MERIT TURIZM</t>
  </si>
  <si>
    <t>MERKO MERKO GIDA</t>
  </si>
  <si>
    <t>METRO METRO HOLDING</t>
  </si>
  <si>
    <t>METUR METEMTUR YATIRIM</t>
  </si>
  <si>
    <t>MGROS MIGROS TICARET</t>
  </si>
  <si>
    <t>MIPAZ MILPA</t>
  </si>
  <si>
    <t>MMCAS MMC SAN. VE TIC. YAT.</t>
  </si>
  <si>
    <t>MNDRS MENDERES TEKSTIL</t>
  </si>
  <si>
    <t>MPARK MLP SAGLIK</t>
  </si>
  <si>
    <t>MRGYO MARTI GMYO</t>
  </si>
  <si>
    <t>MRSHL MARSHALL</t>
  </si>
  <si>
    <t>MSGYO MISTRAL GMYO</t>
  </si>
  <si>
    <t>MTRKS MATRIKS BILGI DAGITIM</t>
  </si>
  <si>
    <t>MTRYO METRO YAT. ORT.</t>
  </si>
  <si>
    <t>MZHLD MAZHAR ZORLU HOLDING</t>
  </si>
  <si>
    <t>NATEN NATUREL ENERJI</t>
  </si>
  <si>
    <t>NETAS NETAS TELEKOM.</t>
  </si>
  <si>
    <t>NIBAS NIGBAS NIGDE BETON</t>
  </si>
  <si>
    <t>NTGAZ NATURELGAZ</t>
  </si>
  <si>
    <t>NTHOL NET HOLDING</t>
  </si>
  <si>
    <t>NUGYO NUROL GMYO</t>
  </si>
  <si>
    <t>NUHCM NUH CIMENTO</t>
  </si>
  <si>
    <t>ODAS ODAS ELEKTRIK</t>
  </si>
  <si>
    <t>ODASR ODAS ELEKTRIK - RHKP</t>
  </si>
  <si>
    <t>OLMK MONDI OLMUKSAN KAGIT VE AMBALAJ</t>
  </si>
  <si>
    <t>ORGE ORGE ENERJI ELEKTRIK</t>
  </si>
  <si>
    <t>ORMA ORMA ORMAN MAHSULLERI</t>
  </si>
  <si>
    <t>OSMEN OSMANLI MENKUL</t>
  </si>
  <si>
    <t>OSTIM OSTIM ENDUSTRIYEL YAT</t>
  </si>
  <si>
    <t>OTKAR OTOKAR</t>
  </si>
  <si>
    <t>OYAKC OYAK CIMENTO</t>
  </si>
  <si>
    <t>OYAYO OYAK YAT. ORT.</t>
  </si>
  <si>
    <t>OYLUM OYLUM SINAI YATIRIMLAR</t>
  </si>
  <si>
    <t>OYYAT OYAK YATIRIM MENKUL</t>
  </si>
  <si>
    <t>OZBAL OZBAL CELIK BORU</t>
  </si>
  <si>
    <t>OZGYO OZDERICI GMYO</t>
  </si>
  <si>
    <t>OZKGY OZAK GMYO</t>
  </si>
  <si>
    <t>OZRDN OZERDEN PLASTIK</t>
  </si>
  <si>
    <t>PAGYO PANORA GMYO</t>
  </si>
  <si>
    <t>PAMEL PAMUKOVA ELEKTRIK</t>
  </si>
  <si>
    <t>PAPIL PAPILON SAVUNMA</t>
  </si>
  <si>
    <t>PARSN PARSAN</t>
  </si>
  <si>
    <t>PEGYO PERA GMYO</t>
  </si>
  <si>
    <t>PEKGY PEKER GMYO</t>
  </si>
  <si>
    <t>PENGD PENGUEN GIDA</t>
  </si>
  <si>
    <t>PENTA PENTA TEKNOLOJI URUNLERI DAGITIM</t>
  </si>
  <si>
    <t>PETKM PETKIM</t>
  </si>
  <si>
    <t>PETUN PINAR ET VE UN</t>
  </si>
  <si>
    <t>PGSUS PEGASUS</t>
  </si>
  <si>
    <t>PINSU PINAR SU</t>
  </si>
  <si>
    <t>PKART PLASTIKKART</t>
  </si>
  <si>
    <t>PKENT PETROKENT TURIZM</t>
  </si>
  <si>
    <t>PNSUT PINAR SUT</t>
  </si>
  <si>
    <t>POLHO POLISAN HOLDING</t>
  </si>
  <si>
    <t>POLTK POLITEKNIK METAL</t>
  </si>
  <si>
    <t>PRKAB TURK PRYSMIAN KABLO</t>
  </si>
  <si>
    <t>PRKME PARK ELEK.MADENCILIK</t>
  </si>
  <si>
    <t>PRZMA PRIZMA PRESS MATBAACILIK</t>
  </si>
  <si>
    <t>PSDTC PERGAMON DIS TICARET</t>
  </si>
  <si>
    <t>QNBFB QNB FINANSBANK</t>
  </si>
  <si>
    <t>QNBFL QNB FINANS FINANSAL KIRALAMA</t>
  </si>
  <si>
    <t>QUAGR QUA GRANITE HAYAL YAPI</t>
  </si>
  <si>
    <t>RALYH RAL YATIRIM HOLDING</t>
  </si>
  <si>
    <t>RAYSG RAY SIGORTA</t>
  </si>
  <si>
    <t>RHEAG RHEA GIRISIM</t>
  </si>
  <si>
    <t>RODRG RODRIGO TEKSTIL</t>
  </si>
  <si>
    <t>ROYAL ROYAL HALI</t>
  </si>
  <si>
    <t>RTALB RTA LABORATUVARLARI</t>
  </si>
  <si>
    <t>RYGYO REYSAS GMYO</t>
  </si>
  <si>
    <t>RYSAS REYSAS LOJISTIK</t>
  </si>
  <si>
    <t>SAFKR SAFKAR EGE SOGUTMACILIK</t>
  </si>
  <si>
    <t>SAHOL SABANCI HOLDING</t>
  </si>
  <si>
    <t>SAMAT SARAY MATBAACILIK</t>
  </si>
  <si>
    <t>SANEL SANEL MUHENDISLIK</t>
  </si>
  <si>
    <t>SANFM SANIFOAM SUNGER</t>
  </si>
  <si>
    <t>SANKO SANKO PAZARLAMA</t>
  </si>
  <si>
    <t>SARKY SARKUYSAN</t>
  </si>
  <si>
    <t>SASA SASA POLYESTER</t>
  </si>
  <si>
    <t>SAYAS SAY YENILENEBILIR ENERJI</t>
  </si>
  <si>
    <t>SEKFK SEKER FIN. KIR.</t>
  </si>
  <si>
    <t>SEKUR SEKURO PLASTIK</t>
  </si>
  <si>
    <t>SELEC SELCUK ECZA DEPOSU</t>
  </si>
  <si>
    <t>SELGD SELCUK GIDA</t>
  </si>
  <si>
    <t>SELVA SELVA GIDA SANAYI</t>
  </si>
  <si>
    <t>SERVE SERVE FILM PRODUKSIYON</t>
  </si>
  <si>
    <t>SEYKM SEYITLER KIMYA</t>
  </si>
  <si>
    <t>SILVR SILVERLINE ENDUSTRI</t>
  </si>
  <si>
    <t>SISE SISE CAM</t>
  </si>
  <si>
    <t>SKBNK SEKERBANK</t>
  </si>
  <si>
    <t>SKTAS SOKTAS</t>
  </si>
  <si>
    <t>SMART SMARTIKS YAZILIM</t>
  </si>
  <si>
    <t>SNGYO SINPAS GMYO</t>
  </si>
  <si>
    <t>SNKRN SENKRON GUVENLIK</t>
  </si>
  <si>
    <t>SNPAM SONMEZ PAMUKLU</t>
  </si>
  <si>
    <t>SODSN SODAS SODYUM SANAYII</t>
  </si>
  <si>
    <t>SOKM SOK MARKETLER TICARET</t>
  </si>
  <si>
    <t>SONME SONMEZ FILAMENT</t>
  </si>
  <si>
    <t>SRVGY SERVET GMYO</t>
  </si>
  <si>
    <t>SUMAS SUMAS SUNI TAHTA</t>
  </si>
  <si>
    <t>TACTR TAC TARIM URUNLERI</t>
  </si>
  <si>
    <t>TATGD TAT GIDA</t>
  </si>
  <si>
    <t>TAVHL TAV HAVALIMANLARI</t>
  </si>
  <si>
    <t>TBORG T.TUBORG</t>
  </si>
  <si>
    <t>TCELL TURKCELL</t>
  </si>
  <si>
    <t>TDGYO TREND GMYO</t>
  </si>
  <si>
    <t>TEKTU TEK-ART TURIZM</t>
  </si>
  <si>
    <t>TGSAS TGS DIS TICARET</t>
  </si>
  <si>
    <t>THYAO TURK HAVA YOLLARI</t>
  </si>
  <si>
    <t>TIRE MONDI TIRE KUTSAN</t>
  </si>
  <si>
    <t>TKFEN TEKFEN HOLDING</t>
  </si>
  <si>
    <t>TKNSA TEKNOSA IC VE DIS TICARET</t>
  </si>
  <si>
    <t>TKURU TAZE KURU GIDA</t>
  </si>
  <si>
    <t>TLMAN TRABZON LIMAN</t>
  </si>
  <si>
    <t>TMPOL TEMAPOL POLIMER PLASTIK</t>
  </si>
  <si>
    <t>TMSN TUMOSAN MOTOR VE TRAKTOR</t>
  </si>
  <si>
    <t>TOASO TOFAS OTO. FAB.</t>
  </si>
  <si>
    <t>TRCAS TURCAS PETROL</t>
  </si>
  <si>
    <t>TRGYO TORUNLAR GMYO</t>
  </si>
  <si>
    <t>TRILC TURK ILAC SERUM</t>
  </si>
  <si>
    <t>TSGYO TSKB GMYO</t>
  </si>
  <si>
    <t>TSKB T.S.K.B.</t>
  </si>
  <si>
    <t>TSPOR TRABZONSPOR SPORTIF</t>
  </si>
  <si>
    <t>TTKOM TURK TELEKOM</t>
  </si>
  <si>
    <t>TTRAK TURK TRAKTOR</t>
  </si>
  <si>
    <t>TUCLK TUGCELIK</t>
  </si>
  <si>
    <t>TUKAS TUKAS</t>
  </si>
  <si>
    <t>TUPRS TUPRAS</t>
  </si>
  <si>
    <t>TUREX TUREKS TURIZM TASIMACILIK</t>
  </si>
  <si>
    <t>TURGG TURKER PROJE GAYRIMENKUL</t>
  </si>
  <si>
    <t>TURSG TURKIYE SIGORTA</t>
  </si>
  <si>
    <t>UFUK UFUK YATIRIM</t>
  </si>
  <si>
    <t>ULAS ULASLAR TURIZM YAT.</t>
  </si>
  <si>
    <t>ULKER ULKER BISKUVI</t>
  </si>
  <si>
    <t>ULUSE ULUSOY ELEKTRIK</t>
  </si>
  <si>
    <t>ULUUN ULUSOY UN SANAYI</t>
  </si>
  <si>
    <t>UMPAS UMPAS HOLDING</t>
  </si>
  <si>
    <t>UNLU UNLU YATIRIM HOLDING</t>
  </si>
  <si>
    <t>USAK USAK SERAMIK</t>
  </si>
  <si>
    <t>UTPYA UTOPYA TURIZM</t>
  </si>
  <si>
    <t>UZERB UZERTAS BOYA</t>
  </si>
  <si>
    <t>VAKBN VAKIFLAR BANKASI</t>
  </si>
  <si>
    <t>VAKFN VAKIF FIN. KIR.</t>
  </si>
  <si>
    <t>VAKKO VAKKO TEKSTIL</t>
  </si>
  <si>
    <t>VANGD VANET GIDA</t>
  </si>
  <si>
    <t>VBTYZ VBT YAZILIM</t>
  </si>
  <si>
    <t>VERTU VERUSATURK GIRISIM</t>
  </si>
  <si>
    <t>VERUS VERUSA HOLDING</t>
  </si>
  <si>
    <t>VESBE VESTEL BEYAZ ESYA</t>
  </si>
  <si>
    <t>VESTL VESTEL</t>
  </si>
  <si>
    <t>VKFYO VAKIF YAT. ORT.</t>
  </si>
  <si>
    <t>VKGYO VAKIF GMYO</t>
  </si>
  <si>
    <t>VKING VIKING KAGIT</t>
  </si>
  <si>
    <t>YAPRK YAPRAK SUT VE BESI CIFT.</t>
  </si>
  <si>
    <t>YATAS YATAS</t>
  </si>
  <si>
    <t>YAYLA YAYLA EN. UR. TUR. VE INS</t>
  </si>
  <si>
    <t>YBTAS YIBITAS INSAAT MALZEME</t>
  </si>
  <si>
    <t>YESIL YESIL YATIRIM HOLDING</t>
  </si>
  <si>
    <t>YGGYO YENI GIMAT GMYO</t>
  </si>
  <si>
    <t>YGYO YESIL GMYO</t>
  </si>
  <si>
    <t>YKBNK YAPI VE KREDI BANK.</t>
  </si>
  <si>
    <t>YKSLN YUKSELEN CELIK</t>
  </si>
  <si>
    <t>YONGA YONGA MOBILYA</t>
  </si>
  <si>
    <t>YUNSA YUNSA</t>
  </si>
  <si>
    <t>YYAPI YESIL YAPI</t>
  </si>
  <si>
    <t>ZOREN ZORLU ENERJI</t>
  </si>
  <si>
    <t>ZRGYO ZIRAAT GMYO</t>
  </si>
  <si>
    <t>FORMT FORMET METAL VE CAM</t>
  </si>
  <si>
    <t>GENIL GEN ILAC</t>
  </si>
  <si>
    <t>KZBGY KIZILBUK GYO</t>
  </si>
  <si>
    <t>Bugün</t>
  </si>
  <si>
    <t>TAKİP</t>
  </si>
  <si>
    <t>Takibe Alındığı Tarih</t>
  </si>
  <si>
    <t>PORTFÖY TAKİP SAYFASI</t>
  </si>
  <si>
    <t>Değişim (Yüzde)</t>
  </si>
  <si>
    <t>BORSA TAKİP PROGRAMI</t>
  </si>
  <si>
    <t>SON 1 AYDA EN ÇOK
KAZANDIRAN/KAYBETTİREN</t>
  </si>
  <si>
    <t>SON 6 AYDA EN ÇOK
KAZANDIRAN/KAYBETTİREN</t>
  </si>
  <si>
    <t>YILBAŞINDAN BUGÜNE KADAR
KAZANDIRAN/KAYBETTİREN</t>
  </si>
  <si>
    <t>SON 3 AYDA EN ÇOK
KAZANDIRAN/KAYBETTİREN</t>
  </si>
  <si>
    <t>SON 1 HAFTADA EN ÇOK
KAZANDIRAN/KAYBETTİREN</t>
  </si>
  <si>
    <t>GÜNLÜK EN ÇOK
KAZANDIRAN/KABETTİREN</t>
  </si>
  <si>
    <t>HİSSE ADI</t>
  </si>
  <si>
    <t>DEĞİŞİM</t>
  </si>
  <si>
    <t>Kazandıran</t>
  </si>
  <si>
    <t>Kazandıran ilk 20 Hisse</t>
  </si>
  <si>
    <t>Kaybettiren ilk 20 Hisse</t>
  </si>
  <si>
    <t>ANGEN ANATOLIA TANI VE BIYOTEKNOLOJI</t>
  </si>
  <si>
    <t>ARASE DOGU ARAS ENERJI</t>
  </si>
  <si>
    <t>BRLSM BIRLESIM MUHENDISLIK</t>
  </si>
  <si>
    <t>EGEPO NASMED EGEPOL</t>
  </si>
  <si>
    <t>ELITE ELITE NATUREL ORGANIK GIDA</t>
  </si>
  <si>
    <t>GESAN GIRISIM ELEKTRIK SANAYI</t>
  </si>
  <si>
    <t>GLCVY GELECEK VARLIK YONETIMI</t>
  </si>
  <si>
    <t>GMTAS GIMAT MAGAZACILIK</t>
  </si>
  <si>
    <t>HEDEF HEDEF HOLDING</t>
  </si>
  <si>
    <t>IDEAS IDEAL FINANSAL TEKNOLOJILER</t>
  </si>
  <si>
    <t>IHAAS IHLAS HABER AJANSI</t>
  </si>
  <si>
    <t>ISSEN ISBIR SENTETIK DOKUMA</t>
  </si>
  <si>
    <t>KIMMR KIM MARKET-ERSAN ALISVERIS</t>
  </si>
  <si>
    <t>KONKA KONYA KAGIT</t>
  </si>
  <si>
    <t>KUYAS KUYAS YATIRIM</t>
  </si>
  <si>
    <t>MAGEN MARGUN ENERJI</t>
  </si>
  <si>
    <t>METROR METRO HOLDING - RHKP</t>
  </si>
  <si>
    <t>MIATK MIA TEKNOLOJI</t>
  </si>
  <si>
    <t>MOBTL MOBILTEL ILETISIM</t>
  </si>
  <si>
    <t>ORCAY ORCAY ORTAKOY CAY SANAYI</t>
  </si>
  <si>
    <t>PAMEL PAMEL ELEKTRIK</t>
  </si>
  <si>
    <t>PCILT PC ILETISIM MEDYA</t>
  </si>
  <si>
    <t>SELVA SELVA GIDA</t>
  </si>
  <si>
    <t>TETMT TETAMAT GIDA</t>
  </si>
  <si>
    <t>TEZOL EUROPAP TEZOL KAGIT</t>
  </si>
  <si>
    <t>ULUFA ULUSAL FAKTORING</t>
  </si>
  <si>
    <t>YEOTK YEO TEKNOLOJI ENERJI</t>
  </si>
  <si>
    <t>SON FİYAT</t>
  </si>
  <si>
    <t>STOP</t>
  </si>
  <si>
    <t>KAR %</t>
  </si>
  <si>
    <t>PD/DD</t>
  </si>
  <si>
    <t>TILLSON</t>
  </si>
  <si>
    <t>SUPERCROSS</t>
  </si>
  <si>
    <t>X</t>
  </si>
  <si>
    <t>DEĞER</t>
  </si>
  <si>
    <t>EK DEĞERLER</t>
  </si>
  <si>
    <t>SUPERTREND</t>
  </si>
  <si>
    <t>TİLLSON TARAMA LİSTESİ</t>
  </si>
  <si>
    <t>SUPERCROSS TARAMA LİSTESİ</t>
  </si>
  <si>
    <t>SUPERTREND TARAMA LİSTESİ</t>
  </si>
  <si>
    <t>GOLDENCROSS</t>
  </si>
  <si>
    <t>GOLDENCROSS TARAMA LİSTESİ</t>
  </si>
  <si>
    <t>DEĞİŞİM
YÜZDESİ</t>
  </si>
  <si>
    <t>7 GÜN ÖNCEKİ
KAPANIŞ</t>
  </si>
  <si>
    <t>30 GÜN ÖNCEKİ
KAPANIŞ</t>
  </si>
  <si>
    <t>200HO
UZAKLIĞI %</t>
  </si>
  <si>
    <t>KISA
HEDEF</t>
  </si>
  <si>
    <t>BAŞARI
YÜZDESİ</t>
  </si>
  <si>
    <t>POZİTİF
HİSSE SAYISI</t>
  </si>
  <si>
    <t>NEGATİF/0
HİSSE SAYISI</t>
  </si>
  <si>
    <t>BAŞARI PERFORMANSI</t>
  </si>
  <si>
    <t>TİLLSON ONAY TARAMA LİSTESİ</t>
  </si>
  <si>
    <t>TILLSON
ONAY</t>
  </si>
  <si>
    <t>DOKTORTRADER TARAMA LİSTESİ</t>
  </si>
  <si>
    <t>DOKTOR
TRADER</t>
  </si>
  <si>
    <t>RNPOL RAINBOW POLIKARBONAT</t>
  </si>
  <si>
    <t>SA</t>
  </si>
  <si>
    <t>TACTR OTTO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</si>
</sst>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5" x14ac:knownFonts="1">
    <font>
      <sz val="11"/>
      <color theme="1"/>
      <name val="Calibri"/>
      <family val="2"/>
      <charset val="162"/>
      <scheme val="minor"/>
    </font>
    <font>
      <b/>
      <sz val="10"/>
      <color rgb="FF222222"/>
      <name val="Arial"/>
      <family val="2"/>
      <charset val="162"/>
    </font>
    <font>
      <sz val="20"/>
      <color theme="1"/>
      <name val="Calibri"/>
      <family val="2"/>
      <charset val="162"/>
      <scheme val="minor"/>
    </font>
    <font>
      <b/>
      <sz val="12"/>
      <color rgb="FF222222"/>
      <name val="Arial"/>
      <family val="2"/>
      <charset val="162"/>
    </font>
    <font>
      <sz val="10"/>
      <color theme="0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rgb="FFFFFF0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20"/>
      <name val="Calibri"/>
      <family val="2"/>
      <charset val="162"/>
      <scheme val="minor"/>
    </font>
    <font>
      <sz val="1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0"/>
      <color theme="9" tint="0.79998168889431442"/>
      <name val="Arial"/>
      <family val="2"/>
      <charset val="162"/>
    </font>
    <font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8"/>
      <name val="Calibri"/>
      <family val="2"/>
      <charset val="162"/>
      <scheme val="minor"/>
    </font>
    <font>
      <sz val="11"/>
      <color theme="5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12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vertical="center"/>
    </xf>
    <xf numFmtId="0" fontId="0" fillId="0" borderId="0" xfId="0" applyFill="1"/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center" vertical="top" wrapText="1"/>
    </xf>
    <xf numFmtId="3" fontId="6" fillId="0" borderId="0" xfId="0" applyNumberFormat="1" applyFont="1" applyFill="1" applyBorder="1" applyAlignment="1">
      <alignment horizontal="center" vertical="top" wrapText="1"/>
    </xf>
    <xf numFmtId="4" fontId="6" fillId="0" borderId="0" xfId="0" applyNumberFormat="1" applyFont="1" applyFill="1" applyBorder="1" applyAlignment="1">
      <alignment horizontal="center" vertical="top" wrapText="1"/>
    </xf>
    <xf numFmtId="4" fontId="11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 vertical="center" wrapText="1"/>
    </xf>
    <xf numFmtId="20" fontId="6" fillId="0" borderId="0" xfId="0" applyNumberFormat="1" applyFont="1" applyFill="1" applyBorder="1" applyAlignment="1">
      <alignment horizontal="right" vertical="center" wrapText="1"/>
    </xf>
    <xf numFmtId="14" fontId="0" fillId="4" borderId="0" xfId="0" applyNumberFormat="1" applyFill="1"/>
    <xf numFmtId="0" fontId="2" fillId="0" borderId="0" xfId="0" applyFont="1" applyFill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14" fontId="14" fillId="10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2" fontId="11" fillId="1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7" fillId="9" borderId="0" xfId="0" applyFont="1" applyFill="1" applyAlignment="1">
      <alignment vertical="center"/>
    </xf>
    <xf numFmtId="0" fontId="18" fillId="0" borderId="0" xfId="0" applyFont="1"/>
    <xf numFmtId="0" fontId="0" fillId="0" borderId="0" xfId="0" applyFill="1" applyBorder="1"/>
    <xf numFmtId="0" fontId="18" fillId="9" borderId="0" xfId="0" applyFont="1" applyFill="1"/>
    <xf numFmtId="0" fontId="18" fillId="9" borderId="0" xfId="0" applyFont="1" applyFill="1" applyBorder="1"/>
    <xf numFmtId="0" fontId="18" fillId="9" borderId="0" xfId="0" applyFont="1" applyFill="1" applyAlignment="1">
      <alignment horizontal="center" vertical="center"/>
    </xf>
    <xf numFmtId="0" fontId="0" fillId="9" borderId="0" xfId="0" applyFill="1"/>
    <xf numFmtId="0" fontId="18" fillId="14" borderId="1" xfId="0" applyFont="1" applyFill="1" applyBorder="1" applyAlignment="1">
      <alignment horizontal="center" vertical="center"/>
    </xf>
    <xf numFmtId="2" fontId="18" fillId="0" borderId="0" xfId="0" applyNumberFormat="1" applyFont="1"/>
    <xf numFmtId="2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4" fontId="0" fillId="16" borderId="14" xfId="0" applyNumberFormat="1" applyFill="1" applyBorder="1"/>
    <xf numFmtId="0" fontId="0" fillId="15" borderId="9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17" borderId="17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164" fontId="0" fillId="0" borderId="8" xfId="0" applyNumberFormat="1" applyBorder="1" applyProtection="1">
      <protection locked="0"/>
    </xf>
    <xf numFmtId="4" fontId="0" fillId="16" borderId="7" xfId="0" applyNumberFormat="1" applyFill="1" applyBorder="1"/>
    <xf numFmtId="4" fontId="0" fillId="16" borderId="18" xfId="0" applyNumberFormat="1" applyFill="1" applyBorder="1"/>
    <xf numFmtId="4" fontId="0" fillId="16" borderId="4" xfId="0" applyNumberFormat="1" applyFill="1" applyBorder="1"/>
    <xf numFmtId="0" fontId="0" fillId="0" borderId="1" xfId="0" applyFill="1" applyBorder="1" applyAlignment="1">
      <alignment horizontal="left" vertical="center"/>
    </xf>
    <xf numFmtId="0" fontId="24" fillId="17" borderId="17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wrapText="1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23" fillId="2" borderId="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" fontId="22" fillId="4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BB6BFB2B-AD63-4D23-AB27-04AACB823EB7}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&#214;Y-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 SAYFA1"/>
      <sheetName val="PORTFÖYÜM"/>
      <sheetName val="Günlük Veri Girişi"/>
      <sheetName val="VERİ-1"/>
      <sheetName val="VERİ-1 (2)"/>
      <sheetName val="TILLSON"/>
    </sheetNames>
    <sheetDataSet>
      <sheetData sheetId="0">
        <row r="1">
          <cell r="AC1" t="str">
            <v>Kazandıran ilk 20 Hisse</v>
          </cell>
        </row>
        <row r="2">
          <cell r="AC2" t="str">
            <v>Kaybettiren ilk 20 Hisse</v>
          </cell>
        </row>
      </sheetData>
      <sheetData sheetId="1" refreshError="1"/>
      <sheetData sheetId="2">
        <row r="1">
          <cell r="U1" t="str">
            <v>BUGÜN</v>
          </cell>
        </row>
        <row r="2">
          <cell r="B2" t="str">
            <v>Hisse</v>
          </cell>
          <cell r="U2" t="str">
            <v>DÜN</v>
          </cell>
        </row>
        <row r="4">
          <cell r="B4" t="str">
            <v>ACSEL ACIPAYAM SELULOZ</v>
          </cell>
        </row>
        <row r="5">
          <cell r="B5" t="str">
            <v>ADEL ADEL KALEMCILIK</v>
          </cell>
        </row>
        <row r="6">
          <cell r="B6" t="str">
            <v>ADESE ADESE GAYRIMENKUL</v>
          </cell>
        </row>
        <row r="7">
          <cell r="B7" t="str">
            <v>AEFES ANADOLU EFES</v>
          </cell>
        </row>
        <row r="8">
          <cell r="B8" t="str">
            <v>AFYON AFYON CIMENTO</v>
          </cell>
        </row>
        <row r="9">
          <cell r="B9" t="str">
            <v>AGESA AGESA HAYAT EMEKLILIK</v>
          </cell>
        </row>
        <row r="10">
          <cell r="B10" t="str">
            <v>AGHOL ANADOLU GRUBU HOLDING</v>
          </cell>
        </row>
        <row r="11">
          <cell r="B11" t="str">
            <v>AGYO ATAKULE GMYO</v>
          </cell>
        </row>
        <row r="12">
          <cell r="B12" t="str">
            <v>AKBNK AKBANK</v>
          </cell>
        </row>
        <row r="13">
          <cell r="B13" t="str">
            <v>AKCNS AKCANSA</v>
          </cell>
        </row>
        <row r="14">
          <cell r="B14" t="str">
            <v>AKENR AK ENERJI</v>
          </cell>
        </row>
        <row r="15">
          <cell r="B15" t="str">
            <v>AKFGY AKFEN GMYO</v>
          </cell>
        </row>
        <row r="16">
          <cell r="B16" t="str">
            <v>AKGRT AKSIGORTA</v>
          </cell>
        </row>
        <row r="17">
          <cell r="B17" t="str">
            <v>AKMGY AKMERKEZ GMYO</v>
          </cell>
        </row>
        <row r="18">
          <cell r="B18" t="str">
            <v>AKSA AKSA</v>
          </cell>
        </row>
        <row r="19">
          <cell r="B19" t="str">
            <v>AKSEN AKSA ENERJI</v>
          </cell>
        </row>
        <row r="20">
          <cell r="B20" t="str">
            <v>AKSGY AKIS GMYO</v>
          </cell>
        </row>
        <row r="21">
          <cell r="B21" t="str">
            <v>AKSUE AKSU ENERJI</v>
          </cell>
        </row>
        <row r="22">
          <cell r="B22" t="str">
            <v>AKYHO AKDENIZ YATIRIM HOLDING</v>
          </cell>
        </row>
        <row r="23">
          <cell r="B23" t="str">
            <v>ALARK ALARKO HOLDING</v>
          </cell>
        </row>
        <row r="24">
          <cell r="B24" t="str">
            <v>ALBRK ALBARAKA TURK</v>
          </cell>
        </row>
        <row r="25">
          <cell r="B25" t="str">
            <v>ALCAR ALARKO CARRIER</v>
          </cell>
        </row>
        <row r="26">
          <cell r="B26" t="str">
            <v>ALCTL ALCATEL LUCENT TELETAS</v>
          </cell>
        </row>
        <row r="27">
          <cell r="B27" t="str">
            <v>ALGYO ALARKO GMYO</v>
          </cell>
        </row>
        <row r="28">
          <cell r="B28" t="str">
            <v>ALKA ALKIM KAGIT</v>
          </cell>
        </row>
        <row r="29">
          <cell r="B29" t="str">
            <v>ALKIM ALKIM KIMYA</v>
          </cell>
        </row>
        <row r="30">
          <cell r="B30" t="str">
            <v>ALMAD ALTINYAG MADENCILIK VE ENERJI</v>
          </cell>
        </row>
        <row r="31">
          <cell r="B31" t="str">
            <v>ANELE ANEL ELEKTRIK</v>
          </cell>
        </row>
        <row r="32">
          <cell r="B32" t="str">
            <v>ANHYT ANADOLU HAYAT EMEK.</v>
          </cell>
        </row>
        <row r="33">
          <cell r="B33" t="str">
            <v>ANSGR ANADOLU SIGORTA</v>
          </cell>
        </row>
        <row r="34">
          <cell r="B34" t="str">
            <v>ARCLK ARCELIK</v>
          </cell>
        </row>
        <row r="35">
          <cell r="B35" t="str">
            <v>ARDYZ ARD BILISIM TEKNOLOJILERI</v>
          </cell>
        </row>
        <row r="36">
          <cell r="B36" t="str">
            <v>ARENA ARENA BILGISAYAR</v>
          </cell>
        </row>
        <row r="37">
          <cell r="B37" t="str">
            <v>ARMDA ARMADA BILGISAYAR</v>
          </cell>
        </row>
        <row r="38">
          <cell r="B38" t="str">
            <v>ARSAN ARSAN TEKSTIL</v>
          </cell>
        </row>
        <row r="39">
          <cell r="B39" t="str">
            <v>ARZUM ARZUM EV ALETLERI</v>
          </cell>
        </row>
        <row r="40">
          <cell r="B40" t="str">
            <v>ASELS ASELSAN</v>
          </cell>
        </row>
        <row r="41">
          <cell r="B41" t="str">
            <v>ASUZU ANADOLU ISUZU</v>
          </cell>
        </row>
        <row r="42">
          <cell r="B42" t="str">
            <v>ATAGY ATA GMYO</v>
          </cell>
        </row>
        <row r="43">
          <cell r="B43" t="str">
            <v>ATATP ATP BILGISAYAR</v>
          </cell>
        </row>
        <row r="44">
          <cell r="B44" t="str">
            <v>ATEKS AKIN TEKSTIL</v>
          </cell>
        </row>
        <row r="45">
          <cell r="B45" t="str">
            <v>ATLAS ATLAS YAT. ORT.</v>
          </cell>
        </row>
        <row r="46">
          <cell r="B46" t="str">
            <v>ATSYH ATLANTIS YATIRIM HOLDING</v>
          </cell>
        </row>
        <row r="47">
          <cell r="B47" t="str">
            <v>AVGYO AVRASYA GMYO</v>
          </cell>
        </row>
        <row r="48">
          <cell r="B48" t="str">
            <v>AVHOL AVRUPA YATIRIM HOLDING</v>
          </cell>
        </row>
        <row r="49">
          <cell r="B49" t="str">
            <v>AVOD A.V.O.D GIDA VE TARIM</v>
          </cell>
        </row>
        <row r="50">
          <cell r="B50" t="str">
            <v>AVTUR AVRASYA PETROL VE TUR.</v>
          </cell>
        </row>
        <row r="51">
          <cell r="B51" t="str">
            <v>AYCES ALTINYUNUS CESME</v>
          </cell>
        </row>
        <row r="52">
          <cell r="B52" t="str">
            <v>AYDEM AYDEM ENERJI</v>
          </cell>
        </row>
        <row r="53">
          <cell r="B53" t="str">
            <v>AYEN AYEN ENERJI</v>
          </cell>
        </row>
        <row r="54">
          <cell r="B54" t="str">
            <v>AYES AYES CELIK HASIR VE CIT</v>
          </cell>
        </row>
        <row r="55">
          <cell r="B55" t="str">
            <v>AYGAZ AYGAZ</v>
          </cell>
        </row>
        <row r="56">
          <cell r="B56" t="str">
            <v>BAGFS BAGFAS</v>
          </cell>
        </row>
        <row r="57">
          <cell r="B57" t="str">
            <v>BAKAB BAK AMBALAJ</v>
          </cell>
        </row>
        <row r="58">
          <cell r="B58" t="str">
            <v>BALAT BALATACILAR BALATACILIK</v>
          </cell>
        </row>
        <row r="59">
          <cell r="B59" t="str">
            <v>BANVT BANVIT</v>
          </cell>
        </row>
        <row r="60">
          <cell r="B60" t="str">
            <v>BASCM BASTAS BASKENT CIMENTO</v>
          </cell>
        </row>
        <row r="61">
          <cell r="B61" t="str">
            <v>BASGZ BASKENT DOGALGAZ GMYO</v>
          </cell>
        </row>
        <row r="62">
          <cell r="B62" t="str">
            <v>BAYRK BAYRAK TABAN SANAYI</v>
          </cell>
        </row>
        <row r="63">
          <cell r="B63" t="str">
            <v>BERA BERA HOLDING</v>
          </cell>
        </row>
        <row r="64">
          <cell r="B64" t="str">
            <v>BEYAZ BEYAZ FILO</v>
          </cell>
        </row>
        <row r="65">
          <cell r="B65" t="str">
            <v>BFREN BOSCH FREN SISTEMLERI</v>
          </cell>
        </row>
        <row r="66">
          <cell r="B66" t="str">
            <v>BIMAS BIM MAGAZALAR</v>
          </cell>
        </row>
        <row r="67">
          <cell r="B67" t="str">
            <v>BIOEN BIOTREND CEVRE VE ENERJI</v>
          </cell>
        </row>
        <row r="68">
          <cell r="B68" t="str">
            <v>BIZIM BIZIM MAGAZALARI</v>
          </cell>
        </row>
        <row r="69">
          <cell r="B69" t="str">
            <v>BJKAS BESIKTAS FUTBOL YAT.</v>
          </cell>
        </row>
        <row r="70">
          <cell r="B70" t="str">
            <v>BLCYT BILICI YATIRIM</v>
          </cell>
        </row>
        <row r="71">
          <cell r="B71" t="str">
            <v>BMSCH BMS CELIK HASIR</v>
          </cell>
        </row>
        <row r="72">
          <cell r="B72" t="str">
            <v>BNTAS BANTAS AMBALAJ</v>
          </cell>
        </row>
        <row r="73">
          <cell r="B73" t="str">
            <v>BOBET BOGAZICI BETON SANAYI</v>
          </cell>
        </row>
        <row r="74">
          <cell r="B74" t="str">
            <v>BOSSA BOSSA</v>
          </cell>
        </row>
        <row r="75">
          <cell r="B75" t="str">
            <v>BRISA BRISA</v>
          </cell>
        </row>
        <row r="76">
          <cell r="B76" t="str">
            <v>BRKO BIRKO MENSUCAT</v>
          </cell>
        </row>
        <row r="77">
          <cell r="B77" t="str">
            <v>BRKSN BERKOSAN YALITIM</v>
          </cell>
        </row>
        <row r="78">
          <cell r="B78" t="str">
            <v>BRMEN BIRLIK MENSUCAT</v>
          </cell>
        </row>
        <row r="79">
          <cell r="B79" t="str">
            <v>BRSAN BORUSAN MANNESMANN</v>
          </cell>
        </row>
        <row r="80">
          <cell r="B80" t="str">
            <v>BRYAT BORUSAN YAT. PAZ.</v>
          </cell>
        </row>
        <row r="81">
          <cell r="B81" t="str">
            <v>BSOKE BATISOKE CIMENTO</v>
          </cell>
        </row>
        <row r="82">
          <cell r="B82" t="str">
            <v>BTCIM BATI CIMENTO</v>
          </cell>
        </row>
        <row r="83">
          <cell r="B83" t="str">
            <v>BUCIM BURSA CIMENTO</v>
          </cell>
        </row>
        <row r="84">
          <cell r="B84" t="str">
            <v>BURCE BURCELIK</v>
          </cell>
        </row>
        <row r="85">
          <cell r="B85" t="str">
            <v>BURVA BURCELIK VANA</v>
          </cell>
        </row>
        <row r="86">
          <cell r="B86" t="str">
            <v>CANTE CAN2 TERMIK</v>
          </cell>
        </row>
        <row r="87">
          <cell r="B87" t="str">
            <v>CASA CASA EMTIA PETROL</v>
          </cell>
        </row>
        <row r="88">
          <cell r="B88" t="str">
            <v>CCOLA COCA COLA ICECEK</v>
          </cell>
        </row>
        <row r="89">
          <cell r="B89" t="str">
            <v>CELHA CELIK HALAT</v>
          </cell>
        </row>
        <row r="90">
          <cell r="B90" t="str">
            <v>CEMAS CEMAS DOKUM</v>
          </cell>
        </row>
        <row r="91">
          <cell r="B91" t="str">
            <v>CEMTS CEMTAS</v>
          </cell>
        </row>
        <row r="92">
          <cell r="B92" t="str">
            <v>CEOEM CEO EVENT MEDYA</v>
          </cell>
        </row>
        <row r="93">
          <cell r="B93" t="str">
            <v>CIMSA CIMSA</v>
          </cell>
        </row>
        <row r="94">
          <cell r="B94" t="str">
            <v>CLEBI CELEBI</v>
          </cell>
        </row>
        <row r="95">
          <cell r="B95" t="str">
            <v>CMBTN CIMBETON</v>
          </cell>
        </row>
        <row r="96">
          <cell r="B96" t="str">
            <v>CMENT CIMENTAS</v>
          </cell>
        </row>
        <row r="97">
          <cell r="B97" t="str">
            <v>COSMO COSMOS YAT. HOLDING</v>
          </cell>
        </row>
        <row r="98">
          <cell r="B98" t="str">
            <v>CRDFA CREDITWEST FAKTORING</v>
          </cell>
        </row>
        <row r="99">
          <cell r="B99" t="str">
            <v>CRFSA CARREFOURSA</v>
          </cell>
        </row>
        <row r="100">
          <cell r="B100" t="str">
            <v>CUSAN CUHADAROGLU METAL</v>
          </cell>
        </row>
        <row r="101">
          <cell r="B101" t="str">
            <v>DAGHL DAGI YATIRIM HOLDING</v>
          </cell>
        </row>
        <row r="102">
          <cell r="B102" t="str">
            <v>DAGI DAGI GIYIM</v>
          </cell>
        </row>
        <row r="103">
          <cell r="B103" t="str">
            <v>DARDL DARDANEL</v>
          </cell>
        </row>
        <row r="104">
          <cell r="B104" t="str">
            <v>DENGE DENGE HOLDING</v>
          </cell>
        </row>
        <row r="105">
          <cell r="B105" t="str">
            <v>DENGER DENGE HOLDING - RHKP</v>
          </cell>
        </row>
        <row r="106">
          <cell r="B106" t="str">
            <v>DERHL DERLUKS YATIRIM HOLDING</v>
          </cell>
        </row>
        <row r="107">
          <cell r="B107" t="str">
            <v>DERIM DERIMOD</v>
          </cell>
        </row>
        <row r="108">
          <cell r="B108" t="str">
            <v>DESA DESA DERI</v>
          </cell>
        </row>
        <row r="109">
          <cell r="B109" t="str">
            <v>DESPC DESPEC BILGISAYAR</v>
          </cell>
        </row>
        <row r="110">
          <cell r="B110" t="str">
            <v>DEVA DEVA HOLDING</v>
          </cell>
        </row>
        <row r="111">
          <cell r="B111" t="str">
            <v>DGATE DATAGATE BILGISAYAR</v>
          </cell>
        </row>
        <row r="112">
          <cell r="B112" t="str">
            <v>DGGYO DOGUS GMYO</v>
          </cell>
        </row>
        <row r="113">
          <cell r="B113" t="str">
            <v>DGKLB DOGTAS KELEBEK MOBILYA</v>
          </cell>
        </row>
        <row r="114">
          <cell r="B114" t="str">
            <v>DIRIT DIRITEKS DIRILIS TEKSTIL</v>
          </cell>
        </row>
        <row r="115">
          <cell r="B115" t="str">
            <v>DITAS DITAS DOGAN</v>
          </cell>
        </row>
        <row r="116">
          <cell r="B116" t="str">
            <v>DMSAS DEMISAS DOKUM</v>
          </cell>
        </row>
        <row r="117">
          <cell r="B117" t="str">
            <v>DNISI DINAMIK ISI MAKINA YALITIM</v>
          </cell>
        </row>
        <row r="118">
          <cell r="B118" t="str">
            <v>DOAS DOGUS OTOMOTIV</v>
          </cell>
        </row>
        <row r="119">
          <cell r="B119" t="str">
            <v>DOBUR DOGAN BURDA</v>
          </cell>
        </row>
        <row r="120">
          <cell r="B120" t="str">
            <v>DOCO DO-CO</v>
          </cell>
        </row>
        <row r="121">
          <cell r="B121" t="str">
            <v>DOGUB DOGUSAN</v>
          </cell>
        </row>
        <row r="122">
          <cell r="B122" t="str">
            <v>DOHOL DOGAN HOLDING</v>
          </cell>
        </row>
        <row r="123">
          <cell r="B123" t="str">
            <v>DOKTA DOKTAS DOKUMCULUK</v>
          </cell>
        </row>
        <row r="124">
          <cell r="B124" t="str">
            <v>DURDO DURAN DOGAN BASIM</v>
          </cell>
        </row>
        <row r="125">
          <cell r="B125" t="str">
            <v>DYOBY DYO BOYA</v>
          </cell>
        </row>
        <row r="126">
          <cell r="B126" t="str">
            <v>DZGYO DENIZ GMYO</v>
          </cell>
        </row>
        <row r="127">
          <cell r="B127" t="str">
            <v>ECILC ECZACIBASI ILAC</v>
          </cell>
        </row>
        <row r="128">
          <cell r="B128" t="str">
            <v>ECZYT ECZACIBASI YATIRIM</v>
          </cell>
        </row>
        <row r="129">
          <cell r="B129" t="str">
            <v>EDATA E-DATA TEKNOLOJI</v>
          </cell>
        </row>
        <row r="130">
          <cell r="B130" t="str">
            <v>EDIP EDIP GAYRIMENKUL</v>
          </cell>
        </row>
        <row r="131">
          <cell r="B131" t="str">
            <v>EGEEN EGE ENDUSTRI</v>
          </cell>
        </row>
        <row r="132">
          <cell r="B132" t="str">
            <v>EGGUB EGE GUBRE</v>
          </cell>
        </row>
        <row r="133">
          <cell r="B133" t="str">
            <v>EGPRO EGE PROFIL</v>
          </cell>
        </row>
        <row r="134">
          <cell r="B134" t="str">
            <v>EGSER EGE SERAMIK</v>
          </cell>
        </row>
        <row r="135">
          <cell r="B135" t="str">
            <v>EKGYO EMLAK KONUT GMYO</v>
          </cell>
        </row>
        <row r="136">
          <cell r="B136" t="str">
            <v>EKIZ EKIZ KIMYA</v>
          </cell>
        </row>
        <row r="137">
          <cell r="B137" t="str">
            <v>EMKEL EMEK ELEKTRIK</v>
          </cell>
        </row>
        <row r="138">
          <cell r="B138" t="str">
            <v>EMNIS EMINIS AMBALAJ</v>
          </cell>
        </row>
        <row r="139">
          <cell r="B139" t="str">
            <v>ENJSA ENERJISA ENERJI</v>
          </cell>
        </row>
        <row r="140">
          <cell r="B140" t="str">
            <v>ENKAI ENKA INSAAT</v>
          </cell>
        </row>
        <row r="141">
          <cell r="B141" t="str">
            <v>EPLAS EGEPLAST</v>
          </cell>
        </row>
        <row r="142">
          <cell r="B142" t="str">
            <v>ERBOS ERBOSAN</v>
          </cell>
        </row>
        <row r="143">
          <cell r="B143" t="str">
            <v>EREGL EREGLI DEMIR CELIK</v>
          </cell>
        </row>
        <row r="144">
          <cell r="B144" t="str">
            <v>ERSU ERSU GIDA</v>
          </cell>
        </row>
        <row r="145">
          <cell r="B145" t="str">
            <v>ESCAR ESCAR TURIZM TASIMACILIK</v>
          </cell>
        </row>
        <row r="146">
          <cell r="B146" t="str">
            <v>ESCOM ESCORT TEKNOLOJI</v>
          </cell>
        </row>
        <row r="147">
          <cell r="B147" t="str">
            <v>ESEN ESENBOGA ELEKTRIK</v>
          </cell>
        </row>
        <row r="148">
          <cell r="B148" t="str">
            <v>ETILR ETILER GIDA</v>
          </cell>
        </row>
        <row r="149">
          <cell r="B149" t="str">
            <v>ETYAT EURO TREND YAT. ORT.</v>
          </cell>
        </row>
        <row r="150">
          <cell r="B150" t="str">
            <v>EUHOL EURO YATIRIM HOLDING</v>
          </cell>
        </row>
        <row r="151">
          <cell r="B151" t="str">
            <v>EUKYO EURO KAPITAL YAT. ORT.</v>
          </cell>
        </row>
        <row r="152">
          <cell r="B152" t="str">
            <v>EUYO EURO YAT. ORT.</v>
          </cell>
        </row>
        <row r="153">
          <cell r="B153" t="str">
            <v>FADE FADE GIDA</v>
          </cell>
        </row>
        <row r="154">
          <cell r="B154" t="str">
            <v>FENER FENERBAHCE FUTBOL</v>
          </cell>
        </row>
        <row r="155">
          <cell r="B155" t="str">
            <v>FLAP FLAP KONGRE TOPLANTI HIZ.</v>
          </cell>
        </row>
        <row r="156">
          <cell r="B156" t="str">
            <v>FMIZP F-M IZMIT PISTON</v>
          </cell>
        </row>
        <row r="157">
          <cell r="B157" t="str">
            <v>FONET FONET BILGI TEKNOLOJILERI</v>
          </cell>
        </row>
        <row r="158">
          <cell r="B158" t="str">
            <v>FORMT FORMET CELIK KAPI SANAYI</v>
          </cell>
        </row>
        <row r="159">
          <cell r="B159" t="str">
            <v>FRIGO FRIGO PAK GIDA</v>
          </cell>
        </row>
        <row r="160">
          <cell r="B160" t="str">
            <v>FROTO FORD OTOSAN</v>
          </cell>
        </row>
        <row r="161">
          <cell r="B161" t="str">
            <v>GARAN GARANTI BANKASI</v>
          </cell>
        </row>
        <row r="162">
          <cell r="B162" t="str">
            <v>GARFA GARANTI FAKTORING</v>
          </cell>
        </row>
        <row r="163">
          <cell r="B163" t="str">
            <v>GEDIK GEDIK Y. MEN. DEG.</v>
          </cell>
        </row>
        <row r="164">
          <cell r="B164" t="str">
            <v>GEDZA GEDIZ AMBALAJ</v>
          </cell>
        </row>
        <row r="165">
          <cell r="B165" t="str">
            <v>GENTS GENTAS</v>
          </cell>
        </row>
        <row r="166">
          <cell r="B166" t="str">
            <v>GEREL GERSAN ELEKTRIK</v>
          </cell>
        </row>
        <row r="167">
          <cell r="B167" t="str">
            <v>GLBMD GLOBAL MEN. DEG.</v>
          </cell>
        </row>
        <row r="168">
          <cell r="B168" t="str">
            <v>GLRYH GULER YAT. HOLDING</v>
          </cell>
        </row>
        <row r="169">
          <cell r="B169" t="str">
            <v>GLYHO GLOBAL YAT. HOLDING</v>
          </cell>
        </row>
        <row r="170">
          <cell r="B170" t="str">
            <v>GOLTS GOLTAS CIMENTO</v>
          </cell>
        </row>
        <row r="171">
          <cell r="B171" t="str">
            <v>GOODY GOOD-YEAR</v>
          </cell>
        </row>
        <row r="172">
          <cell r="B172" t="str">
            <v>GOZDE GOZDE GIRISIM</v>
          </cell>
        </row>
        <row r="173">
          <cell r="B173" t="str">
            <v>GRNYO GARANTI YAT. ORT.</v>
          </cell>
        </row>
        <row r="174">
          <cell r="B174" t="str">
            <v>GSDDE GSD DENIZCILIK</v>
          </cell>
        </row>
        <row r="175">
          <cell r="B175" t="str">
            <v>GSDHO GSD HOLDING</v>
          </cell>
        </row>
        <row r="176">
          <cell r="B176" t="str">
            <v>GSRAY GALATASARAY SPORTIF</v>
          </cell>
        </row>
        <row r="177">
          <cell r="B177" t="str">
            <v>GUBRF GUBRE FABRIK.</v>
          </cell>
        </row>
        <row r="178">
          <cell r="B178" t="str">
            <v>GWIND GALATA WIND ENERJI</v>
          </cell>
        </row>
        <row r="179">
          <cell r="B179" t="str">
            <v>HALKB T. HALK BANKASI</v>
          </cell>
        </row>
        <row r="180">
          <cell r="B180" t="str">
            <v>HATEK HATAY TEKSTIL</v>
          </cell>
        </row>
        <row r="181">
          <cell r="B181" t="str">
            <v>HDFGS HEDEF GIRISIM</v>
          </cell>
        </row>
        <row r="182">
          <cell r="B182" t="str">
            <v>HEKTS HEKTAS</v>
          </cell>
        </row>
        <row r="183">
          <cell r="B183" t="str">
            <v>HLGYO HALK GMYO</v>
          </cell>
        </row>
        <row r="184">
          <cell r="B184" t="str">
            <v>HUBVC HUB GIRISIM</v>
          </cell>
        </row>
        <row r="185">
          <cell r="B185" t="str">
            <v>HURGZ HURRIYET GZT.</v>
          </cell>
        </row>
        <row r="186">
          <cell r="B186" t="str">
            <v>ICBCT ICBC TURKEY BANK</v>
          </cell>
        </row>
        <row r="187">
          <cell r="B187" t="str">
            <v>IDEAS IDEALIST DANISMANLIK</v>
          </cell>
        </row>
        <row r="188">
          <cell r="B188" t="str">
            <v>IDGYO IDEALIST GMYO</v>
          </cell>
        </row>
        <row r="189">
          <cell r="B189" t="str">
            <v>IEYHO ISIKLAR ENERJI YAPI HOL.</v>
          </cell>
        </row>
        <row r="190">
          <cell r="B190" t="str">
            <v>IHEVA IHLAS EV ALETLERI</v>
          </cell>
        </row>
        <row r="191">
          <cell r="B191" t="str">
            <v>IHGZT IHLAS GAZETECILIK</v>
          </cell>
        </row>
        <row r="192">
          <cell r="B192" t="str">
            <v>IHLAS IHLAS HOLDING</v>
          </cell>
        </row>
        <row r="193">
          <cell r="B193" t="str">
            <v>IHLGM IHLAS GAYRIMENKUL</v>
          </cell>
        </row>
        <row r="194">
          <cell r="B194" t="str">
            <v>IHYAY IHLAS YAYIN HOLDING</v>
          </cell>
        </row>
        <row r="195">
          <cell r="B195" t="str">
            <v>INDES INDEKS BILGISAYAR</v>
          </cell>
        </row>
        <row r="196">
          <cell r="B196" t="str">
            <v>INFO INFO YATIRIM</v>
          </cell>
        </row>
        <row r="197">
          <cell r="B197" t="str">
            <v>INTEM INTEMA</v>
          </cell>
        </row>
        <row r="198">
          <cell r="B198" t="str">
            <v>INVEO INVEO YATIRIM HOLDING</v>
          </cell>
        </row>
        <row r="199">
          <cell r="B199" t="str">
            <v>IPEKE IPEK DOGAL ENERJI</v>
          </cell>
        </row>
        <row r="200">
          <cell r="B200" t="str">
            <v>ISATR IS BANKASI (A)</v>
          </cell>
        </row>
        <row r="201">
          <cell r="B201" t="str">
            <v>ISBIR ISBIR HOLDING</v>
          </cell>
        </row>
        <row r="202">
          <cell r="B202" t="str">
            <v>ISBTR IS BANKASI (B)</v>
          </cell>
        </row>
        <row r="203">
          <cell r="B203" t="str">
            <v>ISCTR IS BANKASI (C)</v>
          </cell>
        </row>
        <row r="204">
          <cell r="B204" t="str">
            <v>ISDMR ISKENDERUN DEMIR CELIK</v>
          </cell>
        </row>
        <row r="205">
          <cell r="B205" t="str">
            <v>ISFIN IS FIN.KIR.</v>
          </cell>
        </row>
        <row r="206">
          <cell r="B206" t="str">
            <v>ISGSY IS GIRISIM</v>
          </cell>
        </row>
        <row r="207">
          <cell r="B207" t="str">
            <v>ISGYO IS GMYO</v>
          </cell>
        </row>
        <row r="208">
          <cell r="B208" t="str">
            <v>ISKPL ISIK PLASTIK</v>
          </cell>
        </row>
        <row r="209">
          <cell r="B209" t="str">
            <v>ISKUR IS BANKASI (KUR.)</v>
          </cell>
        </row>
        <row r="210">
          <cell r="B210" t="str">
            <v>ISMEN IS Y. MEN. DEG.</v>
          </cell>
        </row>
        <row r="211">
          <cell r="B211" t="str">
            <v>ISYAT IS YAT. ORT.</v>
          </cell>
        </row>
        <row r="212">
          <cell r="B212" t="str">
            <v>ITTFH ITTIFAK HOLDING</v>
          </cell>
        </row>
        <row r="213">
          <cell r="B213" t="str">
            <v>IZFAS IZMIR FIRCA</v>
          </cell>
        </row>
        <row r="214">
          <cell r="B214" t="str">
            <v>IZMDC IZMIR DEMIR CELIK</v>
          </cell>
        </row>
        <row r="215">
          <cell r="B215" t="str">
            <v>IZTAR IZ HAYVANCILIK TARIM</v>
          </cell>
        </row>
        <row r="216">
          <cell r="B216" t="str">
            <v>JANTS JANTSA JANT SANAYI</v>
          </cell>
        </row>
        <row r="217">
          <cell r="B217" t="str">
            <v>KAPLM KAPLAMIN</v>
          </cell>
        </row>
        <row r="218">
          <cell r="B218" t="str">
            <v>KAREL KAREL ELEKTRONIK</v>
          </cell>
        </row>
        <row r="219">
          <cell r="B219" t="str">
            <v>KARSN KARSAN OTOMOTIV</v>
          </cell>
        </row>
        <row r="220">
          <cell r="B220" t="str">
            <v>KARTN KARTONSAN</v>
          </cell>
        </row>
        <row r="221">
          <cell r="B221" t="str">
            <v>KARYE KARTAL YEN. ENERJI</v>
          </cell>
        </row>
        <row r="222">
          <cell r="B222" t="str">
            <v>KATMR KATMERCILER EKIPMAN</v>
          </cell>
        </row>
        <row r="223">
          <cell r="B223" t="str">
            <v>KCHOL KOC HOLDING</v>
          </cell>
        </row>
        <row r="224">
          <cell r="B224" t="str">
            <v>KENT KENT GIDA</v>
          </cell>
        </row>
        <row r="225">
          <cell r="B225" t="str">
            <v>KERVN KERVANSARAY YAT. HOLDING</v>
          </cell>
        </row>
        <row r="226">
          <cell r="B226" t="str">
            <v>KERVT KEREVITAS GIDA</v>
          </cell>
        </row>
        <row r="227">
          <cell r="B227" t="str">
            <v>KFEIN KAFEIN YAZILIM</v>
          </cell>
        </row>
        <row r="228">
          <cell r="B228" t="str">
            <v>KGYO KORAY GMYO</v>
          </cell>
        </row>
        <row r="229">
          <cell r="B229" t="str">
            <v>KLGYO KILER GMYO</v>
          </cell>
        </row>
        <row r="230">
          <cell r="B230" t="str">
            <v>KLKIM KALEKIM KIMYEVI MADDELER</v>
          </cell>
        </row>
        <row r="231">
          <cell r="B231" t="str">
            <v>KLMSN KLIMASAN KLIMA</v>
          </cell>
        </row>
        <row r="232">
          <cell r="B232" t="str">
            <v>KLNMA T. KALKINMA BANK.</v>
          </cell>
        </row>
        <row r="233">
          <cell r="B233" t="str">
            <v>KNFRT KONFRUT GIDA</v>
          </cell>
        </row>
        <row r="234">
          <cell r="B234" t="str">
            <v>KONTR KONTROLMATIK TEKNOLOJI</v>
          </cell>
        </row>
        <row r="235">
          <cell r="B235" t="str">
            <v>KONYA KONYA CIMENTO</v>
          </cell>
        </row>
        <row r="236">
          <cell r="B236" t="str">
            <v>KORDS KORDSA TEKNIK TEKSTIL</v>
          </cell>
        </row>
        <row r="237">
          <cell r="B237" t="str">
            <v>KOZAA KOZA MADENCILIK</v>
          </cell>
        </row>
        <row r="238">
          <cell r="B238" t="str">
            <v>KOZAL KOZA ALTIN</v>
          </cell>
        </row>
        <row r="239">
          <cell r="B239" t="str">
            <v>KRDMA KARDEMIR (A)</v>
          </cell>
        </row>
        <row r="240">
          <cell r="B240" t="str">
            <v>KRDMB KARDEMIR (B)</v>
          </cell>
        </row>
        <row r="241">
          <cell r="B241" t="str">
            <v>KRDMD KARDEMIR (D)</v>
          </cell>
        </row>
        <row r="242">
          <cell r="B242" t="str">
            <v>KRGYO KORFEZ GMYO</v>
          </cell>
        </row>
        <row r="243">
          <cell r="B243" t="str">
            <v>KRONT KRON TELEKOMUNIKASYON</v>
          </cell>
        </row>
        <row r="244">
          <cell r="B244" t="str">
            <v>KRSTL KRISTAL KOLA</v>
          </cell>
        </row>
        <row r="245">
          <cell r="B245" t="str">
            <v>KRTEK KARSU TEKSTIL</v>
          </cell>
        </row>
        <row r="246">
          <cell r="B246" t="str">
            <v>KRVGD KERVAN GIDA</v>
          </cell>
        </row>
        <row r="247">
          <cell r="B247" t="str">
            <v>KSTUR KUSTUR KUSADASI TURIZM</v>
          </cell>
        </row>
        <row r="248">
          <cell r="B248" t="str">
            <v>KTSKR KUTAHYA SEKER FABRIKASI</v>
          </cell>
        </row>
        <row r="249">
          <cell r="B249" t="str">
            <v>KUTPO KUTAHYA PORSELEN</v>
          </cell>
        </row>
        <row r="250">
          <cell r="B250" t="str">
            <v>KUYAS KUYUMCUKENT GAYRIMENKUL</v>
          </cell>
        </row>
        <row r="251">
          <cell r="B251" t="str">
            <v>LIDFA LIDER FAKTORING</v>
          </cell>
        </row>
        <row r="252">
          <cell r="B252" t="str">
            <v>LINK LINK BILGISAYAR</v>
          </cell>
        </row>
        <row r="253">
          <cell r="B253" t="str">
            <v>LKMNH LOKMAN HEKIM SAGLIK</v>
          </cell>
        </row>
        <row r="254">
          <cell r="B254" t="str">
            <v>LOGO LOGO YAZILIM</v>
          </cell>
        </row>
        <row r="255">
          <cell r="B255" t="str">
            <v>LUKSK LUKS KADIFE</v>
          </cell>
        </row>
        <row r="256">
          <cell r="B256" t="str">
            <v>MAALT MARMARIS ALTINYUNUS</v>
          </cell>
        </row>
        <row r="257">
          <cell r="B257" t="str">
            <v>MAKTK MAKINA TAKIM</v>
          </cell>
        </row>
        <row r="258">
          <cell r="B258" t="str">
            <v>MANAS MANAS ENERJI YONETIMI</v>
          </cell>
        </row>
        <row r="259">
          <cell r="B259" t="str">
            <v>MARKA MARKA YATIRIM HOLDING</v>
          </cell>
        </row>
        <row r="260">
          <cell r="B260" t="str">
            <v>MARTI MARTI OTEL</v>
          </cell>
        </row>
        <row r="261">
          <cell r="B261" t="str">
            <v>MAVI MAVI GIYIM</v>
          </cell>
        </row>
        <row r="262">
          <cell r="B262" t="str">
            <v>MEDTR MEDITERA TIBBI MALZEME</v>
          </cell>
        </row>
        <row r="263">
          <cell r="B263" t="str">
            <v>MEGAP MEGA POLIETILEN</v>
          </cell>
        </row>
        <row r="264">
          <cell r="B264" t="str">
            <v>MEPET METRO PETROL VE TESISLERI</v>
          </cell>
        </row>
        <row r="265">
          <cell r="B265" t="str">
            <v>MERCN MERCAN KIMYA</v>
          </cell>
        </row>
        <row r="266">
          <cell r="B266" t="str">
            <v>MERIT MERIT TURIZM</v>
          </cell>
        </row>
        <row r="267">
          <cell r="B267" t="str">
            <v>MERKO MERKO GIDA</v>
          </cell>
        </row>
        <row r="268">
          <cell r="B268" t="str">
            <v>METRO METRO HOLDING</v>
          </cell>
        </row>
        <row r="269">
          <cell r="B269" t="str">
            <v>METUR METEMTUR YATIRIM</v>
          </cell>
        </row>
        <row r="270">
          <cell r="B270" t="str">
            <v>MGROS MIGROS TICARET</v>
          </cell>
        </row>
        <row r="271">
          <cell r="B271" t="str">
            <v>MIPAZ MILPA</v>
          </cell>
        </row>
        <row r="272">
          <cell r="B272" t="str">
            <v>MMCAS MMC SAN. VE TIC. YAT.</v>
          </cell>
        </row>
        <row r="273">
          <cell r="B273" t="str">
            <v>MNDRS MENDERES TEKSTIL</v>
          </cell>
        </row>
        <row r="274">
          <cell r="B274" t="str">
            <v>MPARK MLP SAGLIK</v>
          </cell>
        </row>
        <row r="275">
          <cell r="B275" t="str">
            <v>MRGYO MARTI GMYO</v>
          </cell>
        </row>
        <row r="276">
          <cell r="B276" t="str">
            <v>MRSHL MARSHALL</v>
          </cell>
        </row>
        <row r="277">
          <cell r="B277" t="str">
            <v>MSGYO MISTRAL GMYO</v>
          </cell>
        </row>
        <row r="278">
          <cell r="B278" t="str">
            <v>MTRKS MATRIKS BILGI DAGITIM</v>
          </cell>
        </row>
        <row r="279">
          <cell r="B279" t="str">
            <v>MTRYO METRO YAT. ORT.</v>
          </cell>
        </row>
        <row r="280">
          <cell r="B280" t="str">
            <v>MZHLD MAZHAR ZORLU HOLDING</v>
          </cell>
        </row>
        <row r="281">
          <cell r="B281" t="str">
            <v>NATEN NATUREL ENERJI</v>
          </cell>
        </row>
        <row r="282">
          <cell r="B282" t="str">
            <v>NETAS NETAS TELEKOM.</v>
          </cell>
        </row>
        <row r="283">
          <cell r="B283" t="str">
            <v>NIBAS NIGBAS NIGDE BETON</v>
          </cell>
        </row>
        <row r="284">
          <cell r="B284" t="str">
            <v>NTGAZ NATURELGAZ</v>
          </cell>
        </row>
        <row r="285">
          <cell r="B285" t="str">
            <v>NTHOL NET HOLDING</v>
          </cell>
        </row>
        <row r="286">
          <cell r="B286" t="str">
            <v>NUGYO NUROL GMYO</v>
          </cell>
        </row>
        <row r="287">
          <cell r="B287" t="str">
            <v>NUHCM NUH CIMENTO</v>
          </cell>
        </row>
        <row r="288">
          <cell r="B288" t="str">
            <v>ODAS ODAS ELEKTRIK</v>
          </cell>
        </row>
        <row r="289">
          <cell r="B289" t="str">
            <v>ODASR ODAS ELEKTRIK - RHKP</v>
          </cell>
        </row>
        <row r="290">
          <cell r="B290" t="str">
            <v>OLMK MONDI OLMUKSAN KAGIT VE AMBALAJ</v>
          </cell>
        </row>
        <row r="291">
          <cell r="B291" t="str">
            <v>ORGE ORGE ENERJI ELEKTRIK</v>
          </cell>
        </row>
        <row r="292">
          <cell r="B292" t="str">
            <v>ORMA ORMA ORMAN MAHSULLERI</v>
          </cell>
        </row>
        <row r="293">
          <cell r="B293" t="str">
            <v>OSMEN OSMANLI MENKUL</v>
          </cell>
        </row>
        <row r="294">
          <cell r="B294" t="str">
            <v>OSTIM OSTIM ENDUSTRIYEL YAT</v>
          </cell>
        </row>
        <row r="295">
          <cell r="B295" t="str">
            <v>OTKAR OTOKAR</v>
          </cell>
        </row>
        <row r="296">
          <cell r="B296" t="str">
            <v>OYAKC OYAK CIMENTO</v>
          </cell>
        </row>
        <row r="297">
          <cell r="B297" t="str">
            <v>OYAYO OYAK YAT. ORT.</v>
          </cell>
        </row>
        <row r="298">
          <cell r="B298" t="str">
            <v>OYLUM OYLUM SINAI YATIRIMLAR</v>
          </cell>
        </row>
        <row r="299">
          <cell r="B299" t="str">
            <v>OYYAT OYAK YATIRIM MENKUL</v>
          </cell>
        </row>
        <row r="300">
          <cell r="B300" t="str">
            <v>OZBAL OZBAL CELIK BORU</v>
          </cell>
        </row>
        <row r="301">
          <cell r="B301" t="str">
            <v>OZGYO OZDERICI GMYO</v>
          </cell>
        </row>
        <row r="302">
          <cell r="B302" t="str">
            <v>OZKGY OZAK GMYO</v>
          </cell>
        </row>
        <row r="303">
          <cell r="B303" t="str">
            <v>OZRDN OZERDEN PLASTIK</v>
          </cell>
        </row>
        <row r="304">
          <cell r="B304" t="str">
            <v>PAGYO PANORA GMYO</v>
          </cell>
        </row>
        <row r="305">
          <cell r="B305" t="str">
            <v>PAMEL PAMUKOVA ELEKTRIK</v>
          </cell>
        </row>
        <row r="306">
          <cell r="B306" t="str">
            <v>PAPIL PAPILON SAVUNMA</v>
          </cell>
        </row>
        <row r="307">
          <cell r="B307" t="str">
            <v>PARSN PARSAN</v>
          </cell>
        </row>
        <row r="308">
          <cell r="B308" t="str">
            <v>PEGYO PERA GMYO</v>
          </cell>
        </row>
        <row r="309">
          <cell r="B309" t="str">
            <v>PEKGY PEKER GMYO</v>
          </cell>
        </row>
        <row r="310">
          <cell r="B310" t="str">
            <v>PENGD PENGUEN GIDA</v>
          </cell>
        </row>
        <row r="311">
          <cell r="B311" t="str">
            <v>PENTA PENTA TEKNOLOJI URUNLERI DAGITIM</v>
          </cell>
        </row>
        <row r="312">
          <cell r="B312" t="str">
            <v>PETKM PETKIM</v>
          </cell>
        </row>
        <row r="313">
          <cell r="B313" t="str">
            <v>PETUN PINAR ET VE UN</v>
          </cell>
        </row>
        <row r="314">
          <cell r="B314" t="str">
            <v>PGSUS PEGASUS</v>
          </cell>
        </row>
        <row r="315">
          <cell r="B315" t="str">
            <v>PINSU PINAR SU</v>
          </cell>
        </row>
        <row r="316">
          <cell r="B316" t="str">
            <v>PKART PLASTIKKART</v>
          </cell>
        </row>
        <row r="317">
          <cell r="B317" t="str">
            <v>PKENT PETROKENT TURIZM</v>
          </cell>
        </row>
        <row r="318">
          <cell r="B318" t="str">
            <v>PNSUT PINAR SUT</v>
          </cell>
        </row>
        <row r="319">
          <cell r="B319" t="str">
            <v>POLHO POLISAN HOLDING</v>
          </cell>
        </row>
        <row r="320">
          <cell r="B320" t="str">
            <v>POLTK POLITEKNIK METAL</v>
          </cell>
        </row>
        <row r="321">
          <cell r="B321" t="str">
            <v>PRKAB TURK PRYSMIAN KABLO</v>
          </cell>
        </row>
        <row r="322">
          <cell r="B322" t="str">
            <v>PRKME PARK ELEK.MADENCILIK</v>
          </cell>
        </row>
        <row r="323">
          <cell r="B323" t="str">
            <v>PRZMA PRIZMA PRESS MATBAACILIK</v>
          </cell>
        </row>
        <row r="324">
          <cell r="B324" t="str">
            <v>PSDTC PERGAMON DIS TICARET</v>
          </cell>
        </row>
        <row r="325">
          <cell r="B325" t="str">
            <v>QNBFB QNB FINANSBANK</v>
          </cell>
        </row>
        <row r="326">
          <cell r="B326" t="str">
            <v>QNBFL QNB FINANS FINANSAL KIRALAMA</v>
          </cell>
        </row>
        <row r="327">
          <cell r="B327" t="str">
            <v>QUAGR QUA GRANITE HAYAL YAPI</v>
          </cell>
        </row>
        <row r="328">
          <cell r="B328" t="str">
            <v>RALYH RAL YATIRIM HOLDING</v>
          </cell>
        </row>
        <row r="329">
          <cell r="B329" t="str">
            <v>RAYSG RAY SIGORTA</v>
          </cell>
        </row>
        <row r="330">
          <cell r="B330" t="str">
            <v>RHEAG RHEA GIRISIM</v>
          </cell>
        </row>
        <row r="331">
          <cell r="B331" t="str">
            <v>RODRG RODRIGO TEKSTIL</v>
          </cell>
        </row>
        <row r="332">
          <cell r="B332" t="str">
            <v>ROYAL ROYAL HALI</v>
          </cell>
        </row>
        <row r="333">
          <cell r="B333" t="str">
            <v>RTALB RTA LABORATUVARLARI</v>
          </cell>
        </row>
        <row r="334">
          <cell r="B334" t="str">
            <v>RYGYO REYSAS GMYO</v>
          </cell>
        </row>
        <row r="335">
          <cell r="B335" t="str">
            <v>RYSAS REYSAS LOJISTIK</v>
          </cell>
        </row>
        <row r="336">
          <cell r="B336" t="str">
            <v>SAFKR SAFKAR EGE SOGUTMACILIK</v>
          </cell>
        </row>
        <row r="337">
          <cell r="B337" t="str">
            <v>SAHOL SABANCI HOLDING</v>
          </cell>
        </row>
        <row r="338">
          <cell r="B338" t="str">
            <v>SAMAT SARAY MATBAACILIK</v>
          </cell>
        </row>
        <row r="339">
          <cell r="B339" t="str">
            <v>SANEL SANEL MUHENDISLIK</v>
          </cell>
        </row>
        <row r="340">
          <cell r="B340" t="str">
            <v>SANFM SANIFOAM SUNGER</v>
          </cell>
        </row>
        <row r="341">
          <cell r="B341" t="str">
            <v>SANKO SANKO PAZARLAMA</v>
          </cell>
        </row>
        <row r="342">
          <cell r="B342" t="str">
            <v>SARKY SARKUYSAN</v>
          </cell>
        </row>
        <row r="343">
          <cell r="B343" t="str">
            <v>SASA SASA POLYESTER</v>
          </cell>
        </row>
        <row r="344">
          <cell r="B344" t="str">
            <v>SAYAS SAY YENILENEBILIR ENERJI</v>
          </cell>
        </row>
        <row r="345">
          <cell r="B345" t="str">
            <v>SEKFK SEKER FIN. KIR.</v>
          </cell>
        </row>
        <row r="346">
          <cell r="B346" t="str">
            <v>SEKUR SEKURO PLASTIK</v>
          </cell>
        </row>
        <row r="347">
          <cell r="B347" t="str">
            <v>SELEC SELCUK ECZA DEPOSU</v>
          </cell>
        </row>
        <row r="348">
          <cell r="B348" t="str">
            <v>SELGD SELCUK GIDA</v>
          </cell>
        </row>
        <row r="349">
          <cell r="B349" t="str">
            <v>SELVA SELVA GIDA SANAYI</v>
          </cell>
        </row>
        <row r="350">
          <cell r="B350" t="str">
            <v>SERVE SERVE FILM PRODUKSIYON</v>
          </cell>
        </row>
        <row r="351">
          <cell r="B351" t="str">
            <v>SEYKM SEYITLER KIMYA</v>
          </cell>
        </row>
        <row r="352">
          <cell r="B352" t="str">
            <v>SILVR SILVERLINE ENDUSTRI</v>
          </cell>
        </row>
        <row r="353">
          <cell r="B353" t="str">
            <v>SISE SISE CAM</v>
          </cell>
        </row>
        <row r="354">
          <cell r="B354" t="str">
            <v>SKBNK SEKERBANK</v>
          </cell>
        </row>
        <row r="355">
          <cell r="B355" t="str">
            <v>SKTAS SOKTAS</v>
          </cell>
        </row>
        <row r="356">
          <cell r="B356" t="str">
            <v>SMART SMARTIKS YAZILIM</v>
          </cell>
        </row>
        <row r="357">
          <cell r="B357" t="str">
            <v>SNGYO SINPAS GMYO</v>
          </cell>
        </row>
        <row r="358">
          <cell r="B358" t="str">
            <v>SNKRN SENKRON GUVENLIK</v>
          </cell>
        </row>
        <row r="359">
          <cell r="B359" t="str">
            <v>SNPAM SONMEZ PAMUKLU</v>
          </cell>
        </row>
        <row r="360">
          <cell r="B360" t="str">
            <v>SODSN SODAS SODYUM SANAYII</v>
          </cell>
        </row>
        <row r="361">
          <cell r="B361" t="str">
            <v>SOKM SOK MARKETLER TICARET</v>
          </cell>
        </row>
        <row r="362">
          <cell r="B362" t="str">
            <v>SONME SONMEZ FILAMENT</v>
          </cell>
        </row>
        <row r="363">
          <cell r="B363" t="str">
            <v>SRVGY SERVET GMYO</v>
          </cell>
        </row>
        <row r="364">
          <cell r="B364" t="str">
            <v>SUMAS SUMAS SUNI TAHTA</v>
          </cell>
        </row>
        <row r="365">
          <cell r="B365" t="str">
            <v>TACTR TAC TARIM URUNLERI</v>
          </cell>
        </row>
        <row r="366">
          <cell r="B366" t="str">
            <v>TATGD TAT GIDA</v>
          </cell>
        </row>
        <row r="367">
          <cell r="B367" t="str">
            <v>TAVHL TAV HAVALIMANLARI</v>
          </cell>
        </row>
        <row r="368">
          <cell r="B368" t="str">
            <v>TBORG T.TUBORG</v>
          </cell>
        </row>
        <row r="369">
          <cell r="B369" t="str">
            <v>TCELL TURKCELL</v>
          </cell>
        </row>
        <row r="370">
          <cell r="B370" t="str">
            <v>TDGYO TREND GMYO</v>
          </cell>
        </row>
        <row r="371">
          <cell r="B371" t="str">
            <v>TEKTU TEK-ART TURIZM</v>
          </cell>
        </row>
        <row r="372">
          <cell r="B372" t="str">
            <v>TGSAS TGS DIS TICARET</v>
          </cell>
        </row>
        <row r="373">
          <cell r="B373" t="str">
            <v>THYAO TURK HAVA YOLLARI</v>
          </cell>
        </row>
        <row r="374">
          <cell r="B374" t="str">
            <v>TIRE MONDI TIRE KUTSAN</v>
          </cell>
        </row>
        <row r="375">
          <cell r="B375" t="str">
            <v>TKFEN TEKFEN HOLDING</v>
          </cell>
        </row>
        <row r="376">
          <cell r="B376" t="str">
            <v>TKNSA TEKNOSA IC VE DIS TICARET</v>
          </cell>
        </row>
        <row r="377">
          <cell r="B377" t="str">
            <v>TKURU TAZE KURU GIDA</v>
          </cell>
        </row>
        <row r="378">
          <cell r="B378" t="str">
            <v>TLMAN TRABZON LIMAN</v>
          </cell>
        </row>
        <row r="379">
          <cell r="B379" t="str">
            <v>TMPOL TEMAPOL POLIMER PLASTIK</v>
          </cell>
        </row>
        <row r="380">
          <cell r="B380" t="str">
            <v>TMSN TUMOSAN MOTOR VE TRAKTOR</v>
          </cell>
        </row>
        <row r="381">
          <cell r="B381" t="str">
            <v>TOASO TOFAS OTO. FAB.</v>
          </cell>
        </row>
        <row r="382">
          <cell r="B382" t="str">
            <v>TRCAS TURCAS PETROL</v>
          </cell>
        </row>
        <row r="383">
          <cell r="B383" t="str">
            <v>TRGYO TORUNLAR GMYO</v>
          </cell>
        </row>
        <row r="384">
          <cell r="B384" t="str">
            <v>TRILC TURK ILAC SERUM</v>
          </cell>
        </row>
        <row r="385">
          <cell r="B385" t="str">
            <v>TSGYO TSKB GMYO</v>
          </cell>
        </row>
        <row r="386">
          <cell r="B386" t="str">
            <v>TSKB T.S.K.B.</v>
          </cell>
        </row>
        <row r="387">
          <cell r="B387" t="str">
            <v>TSPOR TRABZONSPOR SPORTIF</v>
          </cell>
        </row>
        <row r="388">
          <cell r="B388" t="str">
            <v>TTKOM TURK TELEKOM</v>
          </cell>
        </row>
        <row r="389">
          <cell r="B389" t="str">
            <v>TTRAK TURK TRAKTOR</v>
          </cell>
        </row>
        <row r="390">
          <cell r="B390" t="str">
            <v>TUCLK TUGCELIK</v>
          </cell>
        </row>
        <row r="391">
          <cell r="B391" t="str">
            <v>TUKAS TUKAS</v>
          </cell>
        </row>
        <row r="392">
          <cell r="B392" t="str">
            <v>TUPRS TUPRAS</v>
          </cell>
        </row>
        <row r="393">
          <cell r="B393" t="str">
            <v>TUREX TUREKS TURIZM TASIMACILIK</v>
          </cell>
        </row>
        <row r="394">
          <cell r="B394" t="str">
            <v>TURGG TURKER PROJE GAYRIMENKUL</v>
          </cell>
        </row>
        <row r="395">
          <cell r="B395" t="str">
            <v>TURSG TURKIYE SIGORTA</v>
          </cell>
        </row>
        <row r="396">
          <cell r="B396" t="str">
            <v>UFUK UFUK YATIRIM</v>
          </cell>
        </row>
        <row r="397">
          <cell r="B397" t="str">
            <v>ULAS ULASLAR TURIZM YAT.</v>
          </cell>
        </row>
        <row r="398">
          <cell r="B398" t="str">
            <v>ULKER ULKER BISKUVI</v>
          </cell>
        </row>
        <row r="399">
          <cell r="B399" t="str">
            <v>ULUSE ULUSOY ELEKTRIK</v>
          </cell>
        </row>
        <row r="400">
          <cell r="B400" t="str">
            <v>ULUUN ULUSOY UN SANAYI</v>
          </cell>
        </row>
        <row r="401">
          <cell r="B401" t="str">
            <v>UMPAS UMPAS HOLDING</v>
          </cell>
        </row>
        <row r="402">
          <cell r="B402" t="str">
            <v>UNLU UNLU YATIRIM HOLDING</v>
          </cell>
        </row>
        <row r="403">
          <cell r="B403" t="str">
            <v>USAK USAK SERAMIK</v>
          </cell>
        </row>
        <row r="404">
          <cell r="B404" t="str">
            <v>UTPYA UTOPYA TURIZM</v>
          </cell>
        </row>
        <row r="405">
          <cell r="B405" t="str">
            <v>UZERB UZERTAS BOYA</v>
          </cell>
        </row>
        <row r="406">
          <cell r="B406" t="str">
            <v>VAKBN VAKIFLAR BANKASI</v>
          </cell>
        </row>
        <row r="407">
          <cell r="B407" t="str">
            <v>VAKFN VAKIF FIN. KIR.</v>
          </cell>
        </row>
        <row r="408">
          <cell r="B408" t="str">
            <v>VAKKO VAKKO TEKSTIL</v>
          </cell>
        </row>
        <row r="409">
          <cell r="B409" t="str">
            <v>VANGD VANET GIDA</v>
          </cell>
        </row>
        <row r="410">
          <cell r="B410" t="str">
            <v>VBTYZ VBT YAZILIM</v>
          </cell>
        </row>
        <row r="411">
          <cell r="B411" t="str">
            <v>VERTU VERUSATURK GIRISIM</v>
          </cell>
        </row>
        <row r="412">
          <cell r="B412" t="str">
            <v>VERUS VERUSA HOLDING</v>
          </cell>
        </row>
        <row r="413">
          <cell r="B413" t="str">
            <v>VESBE VESTEL BEYAZ ESYA</v>
          </cell>
        </row>
        <row r="414">
          <cell r="B414" t="str">
            <v>VESTL VESTEL</v>
          </cell>
        </row>
        <row r="415">
          <cell r="B415" t="str">
            <v>VKFYO VAKIF YAT. ORT.</v>
          </cell>
        </row>
        <row r="416">
          <cell r="B416" t="str">
            <v>VKGYO VAKIF GMYO</v>
          </cell>
        </row>
        <row r="417">
          <cell r="B417" t="str">
            <v>VKING VIKING KAGIT</v>
          </cell>
        </row>
        <row r="418">
          <cell r="B418" t="str">
            <v>YAPRK YAPRAK SUT VE BESI CIFT.</v>
          </cell>
        </row>
        <row r="419">
          <cell r="B419" t="str">
            <v>YATAS YATAS</v>
          </cell>
        </row>
        <row r="420">
          <cell r="B420" t="str">
            <v>YAYLA YAYLA EN. UR. TUR. VE INS</v>
          </cell>
        </row>
        <row r="421">
          <cell r="B421" t="str">
            <v>YBTAS YIBITAS INSAAT MALZEME</v>
          </cell>
        </row>
        <row r="422">
          <cell r="B422" t="str">
            <v>YESIL YESIL YATIRIM HOLDING</v>
          </cell>
        </row>
        <row r="423">
          <cell r="B423" t="str">
            <v>YGGYO YENI GIMAT GMYO</v>
          </cell>
        </row>
        <row r="424">
          <cell r="B424" t="str">
            <v>YGYO YESIL GMYO</v>
          </cell>
        </row>
        <row r="425">
          <cell r="B425" t="str">
            <v>YKBNK YAPI VE KREDI BANK.</v>
          </cell>
        </row>
        <row r="426">
          <cell r="B426" t="str">
            <v>YKSLN YUKSELEN CELIK</v>
          </cell>
        </row>
        <row r="427">
          <cell r="B427" t="str">
            <v>YONGA YONGA MOBILYA</v>
          </cell>
        </row>
        <row r="428">
          <cell r="B428" t="str">
            <v>YUNSA YUNSA</v>
          </cell>
        </row>
        <row r="429">
          <cell r="B429" t="str">
            <v>YYAPI YESIL YAPI</v>
          </cell>
        </row>
        <row r="430">
          <cell r="B430" t="str">
            <v>ZOREN ZORLU ENERJI</v>
          </cell>
        </row>
        <row r="431">
          <cell r="B431" t="str">
            <v>ZRGYO ZIRAAT GMYO</v>
          </cell>
        </row>
      </sheetData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seler" connectionId="1" xr16:uid="{91BF782E-E9A4-429E-A7CE-E0C5998EEB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BD4-596A-4957-B407-BF0B2797E4D5}">
  <dimension ref="A1:AC24"/>
  <sheetViews>
    <sheetView zoomScale="115" zoomScaleNormal="115" workbookViewId="0">
      <selection sqref="A1:P1"/>
    </sheetView>
  </sheetViews>
  <sheetFormatPr defaultRowHeight="14.4" x14ac:dyDescent="0.3"/>
  <cols>
    <col min="1" max="1" width="19.88671875" customWidth="1"/>
    <col min="2" max="2" width="7.6640625" bestFit="1" customWidth="1"/>
    <col min="3" max="3" width="1.88671875" customWidth="1"/>
    <col min="4" max="4" width="19.88671875" customWidth="1"/>
    <col min="5" max="5" width="7.6640625" bestFit="1" customWidth="1"/>
    <col min="6" max="6" width="1.88671875" customWidth="1"/>
    <col min="7" max="7" width="19.88671875" customWidth="1"/>
    <col min="8" max="8" width="7.6640625" bestFit="1" customWidth="1"/>
    <col min="9" max="9" width="1.88671875" customWidth="1"/>
    <col min="10" max="10" width="19.88671875" customWidth="1"/>
    <col min="11" max="11" width="7.6640625" bestFit="1" customWidth="1"/>
    <col min="12" max="12" width="1.88671875" customWidth="1"/>
    <col min="13" max="13" width="19.88671875" customWidth="1"/>
    <col min="14" max="14" width="7.6640625" bestFit="1" customWidth="1"/>
    <col min="15" max="15" width="1.88671875" customWidth="1"/>
    <col min="16" max="16" width="19.88671875" customWidth="1"/>
    <col min="17" max="17" width="7.6640625" bestFit="1" customWidth="1"/>
    <col min="18" max="18" width="1.88671875" customWidth="1"/>
  </cols>
  <sheetData>
    <row r="1" spans="1:29" ht="30" customHeight="1" x14ac:dyDescent="0.3">
      <c r="A1" s="93" t="s">
        <v>869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t="s">
        <v>879</v>
      </c>
    </row>
    <row r="2" spans="1:29" ht="24.6" customHeight="1" x14ac:dyDescent="0.3">
      <c r="A2" s="94" t="s">
        <v>875</v>
      </c>
      <c r="B2" s="94"/>
      <c r="C2" s="40"/>
      <c r="D2" s="94" t="s">
        <v>874</v>
      </c>
      <c r="E2" s="94"/>
      <c r="F2" s="40"/>
      <c r="G2" s="94" t="s">
        <v>870</v>
      </c>
      <c r="H2" s="94"/>
      <c r="I2" s="40"/>
      <c r="J2" s="94" t="s">
        <v>873</v>
      </c>
      <c r="K2" s="94"/>
      <c r="L2" s="40"/>
      <c r="M2" s="94" t="s">
        <v>871</v>
      </c>
      <c r="N2" s="94"/>
      <c r="O2" s="40"/>
      <c r="P2" s="95" t="s">
        <v>872</v>
      </c>
      <c r="Q2" s="95"/>
      <c r="R2" s="40"/>
      <c r="AC2" t="s">
        <v>880</v>
      </c>
    </row>
    <row r="3" spans="1:29" s="39" customFormat="1" x14ac:dyDescent="0.3">
      <c r="A3" s="96" t="s">
        <v>879</v>
      </c>
      <c r="B3" s="97"/>
      <c r="C3" s="41"/>
      <c r="D3" s="96" t="s">
        <v>878</v>
      </c>
      <c r="E3" s="97"/>
      <c r="F3" s="41"/>
      <c r="G3" s="96" t="s">
        <v>878</v>
      </c>
      <c r="H3" s="97"/>
      <c r="I3" s="41"/>
      <c r="J3" s="96" t="s">
        <v>878</v>
      </c>
      <c r="K3" s="97"/>
      <c r="L3" s="41"/>
      <c r="M3" s="96" t="s">
        <v>878</v>
      </c>
      <c r="N3" s="97"/>
      <c r="O3" s="41"/>
      <c r="P3" s="96" t="s">
        <v>878</v>
      </c>
      <c r="Q3" s="97"/>
      <c r="R3" s="41"/>
    </row>
    <row r="4" spans="1:29" x14ac:dyDescent="0.3">
      <c r="A4" s="44" t="s">
        <v>876</v>
      </c>
      <c r="B4" s="44" t="s">
        <v>877</v>
      </c>
      <c r="C4" s="42"/>
      <c r="D4" s="44" t="s">
        <v>876</v>
      </c>
      <c r="E4" s="44" t="s">
        <v>877</v>
      </c>
      <c r="F4" s="40"/>
      <c r="G4" s="44" t="s">
        <v>876</v>
      </c>
      <c r="H4" s="44" t="s">
        <v>877</v>
      </c>
      <c r="I4" s="40"/>
      <c r="J4" s="44" t="s">
        <v>876</v>
      </c>
      <c r="K4" s="44" t="s">
        <v>877</v>
      </c>
      <c r="L4" s="40"/>
      <c r="M4" s="44" t="s">
        <v>876</v>
      </c>
      <c r="N4" s="44" t="s">
        <v>877</v>
      </c>
      <c r="O4" s="40"/>
      <c r="P4" s="44" t="s">
        <v>876</v>
      </c>
      <c r="Q4" s="44" t="s">
        <v>877</v>
      </c>
      <c r="R4" s="40"/>
    </row>
    <row r="5" spans="1:29" x14ac:dyDescent="0.3">
      <c r="A5" s="45" t="str">
        <f ca="1">VLOOKUP(B5,'ANA SAYFA'!$F$3:$I$431,4)</f>
        <v>ALBRK ALBARAKA TURK</v>
      </c>
      <c r="B5" s="45">
        <f ca="1">IF($A$3="Kazandıran ilk 20 Hisse",LARGE('ANA SAYFA'!$F$4:$F$24,'ANA SAYFA'!A4),SMALL('ANA SAYFA'!$F$4:$F$24,'ANA SAYFA'!A4))</f>
        <v>40.304182509505708</v>
      </c>
      <c r="C5" s="40"/>
      <c r="D5" s="38"/>
      <c r="E5" s="45"/>
      <c r="F5" s="40"/>
      <c r="G5" s="38"/>
      <c r="H5" s="45"/>
      <c r="I5" s="40"/>
      <c r="J5" s="38"/>
      <c r="K5" s="45"/>
      <c r="L5" s="40"/>
      <c r="M5" s="38"/>
      <c r="N5" s="45"/>
      <c r="O5" s="40"/>
      <c r="P5" s="38"/>
      <c r="Q5" s="45"/>
      <c r="R5" s="40"/>
    </row>
    <row r="6" spans="1:29" x14ac:dyDescent="0.3">
      <c r="A6" s="45" t="str">
        <f ca="1">LOOKUP(B6,'ANA SAYFA'!$F$4:$F$24,'ANA SAYFA'!$I$4:$I$24)</f>
        <v>AKSA AKSA</v>
      </c>
      <c r="B6" s="45">
        <f ca="1">IF($A$3="Kazandıran ilk 20 Hisse",LARGE('ANA SAYFA'!$F$4:$F$24,'ANA SAYFA'!A5),SMALL('ANA SAYFA'!$F$4:$F$24,'ANA SAYFA'!A5))</f>
        <v>29.61931290622098</v>
      </c>
      <c r="C6" s="40"/>
      <c r="D6" s="38"/>
      <c r="E6" s="45"/>
      <c r="F6" s="40"/>
      <c r="G6" s="38"/>
      <c r="H6" s="45"/>
      <c r="I6" s="40"/>
      <c r="J6" s="38"/>
      <c r="K6" s="45"/>
      <c r="L6" s="40"/>
      <c r="M6" s="38"/>
      <c r="N6" s="45"/>
      <c r="O6" s="40"/>
      <c r="P6" s="38"/>
      <c r="Q6" s="45"/>
      <c r="R6" s="40"/>
    </row>
    <row r="7" spans="1:29" x14ac:dyDescent="0.3">
      <c r="A7" s="45" t="str">
        <f ca="1">LOOKUP(B7,'ANA SAYFA'!$F$4:$F$24,'ANA SAYFA'!$I$4:$I$24)</f>
        <v>AKSA AKSA</v>
      </c>
      <c r="B7" s="45">
        <f ca="1">IF($A$3="Kazandıran ilk 20 Hisse",LARGE('ANA SAYFA'!$F$4:$F$24,'ANA SAYFA'!A6),SMALL('ANA SAYFA'!$F$4:$F$24,'ANA SAYFA'!A6))</f>
        <v>25.949367088607602</v>
      </c>
      <c r="C7" s="40"/>
      <c r="D7" s="38"/>
      <c r="E7" s="45"/>
      <c r="F7" s="40"/>
      <c r="G7" s="38"/>
      <c r="H7" s="45"/>
      <c r="I7" s="40"/>
      <c r="J7" s="38"/>
      <c r="K7" s="45"/>
      <c r="L7" s="40"/>
      <c r="M7" s="38"/>
      <c r="N7" s="45"/>
      <c r="O7" s="40"/>
      <c r="P7" s="38"/>
      <c r="Q7" s="45"/>
      <c r="R7" s="40"/>
    </row>
    <row r="8" spans="1:29" x14ac:dyDescent="0.3">
      <c r="A8" s="45" t="str">
        <f ca="1">LOOKUP(B8,'ANA SAYFA'!$F$4:$F$24,'ANA SAYFA'!$I$4:$I$24)</f>
        <v>AKSA AKSA</v>
      </c>
      <c r="B8" s="45">
        <f ca="1">IF($A$3="Kazandıran ilk 20 Hisse",LARGE('ANA SAYFA'!$F$4:$F$24,'ANA SAYFA'!A7),SMALL('ANA SAYFA'!$F$4:$F$24,'ANA SAYFA'!A7))</f>
        <v>24.111111111111111</v>
      </c>
      <c r="C8" s="40"/>
      <c r="D8" s="38"/>
      <c r="E8" s="45"/>
      <c r="F8" s="40"/>
      <c r="G8" s="38"/>
      <c r="H8" s="45"/>
      <c r="I8" s="40"/>
      <c r="J8" s="38"/>
      <c r="K8" s="45"/>
      <c r="L8" s="40"/>
      <c r="M8" s="38"/>
      <c r="N8" s="45"/>
      <c r="O8" s="40"/>
      <c r="P8" s="38"/>
      <c r="Q8" s="45"/>
      <c r="R8" s="40"/>
    </row>
    <row r="9" spans="1:29" x14ac:dyDescent="0.3">
      <c r="A9" s="45" t="str">
        <f ca="1">LOOKUP(B9,'ANA SAYFA'!$F$4:$F$24,'ANA SAYFA'!$I$4:$I$24)</f>
        <v>AKMGY AKMERKEZ GMYO</v>
      </c>
      <c r="B9" s="45">
        <f ca="1">IF($A$3="Kazandıran ilk 20 Hisse",LARGE('ANA SAYFA'!$F$4:$F$24,'ANA SAYFA'!A8),SMALL('ANA SAYFA'!$F$4:$F$24,'ANA SAYFA'!A8))</f>
        <v>12.653061224489798</v>
      </c>
      <c r="C9" s="43"/>
      <c r="E9" s="46"/>
      <c r="F9" s="43"/>
      <c r="H9" s="46"/>
      <c r="I9" s="43"/>
      <c r="K9" s="46"/>
      <c r="L9" s="43"/>
      <c r="N9" s="46"/>
      <c r="O9" s="43"/>
      <c r="Q9" s="46"/>
      <c r="R9" s="43"/>
    </row>
    <row r="10" spans="1:29" x14ac:dyDescent="0.3">
      <c r="A10" s="45" t="str">
        <f ca="1">LOOKUP(B10,'ANA SAYFA'!$F$4:$F$24,'ANA SAYFA'!$I$4:$I$24)</f>
        <v>AKMGY AKMERKEZ GMYO</v>
      </c>
      <c r="B10" s="45">
        <f ca="1">IF($A$3="Kazandıran ilk 20 Hisse",LARGE('ANA SAYFA'!$F$4:$F$24,'ANA SAYFA'!A9),SMALL('ANA SAYFA'!$F$4:$F$24,'ANA SAYFA'!A9))</f>
        <v>7.1047008547008463</v>
      </c>
      <c r="C10" s="43"/>
      <c r="E10" s="46"/>
      <c r="F10" s="43"/>
      <c r="H10" s="46"/>
      <c r="I10" s="43"/>
      <c r="K10" s="46"/>
      <c r="L10" s="43"/>
      <c r="N10" s="46"/>
      <c r="O10" s="43"/>
      <c r="Q10" s="46"/>
      <c r="R10" s="43"/>
    </row>
    <row r="11" spans="1:29" x14ac:dyDescent="0.3">
      <c r="A11" s="45" t="str">
        <f ca="1">LOOKUP(B11,'ANA SAYFA'!$F$4:$F$24,'ANA SAYFA'!$I$4:$I$24)</f>
        <v>AKMGY AKMERKEZ GMYO</v>
      </c>
      <c r="B11" s="45">
        <f ca="1">IF($A$3="Kazandıran ilk 20 Hisse",LARGE('ANA SAYFA'!$F$4:$F$24,'ANA SAYFA'!A10),SMALL('ANA SAYFA'!$F$4:$F$24,'ANA SAYFA'!A10))</f>
        <v>0.1352569882777328</v>
      </c>
      <c r="C11" s="43"/>
      <c r="E11" s="46"/>
      <c r="F11" s="43"/>
      <c r="H11" s="46"/>
      <c r="I11" s="43"/>
      <c r="K11" s="46"/>
      <c r="L11" s="43"/>
      <c r="N11" s="46"/>
      <c r="O11" s="43"/>
      <c r="Q11" s="46"/>
      <c r="R11" s="43"/>
    </row>
    <row r="12" spans="1:29" x14ac:dyDescent="0.3">
      <c r="A12" s="45" t="str">
        <f ca="1">LOOKUP(B12,'ANA SAYFA'!$F$4:$F$24,'ANA SAYFA'!$I$4:$I$24)</f>
        <v>AKMGY AKMERKEZ GMYO</v>
      </c>
      <c r="B12" s="45">
        <f ca="1">IF($A$3="Kazandıran ilk 20 Hisse",LARGE('ANA SAYFA'!$F$4:$F$24,'ANA SAYFA'!A11),SMALL('ANA SAYFA'!$F$4:$F$24,'ANA SAYFA'!A11))</f>
        <v>-6.8153655514250175</v>
      </c>
      <c r="C12" s="43"/>
      <c r="E12" s="46"/>
      <c r="F12" s="43"/>
      <c r="H12" s="46"/>
      <c r="I12" s="43"/>
      <c r="K12" s="46"/>
      <c r="L12" s="43"/>
      <c r="N12" s="46"/>
      <c r="O12" s="43"/>
      <c r="Q12" s="46"/>
      <c r="R12" s="43"/>
    </row>
    <row r="13" spans="1:29" x14ac:dyDescent="0.3">
      <c r="A13" s="45" t="str">
        <f ca="1">VLOOKUP(B13,'ANA SAYFA'!$F$4:$I$431,4)</f>
        <v>AKYHO AKDENIZ YATIRIM HOLDING</v>
      </c>
      <c r="B13" s="45">
        <f ca="1">IF($A$3="Kazandıran ilk 20 Hisse",LARGE('ANA SAYFA'!$F$4:$F$24,'ANA SAYFA'!A12),SMALL('ANA SAYFA'!$F$4:$F$24,'ANA SAYFA'!A12))</f>
        <v>-9.2964824120603122</v>
      </c>
      <c r="C13" s="43"/>
      <c r="E13" s="46"/>
      <c r="F13" s="43"/>
      <c r="H13" s="46"/>
      <c r="I13" s="43"/>
      <c r="K13" s="46"/>
      <c r="L13" s="43"/>
      <c r="N13" s="46"/>
      <c r="O13" s="43"/>
      <c r="Q13" s="46"/>
      <c r="R13" s="43"/>
    </row>
    <row r="14" spans="1:29" x14ac:dyDescent="0.3">
      <c r="A14" s="45" t="str">
        <f ca="1">VLOOKUP(B14,'ANA SAYFA'!$F$4:$I$431,4)</f>
        <v>AKYHO AKDENIZ YATIRIM HOLDING</v>
      </c>
      <c r="B14" s="45">
        <f ca="1">IF($A$3="Kazandıran ilk 20 Hisse",LARGE('ANA SAYFA'!$F$4:$F$24,'ANA SAYFA'!A13),SMALL('ANA SAYFA'!$F$4:$F$24,'ANA SAYFA'!A13))</f>
        <v>-18.066666666666674</v>
      </c>
      <c r="C14" s="43"/>
      <c r="E14" s="46"/>
      <c r="F14" s="43"/>
      <c r="H14" s="46"/>
      <c r="I14" s="43"/>
      <c r="K14" s="46"/>
      <c r="L14" s="43"/>
      <c r="N14" s="46"/>
      <c r="O14" s="43"/>
      <c r="Q14" s="46"/>
      <c r="R14" s="43"/>
    </row>
    <row r="15" spans="1:29" x14ac:dyDescent="0.3">
      <c r="A15" s="45" t="str">
        <f ca="1">VLOOKUP(B15,'ANA SAYFA'!$F$4:$I$431,4)</f>
        <v>AKYHO AKDENIZ YATIRIM HOLDING</v>
      </c>
      <c r="B15" s="45">
        <f ca="1">IF($A$3="Kazandıran ilk 20 Hisse",LARGE('ANA SAYFA'!$F$4:$F$24,'ANA SAYFA'!A14),SMALL('ANA SAYFA'!$F$4:$F$24,'ANA SAYFA'!A14))</f>
        <v>-18.904320987654316</v>
      </c>
      <c r="C15" s="43"/>
      <c r="E15" s="46"/>
      <c r="F15" s="43"/>
      <c r="H15" s="46"/>
      <c r="I15" s="43"/>
      <c r="K15" s="46"/>
      <c r="L15" s="43"/>
      <c r="N15" s="46"/>
      <c r="O15" s="43"/>
      <c r="Q15" s="46"/>
      <c r="R15" s="43"/>
    </row>
    <row r="16" spans="1:29" x14ac:dyDescent="0.3">
      <c r="A16" s="45" t="str">
        <f ca="1">VLOOKUP(B16,'ANA SAYFA'!$F$4:$I$431,4)</f>
        <v>AKGRT AKSIGORTA</v>
      </c>
      <c r="B16" s="45">
        <f ca="1">IF($A$3="Kazandıran ilk 20 Hisse",LARGE('ANA SAYFA'!$F$4:$F$24,'ANA SAYFA'!A15),SMALL('ANA SAYFA'!$F$4:$F$24,'ANA SAYFA'!A15))</f>
        <v>-21.447368421052644</v>
      </c>
      <c r="C16" s="43"/>
      <c r="E16" s="46"/>
      <c r="F16" s="43"/>
      <c r="H16" s="46"/>
      <c r="I16" s="43"/>
      <c r="K16" s="46"/>
      <c r="L16" s="43"/>
      <c r="N16" s="46"/>
      <c r="O16" s="43"/>
      <c r="Q16" s="46"/>
      <c r="R16" s="43"/>
    </row>
    <row r="17" spans="1:18" x14ac:dyDescent="0.3">
      <c r="A17" s="45" t="str">
        <f ca="1">VLOOKUP(B17,'ANA SAYFA'!$F$4:$I$431,4)</f>
        <v>ADESE ADESE GAYRIMENKUL</v>
      </c>
      <c r="B17" s="45">
        <f ca="1">IF($A$3="Kazandıran ilk 20 Hisse",LARGE('ANA SAYFA'!$F$4:$F$24,'ANA SAYFA'!A16),SMALL('ANA SAYFA'!$F$4:$F$24,'ANA SAYFA'!A16))</f>
        <v>-27.536231884057987</v>
      </c>
      <c r="C17" s="43"/>
      <c r="E17" s="46"/>
      <c r="F17" s="43"/>
      <c r="H17" s="46"/>
      <c r="I17" s="43"/>
      <c r="K17" s="46"/>
      <c r="L17" s="43"/>
      <c r="N17" s="46"/>
      <c r="O17" s="43"/>
      <c r="Q17" s="46"/>
      <c r="R17" s="43"/>
    </row>
    <row r="18" spans="1:18" x14ac:dyDescent="0.3">
      <c r="A18" s="45" t="str">
        <f ca="1">VLOOKUP(B18,'ANA SAYFA'!$F$4:$I$431,4)</f>
        <v>ADESE ADESE GAYRIMENKUL</v>
      </c>
      <c r="B18" s="45">
        <f ca="1">IF($A$3="Kazandıran ilk 20 Hisse",LARGE('ANA SAYFA'!$F$4:$F$24,'ANA SAYFA'!A17),SMALL('ANA SAYFA'!$F$4:$F$24,'ANA SAYFA'!A17))</f>
        <v>-28.877005347593581</v>
      </c>
      <c r="C18" s="43"/>
      <c r="E18" s="46"/>
      <c r="F18" s="43"/>
      <c r="H18" s="46"/>
      <c r="I18" s="43"/>
      <c r="K18" s="46"/>
      <c r="L18" s="43"/>
      <c r="N18" s="46"/>
      <c r="O18" s="43"/>
      <c r="Q18" s="46"/>
      <c r="R18" s="43"/>
    </row>
    <row r="19" spans="1:18" x14ac:dyDescent="0.3">
      <c r="A19" s="45" t="str">
        <f ca="1">VLOOKUP(B19,'ANA SAYFA'!$F$4:$I$431,4)</f>
        <v>ADESE ADESE GAYRIMENKUL</v>
      </c>
      <c r="B19" s="45">
        <f ca="1">IF($A$3="Kazandıran ilk 20 Hisse",LARGE('ANA SAYFA'!$F$4:$F$24,'ANA SAYFA'!A18),SMALL('ANA SAYFA'!$F$4:$F$24,'ANA SAYFA'!A18))</f>
        <v>-32.666666666666664</v>
      </c>
      <c r="C19" s="43"/>
      <c r="E19" s="46"/>
      <c r="F19" s="43"/>
      <c r="H19" s="46"/>
      <c r="I19" s="43"/>
      <c r="K19" s="46"/>
      <c r="L19" s="43"/>
      <c r="N19" s="46"/>
      <c r="O19" s="43"/>
      <c r="Q19" s="46"/>
      <c r="R19" s="43"/>
    </row>
    <row r="20" spans="1:18" x14ac:dyDescent="0.3">
      <c r="A20" s="45" t="str">
        <f ca="1">VLOOKUP(B20,'ANA SAYFA'!$F$4:$I$431,4)</f>
        <v>ADESE ADESE GAYRIMENKUL</v>
      </c>
      <c r="B20" s="45">
        <f ca="1">IF($A$3="Kazandıran ilk 20 Hisse",LARGE('ANA SAYFA'!$F$4:$F$24,'ANA SAYFA'!A19),SMALL('ANA SAYFA'!$F$4:$F$24,'ANA SAYFA'!A19))</f>
        <v>-37.195121951219519</v>
      </c>
      <c r="C20" s="43"/>
      <c r="E20" s="46"/>
      <c r="F20" s="43"/>
      <c r="H20" s="46"/>
      <c r="I20" s="43"/>
      <c r="K20" s="46"/>
      <c r="L20" s="43"/>
      <c r="N20" s="46"/>
      <c r="O20" s="43"/>
      <c r="Q20" s="46"/>
      <c r="R20" s="43"/>
    </row>
    <row r="21" spans="1:18" x14ac:dyDescent="0.3">
      <c r="A21" s="45" t="str">
        <f ca="1">VLOOKUP(B21,'ANA SAYFA'!$F$4:$I$431,4)</f>
        <v>ADESE ADESE GAYRIMENKUL</v>
      </c>
      <c r="B21" s="45">
        <f ca="1">IF($A$3="Kazandıran ilk 20 Hisse",LARGE('ANA SAYFA'!$F$4:$F$24,'ANA SAYFA'!A20),SMALL('ANA SAYFA'!$F$4:$F$24,'ANA SAYFA'!A20))</f>
        <v>-47.72117962466487</v>
      </c>
      <c r="C21" s="43"/>
      <c r="E21" s="46"/>
      <c r="F21" s="43"/>
      <c r="H21" s="46"/>
      <c r="I21" s="43"/>
      <c r="K21" s="46"/>
      <c r="L21" s="43"/>
      <c r="N21" s="46"/>
      <c r="O21" s="43"/>
      <c r="Q21" s="46"/>
      <c r="R21" s="43"/>
    </row>
    <row r="22" spans="1:18" x14ac:dyDescent="0.3">
      <c r="A22" s="45" t="str">
        <f ca="1">VLOOKUP(B22,'ANA SAYFA'!$F$4:$I$431,4)</f>
        <v>ADESE ADESE GAYRIMENKUL</v>
      </c>
      <c r="B22" s="45">
        <f ca="1">IF($A$3="Kazandıran ilk 20 Hisse",LARGE('ANA SAYFA'!$F$4:$F$24,'ANA SAYFA'!A21),SMALL('ANA SAYFA'!$F$4:$F$24,'ANA SAYFA'!A21))</f>
        <v>-54.945054945054927</v>
      </c>
      <c r="C22" s="43"/>
      <c r="E22" s="46"/>
      <c r="F22" s="43"/>
      <c r="H22" s="46"/>
      <c r="I22" s="43"/>
      <c r="K22" s="46"/>
      <c r="L22" s="43"/>
      <c r="N22" s="46"/>
      <c r="O22" s="43"/>
      <c r="Q22" s="46"/>
      <c r="R22" s="43"/>
    </row>
    <row r="23" spans="1:18" x14ac:dyDescent="0.3">
      <c r="A23" s="45" t="str">
        <f ca="1">VLOOKUP(B23,'ANA SAYFA'!$F$4:$I$431,4)</f>
        <v>ADESE ADESE GAYRIMENKUL</v>
      </c>
      <c r="B23" s="45">
        <f ca="1">IF($A$3="Kazandıran ilk 20 Hisse",LARGE('ANA SAYFA'!$F$4:$F$24,'ANA SAYFA'!A22),SMALL('ANA SAYFA'!$F$4:$F$24,'ANA SAYFA'!A22))</f>
        <v>-65</v>
      </c>
      <c r="C23" s="43"/>
      <c r="E23" s="46"/>
      <c r="F23" s="43"/>
      <c r="H23" s="46"/>
      <c r="I23" s="43"/>
      <c r="K23" s="46"/>
      <c r="L23" s="43"/>
      <c r="N23" s="46"/>
      <c r="O23" s="43"/>
      <c r="Q23" s="46"/>
      <c r="R23" s="43"/>
    </row>
    <row r="24" spans="1:18" ht="8.4" customHeigh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</sheetData>
  <mergeCells count="13">
    <mergeCell ref="P3:Q3"/>
    <mergeCell ref="A3:B3"/>
    <mergeCell ref="D3:E3"/>
    <mergeCell ref="G3:H3"/>
    <mergeCell ref="J3:K3"/>
    <mergeCell ref="M3:N3"/>
    <mergeCell ref="A1:P1"/>
    <mergeCell ref="A2:B2"/>
    <mergeCell ref="G2:H2"/>
    <mergeCell ref="D2:E2"/>
    <mergeCell ref="J2:K2"/>
    <mergeCell ref="M2:N2"/>
    <mergeCell ref="P2:Q2"/>
  </mergeCells>
  <dataValidations count="1">
    <dataValidation type="list" allowBlank="1" showInputMessage="1" showErrorMessage="1" sqref="A3:B3 D3:E3 G3:H3 J3:K3 M3:N3 P3:Q3" xr:uid="{89B9AB93-E54A-4503-BABF-7F8A1007F70B}">
      <formula1>SEÇENEK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073-D725-4471-83EF-674D8118B3E7}">
  <dimension ref="A1:P57"/>
  <sheetViews>
    <sheetView workbookViewId="0">
      <pane ySplit="4" topLeftCell="A5" activePane="bottomLeft" state="frozen"/>
      <selection pane="bottomLeft" activeCell="I14" sqref="I14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109375" style="3" customWidth="1"/>
    <col min="17" max="16384" width="8.88671875" style="3"/>
  </cols>
  <sheetData>
    <row r="1" spans="1:16" ht="28.2" customHeight="1" x14ac:dyDescent="0.3">
      <c r="A1" s="117" t="s">
        <v>920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931</v>
      </c>
      <c r="O1" s="120"/>
      <c r="P1" s="120"/>
    </row>
    <row r="2" spans="1:16" ht="31.2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54" t="s">
        <v>915</v>
      </c>
      <c r="M2" s="78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1</v>
      </c>
      <c r="B3" s="59" t="str">
        <f t="shared" ref="B3:B34" si="0">IFERROR(VLOOKUP(L3,SUPERTREND,5,FALSE),"")</f>
        <v>AVGYO AVRASYA GMYO</v>
      </c>
      <c r="C3" s="50">
        <f>IFERROR(VLOOKUP(L3,SUPERTREND,6,FALSE),"")</f>
        <v>2.27</v>
      </c>
      <c r="D3" s="50">
        <f t="shared" ref="D3:D34" si="1">IFERROR(VLOOKUP(L3,SUPERTREND,7,FALSE),"")</f>
        <v>9.66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8">
        <f>COUNTIF(M3:M57,1)</f>
        <v>6</v>
      </c>
      <c r="O3" s="118">
        <f>COUNTIF(M3:M57,2)</f>
        <v>12</v>
      </c>
      <c r="P3" s="119">
        <f>N3*100/(N3+O3)</f>
        <v>33.333333333333336</v>
      </c>
    </row>
    <row r="4" spans="1:16" x14ac:dyDescent="0.3">
      <c r="A4" s="50">
        <f>IF(B4="",0,A3+1)</f>
        <v>2</v>
      </c>
      <c r="B4" s="59" t="str">
        <f t="shared" si="0"/>
        <v>DERIM DERIMOD</v>
      </c>
      <c r="C4" s="50">
        <f t="shared" ref="C4:C34" si="2">IFERROR(VLOOKUP(L4,SUPERTREND,6,FALSE),"")</f>
        <v>8.09</v>
      </c>
      <c r="D4" s="50">
        <f t="shared" si="1"/>
        <v>-2.06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2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EMKEL EMEK ELEKTRIK</v>
      </c>
      <c r="C5" s="50">
        <f t="shared" si="2"/>
        <v>3.07</v>
      </c>
      <c r="D5" s="50">
        <f t="shared" si="1"/>
        <v>1.99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EUYO EURO YAT. ORT.</v>
      </c>
      <c r="C6" s="50">
        <f t="shared" si="2"/>
        <v>3.59</v>
      </c>
      <c r="D6" s="50">
        <f t="shared" si="1"/>
        <v>-0.83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2</v>
      </c>
    </row>
    <row r="7" spans="1:16" x14ac:dyDescent="0.3">
      <c r="A7" s="50">
        <f t="shared" si="4"/>
        <v>5</v>
      </c>
      <c r="B7" s="59" t="str">
        <f t="shared" si="0"/>
        <v>FMIZP F-M IZMIT PISTON</v>
      </c>
      <c r="C7" s="50">
        <f t="shared" si="2"/>
        <v>140.19999999999999</v>
      </c>
      <c r="D7" s="50">
        <f t="shared" si="1"/>
        <v>3.85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HEKTS HEKTAS</v>
      </c>
      <c r="C8" s="50">
        <f t="shared" si="2"/>
        <v>14.65</v>
      </c>
      <c r="D8" s="50">
        <f t="shared" si="1"/>
        <v>0.27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KLGYO KILER GMYO</v>
      </c>
      <c r="C9" s="50">
        <f t="shared" si="2"/>
        <v>2.1800000000000002</v>
      </c>
      <c r="D9" s="50">
        <f t="shared" si="1"/>
        <v>-0.91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KTSKR KUTAHYA SEKER FABRIKASI</v>
      </c>
      <c r="C10" s="50">
        <f t="shared" si="2"/>
        <v>31</v>
      </c>
      <c r="D10" s="50">
        <f t="shared" si="1"/>
        <v>-1.59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2</v>
      </c>
    </row>
    <row r="11" spans="1:16" x14ac:dyDescent="0.3">
      <c r="A11" s="50">
        <f t="shared" si="4"/>
        <v>9</v>
      </c>
      <c r="B11" s="59" t="str">
        <f t="shared" si="0"/>
        <v>MRSHL MARSHALL</v>
      </c>
      <c r="C11" s="50">
        <f t="shared" si="2"/>
        <v>265.7</v>
      </c>
      <c r="D11" s="50">
        <f t="shared" si="1"/>
        <v>1.8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MSGYO MISTRAL GMYO</v>
      </c>
      <c r="C12" s="50">
        <f t="shared" si="2"/>
        <v>4.55</v>
      </c>
      <c r="D12" s="50">
        <f t="shared" si="1"/>
        <v>-0.66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MTRKS MATRIKS BILGI DAGITIM</v>
      </c>
      <c r="C13" s="50">
        <f t="shared" si="2"/>
        <v>23.52</v>
      </c>
      <c r="D13" s="50">
        <f t="shared" si="1"/>
        <v>-0.84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MZHLD MAZHAR ZORLU HOLDING</v>
      </c>
      <c r="C14" s="50">
        <f t="shared" si="2"/>
        <v>34.54</v>
      </c>
      <c r="D14" s="50">
        <f t="shared" si="1"/>
        <v>-5.89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2</v>
      </c>
    </row>
    <row r="15" spans="1:16" x14ac:dyDescent="0.3">
      <c r="A15" s="50">
        <f t="shared" si="4"/>
        <v>13</v>
      </c>
      <c r="B15" s="59" t="str">
        <f t="shared" si="0"/>
        <v>SMART SMARTIKS YAZILIM</v>
      </c>
      <c r="C15" s="50">
        <f t="shared" si="2"/>
        <v>5.5</v>
      </c>
      <c r="D15" s="50">
        <f t="shared" si="1"/>
        <v>-0.36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UNLU UNLU YATIRIM HOLDING</v>
      </c>
      <c r="C16" s="50">
        <f t="shared" si="2"/>
        <v>5.92</v>
      </c>
      <c r="D16" s="50">
        <f t="shared" si="1"/>
        <v>-3.74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2</v>
      </c>
    </row>
    <row r="17" spans="1:13" x14ac:dyDescent="0.3">
      <c r="A17" s="50">
        <f t="shared" si="4"/>
        <v>15</v>
      </c>
      <c r="B17" s="59" t="str">
        <f t="shared" si="0"/>
        <v>VAKKO VAKKO TEKSTIL</v>
      </c>
      <c r="C17" s="50">
        <f t="shared" si="2"/>
        <v>11.1</v>
      </c>
      <c r="D17" s="50">
        <f t="shared" si="1"/>
        <v>3.06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VKGYO VAKIF GMYO</v>
      </c>
      <c r="C18" s="50">
        <f t="shared" si="2"/>
        <v>1.89</v>
      </c>
      <c r="D18" s="50">
        <f t="shared" si="1"/>
        <v>-1.05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YAYLA YAYLA EN. UR. TUR. VE INS</v>
      </c>
      <c r="C19" s="50">
        <f t="shared" si="2"/>
        <v>3.21</v>
      </c>
      <c r="D19" s="50">
        <f t="shared" si="1"/>
        <v>-0.93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2</v>
      </c>
    </row>
    <row r="20" spans="1:13" x14ac:dyDescent="0.3">
      <c r="A20" s="50">
        <f t="shared" si="4"/>
        <v>18</v>
      </c>
      <c r="B20" s="59" t="str">
        <f t="shared" si="0"/>
        <v>YKBNK YAPI VE KREDI BANK.</v>
      </c>
      <c r="C20" s="50">
        <f t="shared" si="2"/>
        <v>3.55</v>
      </c>
      <c r="D20" s="50">
        <f t="shared" si="1"/>
        <v>-1.66</v>
      </c>
      <c r="E20" s="50"/>
      <c r="F20" s="50"/>
      <c r="G20" s="50"/>
      <c r="H20" s="50"/>
      <c r="I20" s="50"/>
      <c r="J20" s="50"/>
      <c r="K20" s="50"/>
      <c r="L20" s="50">
        <v>18</v>
      </c>
      <c r="M20" s="78">
        <f t="shared" si="3"/>
        <v>2</v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IFERROR(VLOOKUP(L35,SUPERTREND,5,FALSE),"")</f>
        <v/>
      </c>
      <c r="C35" s="50" t="str">
        <f t="shared" ref="C35:C57" si="6">IFERROR(VLOOKUP(L35,SUPERTREND,6,FALSE),"")</f>
        <v/>
      </c>
      <c r="D35" s="50" t="str">
        <f t="shared" ref="D35:D57" si="7">IFERROR(VLOOKUP(L35,SUPERTREND,7,FALSE),"")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{8AB291D3-6356-4E83-BFEC-FC6C7863E9D8}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291D3-6356-4E83-BFEC-FC6C7863E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00B-E347-4EF3-B91F-509D5A2098D7}">
  <dimension ref="A1:Z25"/>
  <sheetViews>
    <sheetView zoomScaleNormal="100" workbookViewId="0">
      <selection activeCell="H3" sqref="H3"/>
    </sheetView>
  </sheetViews>
  <sheetFormatPr defaultRowHeight="14.4" x14ac:dyDescent="0.3"/>
  <cols>
    <col min="1" max="1" width="6.6640625" customWidth="1"/>
    <col min="2" max="4" width="11.5546875" style="38" customWidth="1"/>
    <col min="5" max="5" width="25.5546875" customWidth="1"/>
    <col min="6" max="6" width="13" customWidth="1"/>
    <col min="7" max="7" width="6.33203125" customWidth="1"/>
    <col min="8" max="8" width="14.21875" customWidth="1"/>
    <col min="9" max="9" width="3" customWidth="1"/>
    <col min="10" max="16" width="14.21875" customWidth="1"/>
  </cols>
  <sheetData>
    <row r="1" spans="1:26" ht="25.8" x14ac:dyDescent="0.3">
      <c r="A1" s="102" t="s">
        <v>867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26"/>
      <c r="R1" s="26"/>
      <c r="S1" s="26"/>
      <c r="T1" s="26"/>
      <c r="U1" s="26"/>
      <c r="V1" s="26"/>
      <c r="W1" s="26"/>
      <c r="X1" s="26"/>
      <c r="Y1" s="12"/>
      <c r="Z1" s="12"/>
    </row>
    <row r="2" spans="1:26" ht="18" x14ac:dyDescent="0.3">
      <c r="A2" s="103">
        <v>1</v>
      </c>
      <c r="B2" s="100" t="s">
        <v>450</v>
      </c>
      <c r="C2" s="100"/>
      <c r="D2" s="100"/>
      <c r="E2" s="31" t="s">
        <v>866</v>
      </c>
      <c r="F2" s="32" t="s">
        <v>864</v>
      </c>
      <c r="G2" s="98" t="s">
        <v>868</v>
      </c>
      <c r="H2" s="99"/>
      <c r="I2" s="105"/>
    </row>
    <row r="3" spans="1:26" ht="18" x14ac:dyDescent="0.3">
      <c r="A3" s="103"/>
      <c r="B3" s="101"/>
      <c r="C3" s="101"/>
      <c r="D3" s="101"/>
      <c r="E3" s="30">
        <v>44356</v>
      </c>
      <c r="F3" s="30">
        <f ca="1">TODAY()</f>
        <v>44542</v>
      </c>
      <c r="G3" s="33">
        <f ca="1">H3</f>
        <v>94.927536231884062</v>
      </c>
      <c r="H3" s="34">
        <f ca="1">(VLOOKUP(B2,'ANA SAYFA'!$B$4:$KN$528,(MATCH(F3,'ANA SAYFA'!$J$3:$KN$3)+7))-VLOOKUP(B2,'ANA SAYFA'!$B$4:$KN$528,(MATCH(E3,'ANA SAYFA'!$J$3:$KN$3)+7)))*100/VLOOKUP(B2,'ANA SAYFA'!$B$4:$KN$528,(MATCH(E3,'ANA SAYFA'!$J$3:$KN$3)+7))</f>
        <v>94.927536231884062</v>
      </c>
      <c r="I3" s="105"/>
    </row>
    <row r="4" spans="1:26" x14ac:dyDescent="0.3">
      <c r="A4" s="104"/>
      <c r="B4" s="104"/>
      <c r="C4" s="104"/>
      <c r="D4" s="104"/>
      <c r="E4" s="104"/>
      <c r="F4" s="104"/>
      <c r="G4" s="104"/>
      <c r="H4" s="104"/>
      <c r="I4" s="105"/>
    </row>
    <row r="5" spans="1:26" ht="18" customHeight="1" x14ac:dyDescent="0.3">
      <c r="A5" s="103">
        <v>2</v>
      </c>
      <c r="B5" s="100" t="s">
        <v>433</v>
      </c>
      <c r="C5" s="100"/>
      <c r="D5" s="100"/>
      <c r="E5" s="31" t="s">
        <v>866</v>
      </c>
      <c r="F5" s="32" t="s">
        <v>864</v>
      </c>
      <c r="G5" s="98" t="s">
        <v>868</v>
      </c>
      <c r="H5" s="99"/>
      <c r="I5" s="105"/>
    </row>
    <row r="6" spans="1:26" ht="18" x14ac:dyDescent="0.3">
      <c r="A6" s="103"/>
      <c r="B6" s="101"/>
      <c r="C6" s="101"/>
      <c r="D6" s="101"/>
      <c r="E6" s="30">
        <v>44201</v>
      </c>
      <c r="F6" s="30">
        <f ca="1">TODAY()</f>
        <v>44542</v>
      </c>
      <c r="G6" s="33" t="e">
        <f ca="1">H6</f>
        <v>#N/A</v>
      </c>
      <c r="H6" s="34" t="e">
        <f ca="1">(VLOOKUP(B5,'ANA SAYFA'!$B$4:$KN$528,(MATCH(F6,'ANA SAYFA'!$J$3:$KN$3)+7))-VLOOKUP(B5,'ANA SAYFA'!$B$4:$KN$528,(MATCH(E6,'ANA SAYFA'!$J$3:$KN$3)+7)))*100/VLOOKUP(B5,'ANA SAYFA'!$B$4:$KN$528,(MATCH(E6,'ANA SAYFA'!$J$3:$KN$3)+7))</f>
        <v>#N/A</v>
      </c>
      <c r="I6" s="105"/>
    </row>
    <row r="7" spans="1:26" x14ac:dyDescent="0.3">
      <c r="A7" s="104"/>
      <c r="B7" s="104"/>
      <c r="C7" s="104"/>
      <c r="D7" s="104"/>
      <c r="E7" s="104"/>
      <c r="F7" s="104"/>
      <c r="G7" s="104"/>
      <c r="H7" s="104"/>
      <c r="I7" s="105"/>
    </row>
    <row r="8" spans="1:26" ht="18" customHeight="1" x14ac:dyDescent="0.3">
      <c r="A8" s="103">
        <v>3</v>
      </c>
      <c r="B8" s="100" t="s">
        <v>441</v>
      </c>
      <c r="C8" s="100"/>
      <c r="D8" s="100"/>
      <c r="E8" s="31" t="s">
        <v>866</v>
      </c>
      <c r="F8" s="32" t="s">
        <v>864</v>
      </c>
      <c r="G8" s="98" t="s">
        <v>868</v>
      </c>
      <c r="H8" s="99"/>
      <c r="I8" s="105"/>
    </row>
    <row r="9" spans="1:26" ht="18" x14ac:dyDescent="0.3">
      <c r="A9" s="103"/>
      <c r="B9" s="101"/>
      <c r="C9" s="101"/>
      <c r="D9" s="101"/>
      <c r="E9" s="30">
        <v>44317</v>
      </c>
      <c r="F9" s="30">
        <f ca="1">TODAY()</f>
        <v>44542</v>
      </c>
      <c r="G9" s="33">
        <f ca="1">H9</f>
        <v>12.500000000000005</v>
      </c>
      <c r="H9" s="34">
        <f ca="1">(VLOOKUP(B8,'ANA SAYFA'!$B$4:$KN$528,(MATCH(F9,'ANA SAYFA'!$J$3:$KN$3)+7))-VLOOKUP(B8,'ANA SAYFA'!$B$4:$KN$528,(MATCH(E9,'ANA SAYFA'!$J$3:$KN$3)+7)))*100/VLOOKUP(B8,'ANA SAYFA'!$B$4:$KN$528,(MATCH(E9,'ANA SAYFA'!$J$3:$KN$3)+7))</f>
        <v>12.500000000000005</v>
      </c>
      <c r="I9" s="105"/>
    </row>
    <row r="10" spans="1:26" x14ac:dyDescent="0.3">
      <c r="A10" s="104"/>
      <c r="B10" s="104"/>
      <c r="C10" s="104"/>
      <c r="D10" s="104"/>
      <c r="E10" s="104"/>
      <c r="F10" s="104"/>
      <c r="G10" s="104"/>
      <c r="H10" s="104"/>
      <c r="I10" s="105"/>
    </row>
    <row r="11" spans="1:26" ht="18" customHeight="1" x14ac:dyDescent="0.3">
      <c r="A11" s="103">
        <v>4</v>
      </c>
      <c r="B11" s="100" t="s">
        <v>435</v>
      </c>
      <c r="C11" s="100"/>
      <c r="D11" s="100"/>
      <c r="E11" s="31" t="s">
        <v>866</v>
      </c>
      <c r="F11" s="32" t="s">
        <v>864</v>
      </c>
      <c r="G11" s="98" t="s">
        <v>868</v>
      </c>
      <c r="H11" s="99"/>
      <c r="I11" s="105"/>
    </row>
    <row r="12" spans="1:26" ht="18" x14ac:dyDescent="0.3">
      <c r="A12" s="103"/>
      <c r="B12" s="101"/>
      <c r="C12" s="101"/>
      <c r="D12" s="101"/>
      <c r="E12" s="30">
        <v>44200</v>
      </c>
      <c r="F12" s="30">
        <f ca="1">TODAY()</f>
        <v>44542</v>
      </c>
      <c r="G12" s="33" t="e">
        <f ca="1">H12</f>
        <v>#VALUE!</v>
      </c>
      <c r="H12" s="34" t="e">
        <f ca="1">(VLOOKUP(B11,'ANA SAYFA'!$B$4:$KN$528,(MATCH(F12,'ANA SAYFA'!$J$3:$KN$3)+7))-VLOOKUP(B11,'ANA SAYFA'!$B$4:$KN$528,(MATCH(E12,'ANA SAYFA'!$J$3:$KN$3)+7)))*100/VLOOKUP(B11,'ANA SAYFA'!$B$4:$KN$528,(MATCH(E12,'ANA SAYFA'!$J$3:$KN$3)+7))</f>
        <v>#VALUE!</v>
      </c>
      <c r="I12" s="105"/>
    </row>
    <row r="13" spans="1:26" x14ac:dyDescent="0.3">
      <c r="A13" s="104"/>
      <c r="B13" s="104"/>
      <c r="C13" s="104"/>
      <c r="D13" s="104"/>
      <c r="E13" s="104"/>
      <c r="F13" s="104"/>
      <c r="G13" s="104"/>
      <c r="H13" s="104"/>
      <c r="I13" s="105"/>
    </row>
    <row r="14" spans="1:26" ht="18" customHeight="1" x14ac:dyDescent="0.3">
      <c r="A14" s="103">
        <v>5</v>
      </c>
      <c r="B14" s="100" t="s">
        <v>444</v>
      </c>
      <c r="C14" s="100"/>
      <c r="D14" s="100"/>
      <c r="E14" s="31" t="s">
        <v>866</v>
      </c>
      <c r="F14" s="32" t="s">
        <v>864</v>
      </c>
      <c r="G14" s="98" t="s">
        <v>868</v>
      </c>
      <c r="H14" s="99"/>
      <c r="I14" s="105"/>
    </row>
    <row r="15" spans="1:26" ht="18" x14ac:dyDescent="0.3">
      <c r="A15" s="103"/>
      <c r="B15" s="101"/>
      <c r="C15" s="101"/>
      <c r="D15" s="101"/>
      <c r="E15" s="30">
        <v>44352</v>
      </c>
      <c r="F15" s="30">
        <f ca="1">TODAY()</f>
        <v>44542</v>
      </c>
      <c r="G15" s="33">
        <f ca="1">H15</f>
        <v>-12.340425531914894</v>
      </c>
      <c r="H15" s="34">
        <f ca="1">(VLOOKUP(B14,'ANA SAYFA'!$B$4:$KN$528,(MATCH(F15,'ANA SAYFA'!$J$3:$KN$3)+7))-VLOOKUP(B14,'ANA SAYFA'!$B$4:$KN$528,(MATCH(E15,'ANA SAYFA'!$J$3:$KN$3)+7)))*100/VLOOKUP(B14,'ANA SAYFA'!$B$4:$KN$528,(MATCH(E15,'ANA SAYFA'!$J$3:$KN$3)+7))</f>
        <v>-12.340425531914894</v>
      </c>
      <c r="I15" s="105"/>
    </row>
    <row r="16" spans="1:26" x14ac:dyDescent="0.3">
      <c r="A16" s="104"/>
      <c r="B16" s="104"/>
      <c r="C16" s="104"/>
      <c r="D16" s="104"/>
      <c r="E16" s="104"/>
      <c r="F16" s="104"/>
      <c r="G16" s="104"/>
      <c r="H16" s="104"/>
      <c r="I16" s="105"/>
    </row>
    <row r="17" spans="1:9" ht="18" customHeight="1" x14ac:dyDescent="0.3">
      <c r="A17" s="103">
        <v>6</v>
      </c>
      <c r="B17" s="100" t="s">
        <v>436</v>
      </c>
      <c r="C17" s="100"/>
      <c r="D17" s="100"/>
      <c r="E17" s="31" t="s">
        <v>866</v>
      </c>
      <c r="F17" s="32" t="s">
        <v>864</v>
      </c>
      <c r="G17" s="98" t="s">
        <v>868</v>
      </c>
      <c r="H17" s="99"/>
      <c r="I17" s="105"/>
    </row>
    <row r="18" spans="1:9" ht="18" x14ac:dyDescent="0.3">
      <c r="A18" s="103"/>
      <c r="B18" s="101"/>
      <c r="C18" s="101"/>
      <c r="D18" s="101"/>
      <c r="E18" s="30">
        <v>44372</v>
      </c>
      <c r="F18" s="30">
        <f ca="1">TODAY()</f>
        <v>44542</v>
      </c>
      <c r="G18" s="33">
        <f ca="1">H18</f>
        <v>-12.977099236641232</v>
      </c>
      <c r="H18" s="34">
        <f ca="1">(VLOOKUP(B17,'ANA SAYFA'!$B$4:$KN$528,(MATCH(F18,'ANA SAYFA'!$J$3:$KN$3)+7))-VLOOKUP(B17,'ANA SAYFA'!$B$4:$KN$528,(MATCH(E18,'ANA SAYFA'!$J$3:$KN$3)+7)))*100/VLOOKUP(B17,'ANA SAYFA'!$B$4:$KN$528,(MATCH(E18,'ANA SAYFA'!$J$3:$KN$3)+7))</f>
        <v>-12.977099236641232</v>
      </c>
      <c r="I18" s="105"/>
    </row>
    <row r="19" spans="1:9" x14ac:dyDescent="0.3">
      <c r="A19" s="104"/>
      <c r="B19" s="104"/>
      <c r="C19" s="104"/>
      <c r="D19" s="104"/>
      <c r="E19" s="104"/>
      <c r="F19" s="104"/>
      <c r="G19" s="104"/>
      <c r="H19" s="104"/>
      <c r="I19" s="105"/>
    </row>
    <row r="20" spans="1:9" ht="18" customHeight="1" x14ac:dyDescent="0.3">
      <c r="A20" s="103">
        <v>7</v>
      </c>
      <c r="B20" s="100" t="s">
        <v>434</v>
      </c>
      <c r="C20" s="100"/>
      <c r="D20" s="100"/>
      <c r="E20" s="31" t="s">
        <v>866</v>
      </c>
      <c r="F20" s="32" t="s">
        <v>864</v>
      </c>
      <c r="G20" s="98" t="s">
        <v>868</v>
      </c>
      <c r="H20" s="99"/>
      <c r="I20" s="105"/>
    </row>
    <row r="21" spans="1:9" ht="18" x14ac:dyDescent="0.3">
      <c r="A21" s="103"/>
      <c r="B21" s="101"/>
      <c r="C21" s="101"/>
      <c r="D21" s="101"/>
      <c r="E21" s="30">
        <v>44298</v>
      </c>
      <c r="F21" s="30">
        <f ca="1">TODAY()</f>
        <v>44542</v>
      </c>
      <c r="G21" s="33">
        <f ca="1">H21</f>
        <v>-0.2290076335877814</v>
      </c>
      <c r="H21" s="34">
        <f ca="1">(VLOOKUP(B20,'ANA SAYFA'!$B$4:$KN$528,(MATCH(F21,'ANA SAYFA'!$J$3:$KN$3)+7))-VLOOKUP(B20,'ANA SAYFA'!$B$4:$KN$528,(MATCH(E21,'ANA SAYFA'!$J$3:$KN$3)+7)))*100/VLOOKUP(B20,'ANA SAYFA'!$B$4:$KN$528,(MATCH(E21,'ANA SAYFA'!$J$3:$KN$3)+7))</f>
        <v>-0.2290076335877814</v>
      </c>
      <c r="I21" s="105"/>
    </row>
    <row r="22" spans="1:9" x14ac:dyDescent="0.3">
      <c r="A22" s="104"/>
      <c r="B22" s="104"/>
      <c r="C22" s="104"/>
      <c r="D22" s="104"/>
      <c r="E22" s="104"/>
      <c r="F22" s="104"/>
      <c r="G22" s="104"/>
      <c r="H22" s="104"/>
      <c r="I22" s="105"/>
    </row>
    <row r="23" spans="1:9" ht="18" customHeight="1" x14ac:dyDescent="0.3">
      <c r="A23" s="103">
        <v>8</v>
      </c>
      <c r="B23" s="100" t="s">
        <v>439</v>
      </c>
      <c r="C23" s="100"/>
      <c r="D23" s="100"/>
      <c r="E23" s="31" t="s">
        <v>866</v>
      </c>
      <c r="F23" s="32" t="s">
        <v>864</v>
      </c>
      <c r="G23" s="98" t="s">
        <v>868</v>
      </c>
      <c r="H23" s="99"/>
      <c r="I23" s="105"/>
    </row>
    <row r="24" spans="1:9" ht="18" x14ac:dyDescent="0.3">
      <c r="A24" s="103"/>
      <c r="B24" s="101"/>
      <c r="C24" s="101"/>
      <c r="D24" s="101"/>
      <c r="E24" s="30">
        <v>44236</v>
      </c>
      <c r="F24" s="30">
        <f ca="1">TODAY()</f>
        <v>44542</v>
      </c>
      <c r="G24" s="33">
        <f ca="1">H24</f>
        <v>-61.355932203389834</v>
      </c>
      <c r="H24" s="34">
        <f ca="1">(VLOOKUP(B23,'ANA SAYFA'!$B$4:$KN$528,(MATCH(F24,'ANA SAYFA'!$J$3:$KN$3)+7))-VLOOKUP(B23,'ANA SAYFA'!$B$4:$KN$528,(MATCH(E24,'ANA SAYFA'!$J$3:$KN$3)+7)))*100/VLOOKUP(B23,'ANA SAYFA'!$B$4:$KN$528,(MATCH(E24,'ANA SAYFA'!$J$3:$KN$3)+7))</f>
        <v>-61.355932203389834</v>
      </c>
      <c r="I24" s="105"/>
    </row>
    <row r="25" spans="1:9" x14ac:dyDescent="0.3">
      <c r="A25" s="104"/>
      <c r="B25" s="104"/>
      <c r="C25" s="104"/>
      <c r="D25" s="104"/>
      <c r="E25" s="104"/>
      <c r="F25" s="104"/>
      <c r="G25" s="104"/>
      <c r="H25" s="104"/>
      <c r="I25" s="105"/>
    </row>
  </sheetData>
  <mergeCells count="34">
    <mergeCell ref="A25:H25"/>
    <mergeCell ref="I2:I25"/>
    <mergeCell ref="G5:H5"/>
    <mergeCell ref="G8:H8"/>
    <mergeCell ref="G11:H11"/>
    <mergeCell ref="G14:H14"/>
    <mergeCell ref="G17:H17"/>
    <mergeCell ref="G20:H20"/>
    <mergeCell ref="G23:H23"/>
    <mergeCell ref="A10:H10"/>
    <mergeCell ref="A13:H13"/>
    <mergeCell ref="A16:H16"/>
    <mergeCell ref="A19:H19"/>
    <mergeCell ref="A22:H22"/>
    <mergeCell ref="A11:A12"/>
    <mergeCell ref="A14:A15"/>
    <mergeCell ref="A17:A18"/>
    <mergeCell ref="A20:A21"/>
    <mergeCell ref="A23:A24"/>
    <mergeCell ref="B11:D12"/>
    <mergeCell ref="B14:D15"/>
    <mergeCell ref="B17:D18"/>
    <mergeCell ref="B20:D21"/>
    <mergeCell ref="B23:D24"/>
    <mergeCell ref="G2:H2"/>
    <mergeCell ref="B2:D3"/>
    <mergeCell ref="B5:D6"/>
    <mergeCell ref="B8:D9"/>
    <mergeCell ref="A1:P1"/>
    <mergeCell ref="A2:A3"/>
    <mergeCell ref="A5:A6"/>
    <mergeCell ref="A8:A9"/>
    <mergeCell ref="A4:H4"/>
    <mergeCell ref="A7:H7"/>
  </mergeCells>
  <dataValidations count="1">
    <dataValidation type="list" allowBlank="1" showInputMessage="1" showErrorMessage="1" sqref="B2 B5 B8 B11 B14 B17 B20 B23" xr:uid="{628381E0-024C-401D-A6C0-9E31890CB8D7}">
      <formula1>hisseler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DB639E4-7D75-4D04-8C61-87B99CAB969B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7" id="{903EE248-C89F-40D0-A5F0-02CAA25FF8E4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6" id="{31614E41-D545-4D80-B9A1-952CD5A2D5F3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5" id="{D0699350-AF07-4DFA-9A86-907FB93FFB8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4" id="{ACC6B857-27D3-402E-AB66-57940D395869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3" id="{0E190927-246F-4D4F-9039-BD392596178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2" id="{6A94F2A3-A190-4E17-B1F2-205A5A53AAE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" id="{E389D7A8-3B20-48EC-AE87-D7C14FEAE28F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3A14-5928-4FFC-86C9-EA03AE84F474}">
  <dimension ref="A1:KN431"/>
  <sheetViews>
    <sheetView tabSelected="1" workbookViewId="0">
      <pane ySplit="3" topLeftCell="A4" activePane="bottomLeft" state="frozen"/>
      <selection pane="bottomLeft" activeCell="D5" sqref="D5"/>
    </sheetView>
  </sheetViews>
  <sheetFormatPr defaultRowHeight="14.4" x14ac:dyDescent="0.3"/>
  <cols>
    <col min="1" max="1" width="5.5546875" style="3" bestFit="1" customWidth="1"/>
    <col min="2" max="2" width="39.5546875" bestFit="1" customWidth="1"/>
    <col min="3" max="3" width="6.109375" customWidth="1"/>
    <col min="4" max="4" width="9.21875" style="36" customWidth="1"/>
    <col min="5" max="5" width="8" customWidth="1"/>
    <col min="6" max="6" width="11" style="14" customWidth="1"/>
    <col min="7" max="7" width="5.21875" style="14" customWidth="1"/>
    <col min="8" max="8" width="11" style="14" customWidth="1"/>
    <col min="9" max="9" width="28.6640625" style="14" customWidth="1"/>
    <col min="10" max="14" width="9.109375" bestFit="1" customWidth="1"/>
    <col min="15" max="44" width="10.109375" bestFit="1" customWidth="1"/>
    <col min="45" max="48" width="10.33203125" bestFit="1" customWidth="1"/>
    <col min="49" max="72" width="10.109375" bestFit="1" customWidth="1"/>
    <col min="73" max="78" width="9.109375" bestFit="1" customWidth="1"/>
    <col min="79" max="105" width="10.109375" bestFit="1" customWidth="1"/>
    <col min="106" max="159" width="11.21875" customWidth="1"/>
    <col min="160" max="160" width="10.109375" bestFit="1" customWidth="1"/>
  </cols>
  <sheetData>
    <row r="1" spans="1:300" ht="45.6" customHeight="1" x14ac:dyDescent="0.3">
      <c r="A1" s="107" t="s">
        <v>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6" t="s">
        <v>431</v>
      </c>
      <c r="T1" s="106"/>
      <c r="U1" s="8" t="s">
        <v>431</v>
      </c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15"/>
    </row>
    <row r="2" spans="1:300" ht="25.8" x14ac:dyDescent="0.3">
      <c r="A2" s="110" t="s">
        <v>430</v>
      </c>
      <c r="B2" s="112" t="s">
        <v>0</v>
      </c>
      <c r="C2" s="108" t="s">
        <v>4</v>
      </c>
      <c r="D2" s="109"/>
      <c r="E2" s="108" t="s">
        <v>5</v>
      </c>
      <c r="F2" s="109"/>
      <c r="G2" s="108" t="s">
        <v>865</v>
      </c>
      <c r="H2" s="109"/>
      <c r="I2" s="47"/>
      <c r="J2" s="10">
        <f ca="1">PORTFÖYÜM!F3</f>
        <v>44542</v>
      </c>
      <c r="K2" s="11">
        <f ca="1">TODAY()-1</f>
        <v>44541</v>
      </c>
      <c r="L2" s="27">
        <v>44200</v>
      </c>
      <c r="M2" s="7"/>
      <c r="N2" s="6"/>
      <c r="O2" s="6"/>
      <c r="P2" s="6"/>
      <c r="Q2" s="6"/>
      <c r="R2" s="6"/>
      <c r="S2" s="7"/>
      <c r="T2" s="7"/>
      <c r="U2" s="9" t="s">
        <v>432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15"/>
    </row>
    <row r="3" spans="1:300" x14ac:dyDescent="0.3">
      <c r="A3" s="111"/>
      <c r="B3" s="113"/>
      <c r="C3" s="1" t="s">
        <v>428</v>
      </c>
      <c r="D3" s="1" t="s">
        <v>2</v>
      </c>
      <c r="E3" s="1" t="s">
        <v>428</v>
      </c>
      <c r="F3" s="1" t="s">
        <v>2</v>
      </c>
      <c r="G3" s="1" t="s">
        <v>428</v>
      </c>
      <c r="H3" s="1" t="s">
        <v>2</v>
      </c>
      <c r="I3" s="48"/>
      <c r="J3" s="25">
        <v>44200</v>
      </c>
      <c r="K3" s="25">
        <v>44201</v>
      </c>
      <c r="L3" s="25">
        <v>44202</v>
      </c>
      <c r="M3" s="25">
        <v>44203</v>
      </c>
      <c r="N3" s="25">
        <v>44204</v>
      </c>
      <c r="O3" s="25">
        <v>44207</v>
      </c>
      <c r="P3" s="25">
        <v>44208</v>
      </c>
      <c r="Q3" s="25">
        <v>44209</v>
      </c>
      <c r="R3" s="25">
        <v>44210</v>
      </c>
      <c r="S3" s="25">
        <v>44211</v>
      </c>
      <c r="T3" s="25">
        <v>44214</v>
      </c>
      <c r="U3" s="25">
        <v>44215</v>
      </c>
      <c r="V3" s="25">
        <v>44216</v>
      </c>
      <c r="W3" s="25">
        <v>44217</v>
      </c>
      <c r="X3" s="25">
        <v>44218</v>
      </c>
      <c r="Y3" s="25">
        <v>44221</v>
      </c>
      <c r="Z3" s="25">
        <v>44222</v>
      </c>
      <c r="AA3" s="25">
        <v>44223</v>
      </c>
      <c r="AB3" s="25">
        <v>44224</v>
      </c>
      <c r="AC3" s="25">
        <v>44225</v>
      </c>
      <c r="AD3" s="25">
        <v>44228</v>
      </c>
      <c r="AE3" s="25">
        <v>44229</v>
      </c>
      <c r="AF3" s="25">
        <v>44230</v>
      </c>
      <c r="AG3" s="25">
        <v>44231</v>
      </c>
      <c r="AH3" s="25">
        <v>44232</v>
      </c>
      <c r="AI3" s="25">
        <v>44235</v>
      </c>
      <c r="AJ3" s="25">
        <v>44236</v>
      </c>
      <c r="AK3" s="25">
        <v>44237</v>
      </c>
      <c r="AL3" s="25">
        <v>44238</v>
      </c>
      <c r="AM3" s="25">
        <v>44239</v>
      </c>
      <c r="AN3" s="25">
        <v>44242</v>
      </c>
      <c r="AO3" s="25">
        <v>44243</v>
      </c>
      <c r="AP3" s="25">
        <v>44244</v>
      </c>
      <c r="AQ3" s="25">
        <v>44245</v>
      </c>
      <c r="AR3" s="25">
        <v>44246</v>
      </c>
      <c r="AS3" s="25">
        <v>44249</v>
      </c>
      <c r="AT3" s="25">
        <v>44250</v>
      </c>
      <c r="AU3" s="25">
        <v>44251</v>
      </c>
      <c r="AV3" s="25">
        <v>44252</v>
      </c>
      <c r="AW3" s="25">
        <v>44253</v>
      </c>
      <c r="AX3" s="25">
        <v>44256</v>
      </c>
      <c r="AY3" s="25">
        <v>44257</v>
      </c>
      <c r="AZ3" s="25">
        <v>44258</v>
      </c>
      <c r="BA3" s="25">
        <v>44259</v>
      </c>
      <c r="BB3" s="25">
        <v>44260</v>
      </c>
      <c r="BC3" s="25">
        <v>44263</v>
      </c>
      <c r="BD3" s="25">
        <v>44264</v>
      </c>
      <c r="BE3" s="25">
        <v>44265</v>
      </c>
      <c r="BF3" s="25">
        <v>44266</v>
      </c>
      <c r="BG3" s="25">
        <v>44267</v>
      </c>
      <c r="BH3" s="25">
        <v>44270</v>
      </c>
      <c r="BI3" s="25">
        <v>44271</v>
      </c>
      <c r="BJ3" s="25">
        <v>44272</v>
      </c>
      <c r="BK3" s="25">
        <v>44273</v>
      </c>
      <c r="BL3" s="25">
        <v>44274</v>
      </c>
      <c r="BM3" s="25">
        <v>44277</v>
      </c>
      <c r="BN3" s="25">
        <v>44278</v>
      </c>
      <c r="BO3" s="25">
        <v>44279</v>
      </c>
      <c r="BP3" s="25">
        <v>44280</v>
      </c>
      <c r="BQ3" s="25">
        <v>44281</v>
      </c>
      <c r="BR3" s="25">
        <v>44284</v>
      </c>
      <c r="BS3" s="25">
        <v>44285</v>
      </c>
      <c r="BT3" s="25">
        <v>44286</v>
      </c>
      <c r="BU3" s="25">
        <v>44287</v>
      </c>
      <c r="BV3" s="25">
        <v>44288</v>
      </c>
      <c r="BW3" s="25">
        <v>44291</v>
      </c>
      <c r="BX3" s="25">
        <v>44292</v>
      </c>
      <c r="BY3" s="25">
        <v>44293</v>
      </c>
      <c r="BZ3" s="25">
        <v>44294</v>
      </c>
      <c r="CA3" s="25">
        <v>44295</v>
      </c>
      <c r="CB3" s="25">
        <v>44298</v>
      </c>
      <c r="CC3" s="25">
        <v>44299</v>
      </c>
      <c r="CD3" s="25">
        <v>44300</v>
      </c>
      <c r="CE3" s="25">
        <v>44301</v>
      </c>
      <c r="CF3" s="25">
        <v>44302</v>
      </c>
      <c r="CG3" s="25">
        <v>44305</v>
      </c>
      <c r="CH3" s="25">
        <v>44306</v>
      </c>
      <c r="CI3" s="25">
        <v>44307</v>
      </c>
      <c r="CJ3" s="25">
        <v>44308</v>
      </c>
      <c r="CK3" s="25">
        <v>44312</v>
      </c>
      <c r="CL3" s="25">
        <v>44313</v>
      </c>
      <c r="CM3" s="25">
        <v>44314</v>
      </c>
      <c r="CN3" s="25">
        <v>44315</v>
      </c>
      <c r="CO3" s="25">
        <v>44316</v>
      </c>
      <c r="CP3" s="25">
        <v>44319</v>
      </c>
      <c r="CQ3" s="25">
        <v>44320</v>
      </c>
      <c r="CR3" s="25">
        <v>44321</v>
      </c>
      <c r="CS3" s="25">
        <v>44322</v>
      </c>
      <c r="CT3" s="25">
        <v>44323</v>
      </c>
      <c r="CU3" s="25">
        <v>44326</v>
      </c>
      <c r="CV3" s="25">
        <v>44327</v>
      </c>
      <c r="CW3" s="25">
        <v>44328</v>
      </c>
      <c r="CX3" s="25">
        <v>44333</v>
      </c>
      <c r="CY3" s="25">
        <v>44334</v>
      </c>
      <c r="CZ3" s="25">
        <v>44336</v>
      </c>
      <c r="DA3" s="25">
        <v>44337</v>
      </c>
      <c r="DB3" s="25">
        <v>44340</v>
      </c>
      <c r="DC3" s="25">
        <v>44341</v>
      </c>
      <c r="DD3" s="25">
        <v>44342</v>
      </c>
      <c r="DE3" s="25">
        <v>44343</v>
      </c>
      <c r="DF3" s="25">
        <v>44344</v>
      </c>
      <c r="DG3" s="25">
        <v>44347</v>
      </c>
      <c r="DH3" s="25">
        <v>44348</v>
      </c>
      <c r="DI3" s="25">
        <v>44349</v>
      </c>
      <c r="DJ3" s="25">
        <v>44350</v>
      </c>
      <c r="DK3" s="25">
        <v>44351</v>
      </c>
      <c r="DL3" s="25">
        <v>44354</v>
      </c>
      <c r="DM3" s="25">
        <v>44355</v>
      </c>
      <c r="DN3" s="25">
        <v>44356</v>
      </c>
      <c r="DO3" s="25">
        <v>44357</v>
      </c>
      <c r="DP3" s="25">
        <v>44358</v>
      </c>
      <c r="DQ3" s="25">
        <v>44361</v>
      </c>
      <c r="DR3" s="25">
        <v>44362</v>
      </c>
      <c r="DS3" s="25">
        <v>44363</v>
      </c>
      <c r="DT3" s="25">
        <v>44364</v>
      </c>
      <c r="DU3" s="25">
        <v>44365</v>
      </c>
      <c r="DV3" s="25">
        <v>44368</v>
      </c>
      <c r="DW3" s="25">
        <v>44369</v>
      </c>
      <c r="DX3" s="25">
        <v>44370</v>
      </c>
      <c r="DY3" s="25">
        <v>44371</v>
      </c>
      <c r="DZ3" s="25">
        <v>44372</v>
      </c>
      <c r="EA3" s="25">
        <v>44375</v>
      </c>
      <c r="EB3" s="25">
        <v>44376</v>
      </c>
      <c r="EC3" s="25">
        <v>44377</v>
      </c>
      <c r="ED3" s="25">
        <v>44378</v>
      </c>
      <c r="EE3" s="25">
        <v>44379</v>
      </c>
      <c r="EF3" s="25">
        <v>44382</v>
      </c>
      <c r="EG3" s="25">
        <v>44383</v>
      </c>
      <c r="EH3" s="25">
        <v>44384</v>
      </c>
      <c r="EI3" s="25">
        <v>44385</v>
      </c>
      <c r="EJ3" s="25">
        <v>44386</v>
      </c>
      <c r="EK3" s="25">
        <v>44389</v>
      </c>
      <c r="EL3" s="25">
        <v>44390</v>
      </c>
      <c r="EM3" s="25">
        <v>44391</v>
      </c>
      <c r="EN3" s="25">
        <v>44392</v>
      </c>
      <c r="EO3" s="25">
        <v>44396</v>
      </c>
      <c r="EP3" s="25">
        <v>44403</v>
      </c>
      <c r="EQ3" s="25">
        <v>44404</v>
      </c>
      <c r="ER3" s="25">
        <v>44405</v>
      </c>
      <c r="ES3" s="25">
        <v>44406</v>
      </c>
      <c r="ET3" s="25">
        <v>44407</v>
      </c>
      <c r="EU3" s="25">
        <v>44410</v>
      </c>
      <c r="EV3" s="25">
        <v>44411</v>
      </c>
      <c r="EW3" s="25">
        <v>44412</v>
      </c>
      <c r="EX3" s="25">
        <v>44413</v>
      </c>
      <c r="EY3" s="25">
        <v>44414</v>
      </c>
      <c r="EZ3" s="25">
        <v>44417</v>
      </c>
      <c r="FA3" s="25">
        <v>44418</v>
      </c>
      <c r="FB3" s="25">
        <v>44419</v>
      </c>
      <c r="FC3" s="25">
        <v>44420</v>
      </c>
      <c r="FD3" s="25">
        <v>44421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</row>
    <row r="4" spans="1:300" ht="17.399999999999999" customHeight="1" x14ac:dyDescent="0.3">
      <c r="A4" s="3">
        <v>1</v>
      </c>
      <c r="B4" s="12" t="s">
        <v>937</v>
      </c>
      <c r="C4" s="29">
        <f t="shared" ref="C4:C67" ca="1" si="0">D4</f>
        <v>0</v>
      </c>
      <c r="D4" s="35">
        <f t="shared" ref="D4:D67" ca="1" si="1">((LOOKUP($J$2,$J$3:$KN$3,J4:KN4)-LOOKUP($K$2,$J$3:$KN$3,J4:KN4))*100)/LOOKUP($K$2,$J$3:$KN$3,J4:KN4)</f>
        <v>0</v>
      </c>
      <c r="E4" s="29">
        <f t="shared" ref="E4:E67" ca="1" si="2">F4</f>
        <v>-6.8153655514250175</v>
      </c>
      <c r="F4" s="13">
        <f t="shared" ref="F4:F67" ca="1" si="3">((LOOKUP($J$2,$J$3:$KN$3,J4:KN4)-LOOKUP($J$3,$J$3:$KN$3,J4:KN4))*100)/LOOKUP($J$2,$J$3:$KN$3,J4:KN4)</f>
        <v>-6.8153655514250175</v>
      </c>
      <c r="G4" s="29">
        <f t="shared" ref="G4:G67" ca="1" si="4">H4</f>
        <v>-6.3805104408352546</v>
      </c>
      <c r="H4" s="28">
        <f t="shared" ref="H4:H67" ca="1" si="5">((LOOKUP($J$2,$J$3:$KN$3,J4:KN4)-LOOKUP($L$2,$J$3:$FC$3,J4:FC4))*100)/LOOKUP($L$2,$J$3:$FC$3,J4:FC4)</f>
        <v>-6.3805104408352546</v>
      </c>
      <c r="I4" s="28" t="str">
        <f>B4</f>
        <v>SA</v>
      </c>
      <c r="J4">
        <v>17.239999999999998</v>
      </c>
      <c r="K4">
        <v>16.809999999999999</v>
      </c>
      <c r="L4">
        <v>16.899999999999999</v>
      </c>
      <c r="M4">
        <v>16.8</v>
      </c>
      <c r="N4">
        <v>17.12</v>
      </c>
      <c r="O4">
        <v>18.149999999999999</v>
      </c>
      <c r="P4">
        <v>18.3</v>
      </c>
      <c r="Q4">
        <v>17.940000000000001</v>
      </c>
      <c r="R4">
        <v>17.54</v>
      </c>
      <c r="S4">
        <v>18.5</v>
      </c>
      <c r="T4">
        <v>20.350000000000001</v>
      </c>
      <c r="U4">
        <v>22.38</v>
      </c>
      <c r="V4">
        <v>23.71</v>
      </c>
      <c r="W4">
        <v>23.17</v>
      </c>
      <c r="X4">
        <v>22.28</v>
      </c>
      <c r="Y4">
        <v>23.95</v>
      </c>
      <c r="Z4">
        <v>22.5</v>
      </c>
      <c r="AA4">
        <v>20.83</v>
      </c>
      <c r="AB4">
        <v>21.42</v>
      </c>
      <c r="AC4">
        <v>22.42</v>
      </c>
      <c r="AD4">
        <v>23.06</v>
      </c>
      <c r="AE4">
        <v>22.98</v>
      </c>
      <c r="AF4">
        <v>22</v>
      </c>
      <c r="AG4">
        <v>21.94</v>
      </c>
      <c r="AH4">
        <v>22.74</v>
      </c>
      <c r="AI4">
        <v>23.06</v>
      </c>
      <c r="AJ4">
        <v>22.6</v>
      </c>
      <c r="AK4">
        <v>22.74</v>
      </c>
      <c r="AL4">
        <v>22.78</v>
      </c>
      <c r="AM4">
        <v>22.56</v>
      </c>
      <c r="AN4">
        <v>22.3</v>
      </c>
      <c r="AO4">
        <v>21.64</v>
      </c>
      <c r="AP4">
        <v>23.79</v>
      </c>
      <c r="AQ4">
        <v>23.49</v>
      </c>
      <c r="AR4">
        <v>23.33</v>
      </c>
      <c r="AS4">
        <v>22.88</v>
      </c>
      <c r="AT4">
        <v>21.58</v>
      </c>
      <c r="AU4">
        <v>20.87</v>
      </c>
      <c r="AV4">
        <v>20.149999999999999</v>
      </c>
      <c r="AW4">
        <v>19.989999999999998</v>
      </c>
      <c r="AX4">
        <v>21.64</v>
      </c>
      <c r="AY4">
        <v>20.77</v>
      </c>
      <c r="AZ4">
        <v>20.55</v>
      </c>
      <c r="BA4">
        <v>19.95</v>
      </c>
      <c r="BB4">
        <v>20.91</v>
      </c>
      <c r="BC4">
        <v>20.75</v>
      </c>
      <c r="BD4">
        <v>20.49</v>
      </c>
      <c r="BE4">
        <v>20.69</v>
      </c>
      <c r="BF4">
        <v>20.69</v>
      </c>
      <c r="BG4">
        <v>20.55</v>
      </c>
      <c r="BH4">
        <v>22.6</v>
      </c>
      <c r="BI4">
        <v>24.85</v>
      </c>
      <c r="BJ4">
        <v>23.17</v>
      </c>
      <c r="BK4">
        <v>22.28</v>
      </c>
      <c r="BL4">
        <v>21.4</v>
      </c>
      <c r="BM4">
        <v>19.27</v>
      </c>
      <c r="BN4">
        <v>19.89</v>
      </c>
      <c r="BO4">
        <v>21.13</v>
      </c>
      <c r="BP4">
        <v>20.57</v>
      </c>
      <c r="BQ4">
        <v>20.59</v>
      </c>
      <c r="BR4">
        <v>20.57</v>
      </c>
      <c r="BS4">
        <v>20.07</v>
      </c>
      <c r="BT4">
        <v>20.010000000000002</v>
      </c>
      <c r="BU4">
        <v>20.79</v>
      </c>
      <c r="BV4">
        <v>20.77</v>
      </c>
      <c r="BW4">
        <v>21.19</v>
      </c>
      <c r="BX4">
        <v>20.89</v>
      </c>
      <c r="BY4">
        <v>20.71</v>
      </c>
      <c r="BZ4">
        <v>20.51</v>
      </c>
      <c r="CA4">
        <v>19.989999999999998</v>
      </c>
      <c r="CB4">
        <v>19.100000000000001</v>
      </c>
      <c r="CC4">
        <v>18.399999999999999</v>
      </c>
      <c r="CD4">
        <v>19.12</v>
      </c>
      <c r="CE4">
        <v>18.73</v>
      </c>
      <c r="CF4">
        <v>18.62</v>
      </c>
      <c r="CG4">
        <v>17.579999999999998</v>
      </c>
      <c r="CH4">
        <v>17.690000000000001</v>
      </c>
      <c r="CI4">
        <v>16.64</v>
      </c>
      <c r="CJ4">
        <v>17.54</v>
      </c>
      <c r="CK4">
        <v>18.489999999999998</v>
      </c>
      <c r="CL4">
        <v>18.260000000000002</v>
      </c>
      <c r="CM4">
        <v>18.07</v>
      </c>
      <c r="CN4">
        <v>18.12</v>
      </c>
      <c r="CO4">
        <v>18.260000000000002</v>
      </c>
      <c r="CP4">
        <v>18.93</v>
      </c>
      <c r="CQ4">
        <v>18.690000000000001</v>
      </c>
      <c r="CR4">
        <v>18.95</v>
      </c>
      <c r="CS4">
        <v>18.649999999999999</v>
      </c>
      <c r="CT4">
        <v>18.3</v>
      </c>
      <c r="CU4">
        <v>18.38</v>
      </c>
      <c r="CV4">
        <v>17.8</v>
      </c>
      <c r="CW4">
        <v>17.79</v>
      </c>
      <c r="CX4">
        <v>18.14</v>
      </c>
      <c r="CY4">
        <v>18.45</v>
      </c>
      <c r="CZ4">
        <v>18.440000000000001</v>
      </c>
      <c r="DA4">
        <v>18.34</v>
      </c>
      <c r="DB4">
        <v>18.14</v>
      </c>
      <c r="DC4">
        <v>17.45</v>
      </c>
      <c r="DD4">
        <v>17.66</v>
      </c>
      <c r="DE4">
        <v>17.48</v>
      </c>
      <c r="DF4">
        <v>17.2</v>
      </c>
      <c r="DG4">
        <v>17.13</v>
      </c>
      <c r="DH4">
        <v>17.23</v>
      </c>
      <c r="DI4">
        <v>17.190000000000001</v>
      </c>
      <c r="DJ4">
        <v>17.66</v>
      </c>
      <c r="DK4">
        <v>17.39</v>
      </c>
      <c r="DL4">
        <v>17.3</v>
      </c>
      <c r="DM4">
        <v>17.329999999999998</v>
      </c>
      <c r="DN4">
        <v>17.239999999999998</v>
      </c>
      <c r="DO4">
        <v>17.37</v>
      </c>
      <c r="DP4">
        <v>17.37</v>
      </c>
      <c r="DQ4">
        <v>17.420000000000002</v>
      </c>
      <c r="DR4">
        <v>17.350000000000001</v>
      </c>
      <c r="DS4">
        <v>17.48</v>
      </c>
      <c r="DT4">
        <v>17.09</v>
      </c>
      <c r="DU4">
        <v>17.3</v>
      </c>
      <c r="DV4">
        <v>16.86</v>
      </c>
      <c r="DW4">
        <v>17.03</v>
      </c>
      <c r="DX4">
        <v>17.05</v>
      </c>
      <c r="DY4">
        <v>17.21</v>
      </c>
      <c r="DZ4">
        <v>17.09</v>
      </c>
      <c r="EA4">
        <v>16.96</v>
      </c>
      <c r="EB4">
        <v>16.559999999999999</v>
      </c>
      <c r="EC4">
        <v>16.489999999999998</v>
      </c>
      <c r="ED4">
        <v>16.57</v>
      </c>
      <c r="EE4">
        <v>16.53</v>
      </c>
      <c r="EF4">
        <v>16.66</v>
      </c>
      <c r="EG4">
        <v>16.690000000000001</v>
      </c>
      <c r="EH4">
        <v>16.62</v>
      </c>
      <c r="EI4">
        <v>16.22</v>
      </c>
      <c r="EJ4">
        <v>16.22</v>
      </c>
      <c r="EK4">
        <v>16.03</v>
      </c>
      <c r="EL4">
        <v>15.5</v>
      </c>
      <c r="EM4">
        <v>15.66</v>
      </c>
      <c r="EN4">
        <v>15.72</v>
      </c>
      <c r="EO4">
        <v>15.95</v>
      </c>
      <c r="EP4">
        <v>15.97</v>
      </c>
      <c r="EQ4">
        <v>16.190000000000001</v>
      </c>
      <c r="ER4">
        <v>16.18</v>
      </c>
      <c r="ES4">
        <v>16.14</v>
      </c>
      <c r="ET4">
        <v>16.239999999999998</v>
      </c>
      <c r="EU4">
        <v>16.37</v>
      </c>
      <c r="EV4">
        <v>16.66</v>
      </c>
      <c r="EW4">
        <v>16.899999999999999</v>
      </c>
      <c r="EX4">
        <v>16.8</v>
      </c>
      <c r="EY4">
        <v>16.84</v>
      </c>
      <c r="EZ4">
        <v>16.77</v>
      </c>
      <c r="FA4">
        <v>16.37</v>
      </c>
      <c r="FB4">
        <v>16.04</v>
      </c>
      <c r="FC4">
        <v>15.98</v>
      </c>
      <c r="FD4">
        <v>16.14</v>
      </c>
    </row>
    <row r="5" spans="1:300" ht="17.399999999999999" customHeight="1" x14ac:dyDescent="0.3">
      <c r="A5" s="3">
        <v>2</v>
      </c>
      <c r="B5" s="12" t="s">
        <v>434</v>
      </c>
      <c r="C5" s="29">
        <f t="shared" ca="1" si="0"/>
        <v>0</v>
      </c>
      <c r="D5" s="35">
        <f t="shared" ca="1" si="1"/>
        <v>0</v>
      </c>
      <c r="E5" s="29">
        <f t="shared" ca="1" si="2"/>
        <v>-18.904320987654316</v>
      </c>
      <c r="F5" s="13">
        <f t="shared" ca="1" si="3"/>
        <v>-18.904320987654316</v>
      </c>
      <c r="G5" s="29">
        <f t="shared" ca="1" si="4"/>
        <v>-15.898767034393247</v>
      </c>
      <c r="H5" s="28">
        <f t="shared" ca="1" si="5"/>
        <v>-15.898767034393247</v>
      </c>
      <c r="I5" s="28" t="str">
        <f t="shared" ref="I5:I68" si="6">B5</f>
        <v>ADEL ADEL KALEMCILIK</v>
      </c>
      <c r="J5">
        <v>30.82</v>
      </c>
      <c r="K5">
        <v>28.16</v>
      </c>
      <c r="L5">
        <v>27.52</v>
      </c>
      <c r="M5">
        <v>28.5</v>
      </c>
      <c r="N5">
        <v>28.1</v>
      </c>
      <c r="O5">
        <v>27.14</v>
      </c>
      <c r="P5">
        <v>27.4</v>
      </c>
      <c r="Q5">
        <v>27</v>
      </c>
      <c r="R5">
        <v>27.1</v>
      </c>
      <c r="S5">
        <v>26.9</v>
      </c>
      <c r="T5">
        <v>27.78</v>
      </c>
      <c r="U5">
        <v>27.8</v>
      </c>
      <c r="V5">
        <v>28.52</v>
      </c>
      <c r="W5">
        <v>28.24</v>
      </c>
      <c r="X5">
        <v>28.1</v>
      </c>
      <c r="Y5">
        <v>30.2</v>
      </c>
      <c r="Z5">
        <v>29.12</v>
      </c>
      <c r="AA5">
        <v>26.94</v>
      </c>
      <c r="AB5">
        <v>27.18</v>
      </c>
      <c r="AC5">
        <v>26.64</v>
      </c>
      <c r="AD5">
        <v>27.78</v>
      </c>
      <c r="AE5">
        <v>29.6</v>
      </c>
      <c r="AF5">
        <v>29.3</v>
      </c>
      <c r="AG5">
        <v>28.46</v>
      </c>
      <c r="AH5">
        <v>28.14</v>
      </c>
      <c r="AI5">
        <v>29.1</v>
      </c>
      <c r="AJ5">
        <v>28.7</v>
      </c>
      <c r="AK5">
        <v>28.32</v>
      </c>
      <c r="AL5">
        <v>28.58</v>
      </c>
      <c r="AM5">
        <v>29.2</v>
      </c>
      <c r="AN5">
        <v>29.1</v>
      </c>
      <c r="AO5">
        <v>29.06</v>
      </c>
      <c r="AP5">
        <v>28.5</v>
      </c>
      <c r="AQ5">
        <v>28.18</v>
      </c>
      <c r="AR5">
        <v>28.9</v>
      </c>
      <c r="AS5">
        <v>29.66</v>
      </c>
      <c r="AT5">
        <v>28.38</v>
      </c>
      <c r="AU5">
        <v>26.16</v>
      </c>
      <c r="AV5">
        <v>25.38</v>
      </c>
      <c r="AW5">
        <v>25</v>
      </c>
      <c r="AX5">
        <v>27.24</v>
      </c>
      <c r="AY5">
        <v>26.44</v>
      </c>
      <c r="AZ5">
        <v>26.7</v>
      </c>
      <c r="BA5">
        <v>27.16</v>
      </c>
      <c r="BB5">
        <v>26.52</v>
      </c>
      <c r="BC5">
        <v>26.26</v>
      </c>
      <c r="BD5">
        <v>26.56</v>
      </c>
      <c r="BE5">
        <v>26.66</v>
      </c>
      <c r="BF5">
        <v>26.4</v>
      </c>
      <c r="BG5">
        <v>26.08</v>
      </c>
      <c r="BH5">
        <v>25.74</v>
      </c>
      <c r="BI5">
        <v>25.32</v>
      </c>
      <c r="BJ5">
        <v>24.88</v>
      </c>
      <c r="BK5">
        <v>25.42</v>
      </c>
      <c r="BL5">
        <v>24.42</v>
      </c>
      <c r="BM5">
        <v>21.98</v>
      </c>
      <c r="BN5">
        <v>21.8</v>
      </c>
      <c r="BO5">
        <v>22.8</v>
      </c>
      <c r="BP5">
        <v>22.56</v>
      </c>
      <c r="BQ5">
        <v>23.02</v>
      </c>
      <c r="BR5">
        <v>23.8</v>
      </c>
      <c r="BS5">
        <v>24.88</v>
      </c>
      <c r="BT5">
        <v>24.24</v>
      </c>
      <c r="BU5">
        <v>24.72</v>
      </c>
      <c r="BV5">
        <v>26.14</v>
      </c>
      <c r="BW5">
        <v>27.6</v>
      </c>
      <c r="BX5">
        <v>27.86</v>
      </c>
      <c r="BY5">
        <v>27.86</v>
      </c>
      <c r="BZ5">
        <v>27.1</v>
      </c>
      <c r="CA5">
        <v>26.2</v>
      </c>
      <c r="CB5">
        <v>26.62</v>
      </c>
      <c r="CC5">
        <v>26.02</v>
      </c>
      <c r="CD5">
        <v>26.38</v>
      </c>
      <c r="CE5">
        <v>26.44</v>
      </c>
      <c r="CF5">
        <v>25.62</v>
      </c>
      <c r="CG5">
        <v>23.06</v>
      </c>
      <c r="CH5">
        <v>24.12</v>
      </c>
      <c r="CI5">
        <v>22.64</v>
      </c>
      <c r="CJ5">
        <v>23.1</v>
      </c>
      <c r="CK5">
        <v>23.6</v>
      </c>
      <c r="CL5">
        <v>23.98</v>
      </c>
      <c r="CM5">
        <v>23.94</v>
      </c>
      <c r="CN5">
        <v>24.54</v>
      </c>
      <c r="CO5">
        <v>25.02</v>
      </c>
      <c r="CP5">
        <v>24.7</v>
      </c>
      <c r="CQ5">
        <v>24.3</v>
      </c>
      <c r="CR5">
        <v>23.54</v>
      </c>
      <c r="CS5">
        <v>23.36</v>
      </c>
      <c r="CT5">
        <v>23.18</v>
      </c>
      <c r="CU5">
        <v>23.2</v>
      </c>
      <c r="CV5">
        <v>23.16</v>
      </c>
      <c r="CW5">
        <v>23.14</v>
      </c>
      <c r="CX5">
        <v>23.76</v>
      </c>
      <c r="CY5">
        <v>23.2</v>
      </c>
      <c r="CZ5">
        <v>23.02</v>
      </c>
      <c r="DA5">
        <v>22.9</v>
      </c>
      <c r="DB5">
        <v>22.94</v>
      </c>
      <c r="DC5">
        <v>21.54</v>
      </c>
      <c r="DD5">
        <v>21.66</v>
      </c>
      <c r="DE5">
        <v>21.68</v>
      </c>
      <c r="DF5">
        <v>21.26</v>
      </c>
      <c r="DG5">
        <v>21.54</v>
      </c>
      <c r="DH5">
        <v>22.74</v>
      </c>
      <c r="DI5">
        <v>23.08</v>
      </c>
      <c r="DJ5">
        <v>22.92</v>
      </c>
      <c r="DK5">
        <v>22.5</v>
      </c>
      <c r="DL5">
        <v>22.64</v>
      </c>
      <c r="DM5">
        <v>23.1</v>
      </c>
      <c r="DN5">
        <v>23.24</v>
      </c>
      <c r="DO5">
        <v>24.16</v>
      </c>
      <c r="DP5">
        <v>23.74</v>
      </c>
      <c r="DQ5">
        <v>24.18</v>
      </c>
      <c r="DR5">
        <v>24.36</v>
      </c>
      <c r="DS5">
        <v>24.12</v>
      </c>
      <c r="DT5">
        <v>24.52</v>
      </c>
      <c r="DU5">
        <v>24.96</v>
      </c>
      <c r="DV5">
        <v>26.84</v>
      </c>
      <c r="DW5">
        <v>25.72</v>
      </c>
      <c r="DX5">
        <v>26.3</v>
      </c>
      <c r="DY5">
        <v>26.38</v>
      </c>
      <c r="DZ5">
        <v>27</v>
      </c>
      <c r="EA5">
        <v>27.36</v>
      </c>
      <c r="EB5">
        <v>27.64</v>
      </c>
      <c r="EC5">
        <v>25.02</v>
      </c>
      <c r="ED5">
        <v>24.5</v>
      </c>
      <c r="EE5">
        <v>25.52</v>
      </c>
      <c r="EF5">
        <v>26.52</v>
      </c>
      <c r="EG5">
        <v>26.04</v>
      </c>
      <c r="EH5">
        <v>26.18</v>
      </c>
      <c r="EI5">
        <v>25.04</v>
      </c>
      <c r="EJ5">
        <v>25.24</v>
      </c>
      <c r="EK5">
        <v>24.14</v>
      </c>
      <c r="EL5">
        <v>24.14</v>
      </c>
      <c r="EM5">
        <v>24.12</v>
      </c>
      <c r="EN5">
        <v>24.5</v>
      </c>
      <c r="EO5">
        <v>24.72</v>
      </c>
      <c r="EP5">
        <v>23.74</v>
      </c>
      <c r="EQ5">
        <v>23.2</v>
      </c>
      <c r="ER5">
        <v>22.96</v>
      </c>
      <c r="ES5">
        <v>23.8</v>
      </c>
      <c r="ET5">
        <v>23.94</v>
      </c>
      <c r="EU5">
        <v>24.24</v>
      </c>
      <c r="EV5">
        <v>24.44</v>
      </c>
      <c r="EW5">
        <v>24.02</v>
      </c>
      <c r="EX5">
        <v>23.78</v>
      </c>
      <c r="EY5">
        <v>23.5</v>
      </c>
      <c r="EZ5">
        <v>24.02</v>
      </c>
      <c r="FA5">
        <v>24.62</v>
      </c>
      <c r="FB5">
        <v>25.18</v>
      </c>
      <c r="FC5">
        <v>26.14</v>
      </c>
      <c r="FD5">
        <v>25.92</v>
      </c>
    </row>
    <row r="6" spans="1:300" ht="17.399999999999999" customHeight="1" x14ac:dyDescent="0.3">
      <c r="A6" s="3">
        <v>3</v>
      </c>
      <c r="B6" s="12" t="s">
        <v>435</v>
      </c>
      <c r="C6" s="29">
        <f t="shared" ca="1" si="0"/>
        <v>0</v>
      </c>
      <c r="D6" s="35">
        <f t="shared" ca="1" si="1"/>
        <v>0</v>
      </c>
      <c r="E6" s="29">
        <f t="shared" ca="1" si="2"/>
        <v>-141.73913043478262</v>
      </c>
      <c r="F6" s="13">
        <f t="shared" ca="1" si="3"/>
        <v>-141.73913043478262</v>
      </c>
      <c r="G6" s="29">
        <f t="shared" ca="1" si="4"/>
        <v>-58.633093525179859</v>
      </c>
      <c r="H6" s="28">
        <f t="shared" ca="1" si="5"/>
        <v>-58.633093525179859</v>
      </c>
      <c r="I6" s="28" t="str">
        <f t="shared" si="6"/>
        <v>ADESE ADESE GAYRIMENKUL</v>
      </c>
      <c r="J6">
        <v>2.78</v>
      </c>
      <c r="K6">
        <v>2.78</v>
      </c>
      <c r="L6">
        <v>2.79</v>
      </c>
      <c r="M6">
        <v>2.87</v>
      </c>
      <c r="N6">
        <v>2.85</v>
      </c>
      <c r="O6">
        <v>2.79</v>
      </c>
      <c r="P6">
        <v>2.78</v>
      </c>
      <c r="Q6">
        <v>2.77</v>
      </c>
      <c r="R6">
        <v>2.72</v>
      </c>
      <c r="S6">
        <v>2.68</v>
      </c>
      <c r="T6">
        <v>2.74</v>
      </c>
      <c r="U6">
        <v>2.7</v>
      </c>
      <c r="V6">
        <v>2.71</v>
      </c>
      <c r="W6">
        <v>2.71</v>
      </c>
      <c r="X6">
        <v>2.79</v>
      </c>
      <c r="Y6">
        <v>2.79</v>
      </c>
      <c r="Z6">
        <v>2.99</v>
      </c>
      <c r="AA6">
        <v>2.8</v>
      </c>
      <c r="AB6">
        <v>2.87</v>
      </c>
      <c r="AC6">
        <v>2.88</v>
      </c>
      <c r="AD6">
        <v>2.96</v>
      </c>
      <c r="AE6">
        <v>2.97</v>
      </c>
      <c r="AF6">
        <v>2.91</v>
      </c>
      <c r="AG6">
        <v>2.95</v>
      </c>
      <c r="AH6">
        <v>3.02</v>
      </c>
      <c r="AI6">
        <v>2.95</v>
      </c>
      <c r="AJ6">
        <v>3.07</v>
      </c>
      <c r="AK6">
        <v>3.06</v>
      </c>
      <c r="AL6">
        <v>3.08</v>
      </c>
      <c r="AM6">
        <v>3.18</v>
      </c>
      <c r="AN6">
        <v>3.21</v>
      </c>
      <c r="AO6">
        <v>3.11</v>
      </c>
      <c r="AP6">
        <v>3.19</v>
      </c>
      <c r="AQ6">
        <v>3.1</v>
      </c>
      <c r="AR6">
        <v>3.03</v>
      </c>
      <c r="AS6">
        <v>3.08</v>
      </c>
      <c r="AT6">
        <v>2.91</v>
      </c>
      <c r="AU6">
        <v>2.84</v>
      </c>
      <c r="AV6">
        <v>2.85</v>
      </c>
      <c r="AW6">
        <v>2.78</v>
      </c>
      <c r="AX6">
        <v>3.05</v>
      </c>
      <c r="AY6">
        <v>3.16</v>
      </c>
      <c r="AZ6">
        <v>3.08</v>
      </c>
      <c r="BA6">
        <v>3.07</v>
      </c>
      <c r="BB6">
        <v>3.09</v>
      </c>
      <c r="BC6">
        <v>3.04</v>
      </c>
      <c r="BD6">
        <v>3.08</v>
      </c>
      <c r="BE6">
        <v>3.06</v>
      </c>
      <c r="BF6">
        <v>2.97</v>
      </c>
      <c r="BG6">
        <v>3.04</v>
      </c>
      <c r="BH6">
        <v>3.07</v>
      </c>
      <c r="BI6">
        <v>3.08</v>
      </c>
      <c r="BJ6">
        <v>3.02</v>
      </c>
      <c r="BK6">
        <v>3</v>
      </c>
      <c r="BL6">
        <v>3</v>
      </c>
      <c r="BM6">
        <v>2.7</v>
      </c>
      <c r="BN6">
        <v>2.79</v>
      </c>
      <c r="BO6">
        <v>2.93</v>
      </c>
      <c r="BP6">
        <v>2.97</v>
      </c>
      <c r="BQ6">
        <v>3.11</v>
      </c>
      <c r="BR6">
        <v>3.19</v>
      </c>
      <c r="BS6">
        <v>3.2</v>
      </c>
      <c r="BT6">
        <v>3.4</v>
      </c>
      <c r="BU6">
        <v>3.34</v>
      </c>
      <c r="BV6">
        <v>3.45</v>
      </c>
      <c r="BW6">
        <v>3.46</v>
      </c>
      <c r="BX6">
        <v>3.12</v>
      </c>
      <c r="BY6">
        <v>3.12</v>
      </c>
      <c r="BZ6">
        <v>3.25</v>
      </c>
      <c r="CA6">
        <v>2.93</v>
      </c>
      <c r="CB6">
        <v>2.68</v>
      </c>
      <c r="CC6">
        <v>2.42</v>
      </c>
      <c r="CD6">
        <v>2.4700000000000002</v>
      </c>
      <c r="CE6">
        <v>2.2999999999999998</v>
      </c>
      <c r="CF6">
        <v>2.2799999999999998</v>
      </c>
      <c r="CG6">
        <v>2.16</v>
      </c>
      <c r="CH6">
        <v>2.15</v>
      </c>
      <c r="CI6">
        <v>2.0099999999999998</v>
      </c>
      <c r="CJ6">
        <v>2.02</v>
      </c>
      <c r="CK6">
        <v>2.11</v>
      </c>
      <c r="CL6">
        <v>2.11</v>
      </c>
      <c r="CM6">
        <v>1.99</v>
      </c>
      <c r="CN6">
        <v>2.0499999999999998</v>
      </c>
      <c r="CO6">
        <v>2.02</v>
      </c>
      <c r="CP6">
        <v>1.95</v>
      </c>
      <c r="CQ6">
        <v>1.94</v>
      </c>
      <c r="CR6">
        <v>1.98</v>
      </c>
      <c r="CS6">
        <v>1.93</v>
      </c>
      <c r="CT6">
        <v>1.88</v>
      </c>
      <c r="CU6">
        <v>1.93</v>
      </c>
      <c r="CV6">
        <v>1.81</v>
      </c>
      <c r="CW6">
        <v>1.81</v>
      </c>
      <c r="CX6">
        <v>1.78</v>
      </c>
      <c r="CY6">
        <v>1.74</v>
      </c>
      <c r="CZ6">
        <v>1.71</v>
      </c>
      <c r="DA6">
        <v>1.75</v>
      </c>
      <c r="DB6">
        <v>1.79</v>
      </c>
      <c r="DC6">
        <v>1.71</v>
      </c>
      <c r="DD6">
        <v>1.64</v>
      </c>
      <c r="DE6">
        <v>1.6</v>
      </c>
      <c r="DF6">
        <v>1.51</v>
      </c>
      <c r="DG6">
        <v>1.4</v>
      </c>
      <c r="DH6">
        <v>1.37</v>
      </c>
      <c r="DI6">
        <v>1.34</v>
      </c>
      <c r="DJ6">
        <v>1.4</v>
      </c>
      <c r="DK6">
        <v>1.37</v>
      </c>
      <c r="DL6">
        <v>1.36</v>
      </c>
      <c r="DM6">
        <v>1.41</v>
      </c>
      <c r="DN6">
        <v>1.39</v>
      </c>
      <c r="DO6">
        <v>1.37</v>
      </c>
      <c r="DP6">
        <v>1.35</v>
      </c>
      <c r="DQ6">
        <v>1.33</v>
      </c>
      <c r="DR6">
        <v>1.33</v>
      </c>
      <c r="DS6">
        <v>1.32</v>
      </c>
      <c r="DT6">
        <v>1.27</v>
      </c>
      <c r="DU6">
        <v>1.22</v>
      </c>
      <c r="DV6">
        <v>1.17</v>
      </c>
      <c r="DW6">
        <v>1.17</v>
      </c>
      <c r="DX6">
        <v>1.22</v>
      </c>
      <c r="DY6">
        <v>1.31</v>
      </c>
      <c r="DZ6">
        <v>1.26</v>
      </c>
      <c r="EA6">
        <v>1.21</v>
      </c>
      <c r="EB6">
        <v>1.22</v>
      </c>
      <c r="EC6">
        <v>1.19</v>
      </c>
      <c r="ED6">
        <v>1.19</v>
      </c>
      <c r="EE6">
        <v>1.2</v>
      </c>
      <c r="EF6">
        <v>1.2</v>
      </c>
      <c r="EG6">
        <v>1.18</v>
      </c>
      <c r="EH6">
        <v>1.19</v>
      </c>
      <c r="EI6">
        <v>1.17</v>
      </c>
      <c r="EJ6">
        <v>1.1599999999999999</v>
      </c>
      <c r="EK6">
        <v>1.1399999999999999</v>
      </c>
      <c r="EL6">
        <v>1.1100000000000001</v>
      </c>
      <c r="EM6">
        <v>1.1299999999999999</v>
      </c>
      <c r="EN6">
        <v>1.1399999999999999</v>
      </c>
      <c r="EO6">
        <v>1.1399999999999999</v>
      </c>
      <c r="EP6">
        <v>1.1599999999999999</v>
      </c>
      <c r="EQ6">
        <v>1.1399999999999999</v>
      </c>
      <c r="ER6">
        <v>1.1299999999999999</v>
      </c>
      <c r="ES6">
        <v>1.1299999999999999</v>
      </c>
      <c r="ET6">
        <v>1.24</v>
      </c>
      <c r="EU6">
        <v>1.23</v>
      </c>
      <c r="EV6">
        <v>1.22</v>
      </c>
      <c r="EW6">
        <v>1.2</v>
      </c>
      <c r="EX6">
        <v>1.2</v>
      </c>
      <c r="EY6">
        <v>1.18</v>
      </c>
      <c r="EZ6">
        <v>1.19</v>
      </c>
      <c r="FA6">
        <v>1.18</v>
      </c>
      <c r="FB6">
        <v>1.1399999999999999</v>
      </c>
      <c r="FC6">
        <v>1.1399999999999999</v>
      </c>
      <c r="FD6">
        <v>1.1499999999999999</v>
      </c>
    </row>
    <row r="7" spans="1:300" ht="17.399999999999999" customHeight="1" x14ac:dyDescent="0.3">
      <c r="A7" s="3">
        <v>4</v>
      </c>
      <c r="B7" s="12" t="s">
        <v>937</v>
      </c>
      <c r="C7" s="29">
        <f t="shared" ca="1" si="0"/>
        <v>0</v>
      </c>
      <c r="D7" s="35">
        <f t="shared" ca="1" si="1"/>
        <v>0</v>
      </c>
      <c r="E7" s="29">
        <f t="shared" ca="1" si="2"/>
        <v>0.1352569882777328</v>
      </c>
      <c r="F7" s="13">
        <f t="shared" ca="1" si="3"/>
        <v>0.1352569882777328</v>
      </c>
      <c r="G7" s="29">
        <f t="shared" ca="1" si="4"/>
        <v>0.1354401805869126</v>
      </c>
      <c r="H7" s="28">
        <f t="shared" ca="1" si="5"/>
        <v>0.1354401805869126</v>
      </c>
      <c r="I7" s="28" t="str">
        <f t="shared" si="6"/>
        <v>SA</v>
      </c>
      <c r="J7">
        <v>22.15</v>
      </c>
      <c r="K7">
        <v>22.5</v>
      </c>
      <c r="L7">
        <v>22.85</v>
      </c>
      <c r="M7">
        <v>22.73</v>
      </c>
      <c r="N7">
        <v>24.16</v>
      </c>
      <c r="O7">
        <v>24.9</v>
      </c>
      <c r="P7">
        <v>24.42</v>
      </c>
      <c r="Q7">
        <v>24.64</v>
      </c>
      <c r="R7">
        <v>25.14</v>
      </c>
      <c r="S7">
        <v>24.61</v>
      </c>
      <c r="T7">
        <v>25.71</v>
      </c>
      <c r="U7">
        <v>26.23</v>
      </c>
      <c r="V7">
        <v>26.12</v>
      </c>
      <c r="W7">
        <v>25.34</v>
      </c>
      <c r="X7">
        <v>24.9</v>
      </c>
      <c r="Y7">
        <v>24.92</v>
      </c>
      <c r="Z7">
        <v>24.35</v>
      </c>
      <c r="AA7">
        <v>22.6</v>
      </c>
      <c r="AB7">
        <v>23.19</v>
      </c>
      <c r="AC7">
        <v>22.89</v>
      </c>
      <c r="AD7">
        <v>23.02</v>
      </c>
      <c r="AE7">
        <v>22.58</v>
      </c>
      <c r="AF7">
        <v>22.93</v>
      </c>
      <c r="AG7">
        <v>23.54</v>
      </c>
      <c r="AH7">
        <v>23.59</v>
      </c>
      <c r="AI7">
        <v>23.43</v>
      </c>
      <c r="AJ7">
        <v>23.54</v>
      </c>
      <c r="AK7">
        <v>23.65</v>
      </c>
      <c r="AL7">
        <v>23.32</v>
      </c>
      <c r="AM7">
        <v>23.41</v>
      </c>
      <c r="AN7">
        <v>24.31</v>
      </c>
      <c r="AO7">
        <v>23.9</v>
      </c>
      <c r="AP7">
        <v>23.19</v>
      </c>
      <c r="AQ7">
        <v>22.89</v>
      </c>
      <c r="AR7">
        <v>22.95</v>
      </c>
      <c r="AS7">
        <v>23.06</v>
      </c>
      <c r="AT7">
        <v>23.28</v>
      </c>
      <c r="AU7">
        <v>22.04</v>
      </c>
      <c r="AV7">
        <v>21.47</v>
      </c>
      <c r="AW7">
        <v>21.77</v>
      </c>
      <c r="AX7">
        <v>22.14</v>
      </c>
      <c r="AY7">
        <v>22.74</v>
      </c>
      <c r="AZ7">
        <v>23.06</v>
      </c>
      <c r="BA7">
        <v>23.63</v>
      </c>
      <c r="BB7">
        <v>23.68</v>
      </c>
      <c r="BC7">
        <v>23.22</v>
      </c>
      <c r="BD7">
        <v>23.04</v>
      </c>
      <c r="BE7">
        <v>23.28</v>
      </c>
      <c r="BF7">
        <v>23.2</v>
      </c>
      <c r="BG7">
        <v>23.54</v>
      </c>
      <c r="BH7">
        <v>23.04</v>
      </c>
      <c r="BI7">
        <v>22.5</v>
      </c>
      <c r="BJ7">
        <v>22.01</v>
      </c>
      <c r="BK7">
        <v>21.77</v>
      </c>
      <c r="BL7">
        <v>21.51</v>
      </c>
      <c r="BM7">
        <v>19.79</v>
      </c>
      <c r="BN7">
        <v>20.27</v>
      </c>
      <c r="BO7">
        <v>20.96</v>
      </c>
      <c r="BP7">
        <v>21.01</v>
      </c>
      <c r="BQ7">
        <v>20.73</v>
      </c>
      <c r="BR7">
        <v>20.81</v>
      </c>
      <c r="BS7">
        <v>20.16</v>
      </c>
      <c r="BT7">
        <v>19.43</v>
      </c>
      <c r="BU7">
        <v>20.13</v>
      </c>
      <c r="BV7">
        <v>20.03</v>
      </c>
      <c r="BW7">
        <v>20.18</v>
      </c>
      <c r="BX7">
        <v>19.52</v>
      </c>
      <c r="BY7">
        <v>19.48</v>
      </c>
      <c r="BZ7">
        <v>20.09</v>
      </c>
      <c r="CA7">
        <v>19.96</v>
      </c>
      <c r="CB7">
        <v>19.649999999999999</v>
      </c>
      <c r="CC7">
        <v>19.91</v>
      </c>
      <c r="CD7">
        <v>20.03</v>
      </c>
      <c r="CE7">
        <v>20.420000000000002</v>
      </c>
      <c r="CF7">
        <v>20.420000000000002</v>
      </c>
      <c r="CG7">
        <v>20.64</v>
      </c>
      <c r="CH7">
        <v>20.92</v>
      </c>
      <c r="CI7">
        <v>20.73</v>
      </c>
      <c r="CJ7">
        <v>20.96</v>
      </c>
      <c r="CK7">
        <v>20.99</v>
      </c>
      <c r="CL7">
        <v>21.27</v>
      </c>
      <c r="CM7">
        <v>21.58</v>
      </c>
      <c r="CN7">
        <v>22.17</v>
      </c>
      <c r="CO7">
        <v>21.49</v>
      </c>
      <c r="CP7">
        <v>22.36</v>
      </c>
      <c r="CQ7">
        <v>22.08</v>
      </c>
      <c r="CR7">
        <v>22.61</v>
      </c>
      <c r="CS7">
        <v>22.76</v>
      </c>
      <c r="CT7">
        <v>22.67</v>
      </c>
      <c r="CU7">
        <v>22.85</v>
      </c>
      <c r="CV7">
        <v>23.22</v>
      </c>
      <c r="CW7">
        <v>23.2</v>
      </c>
      <c r="CX7">
        <v>23.2</v>
      </c>
      <c r="CY7">
        <v>23.2</v>
      </c>
      <c r="CZ7">
        <v>23.57</v>
      </c>
      <c r="DA7">
        <v>23.06</v>
      </c>
      <c r="DB7">
        <v>22.96</v>
      </c>
      <c r="DC7">
        <v>22.58</v>
      </c>
      <c r="DD7">
        <v>22.95</v>
      </c>
      <c r="DE7">
        <v>22.73</v>
      </c>
      <c r="DF7">
        <v>23.02</v>
      </c>
      <c r="DG7">
        <v>22.86</v>
      </c>
      <c r="DH7">
        <v>22.92</v>
      </c>
      <c r="DI7">
        <v>23.08</v>
      </c>
      <c r="DJ7">
        <v>22.68</v>
      </c>
      <c r="DK7">
        <v>22.82</v>
      </c>
      <c r="DL7">
        <v>23.3</v>
      </c>
      <c r="DM7">
        <v>23.24</v>
      </c>
      <c r="DN7">
        <v>23.12</v>
      </c>
      <c r="DO7">
        <v>23.34</v>
      </c>
      <c r="DP7">
        <v>23.52</v>
      </c>
      <c r="DQ7">
        <v>23.4</v>
      </c>
      <c r="DR7">
        <v>23.18</v>
      </c>
      <c r="DS7">
        <v>22.58</v>
      </c>
      <c r="DT7">
        <v>22.16</v>
      </c>
      <c r="DU7">
        <v>22.22</v>
      </c>
      <c r="DV7">
        <v>21.98</v>
      </c>
      <c r="DW7">
        <v>22.18</v>
      </c>
      <c r="DX7">
        <v>22.6</v>
      </c>
      <c r="DY7">
        <v>22.78</v>
      </c>
      <c r="DZ7">
        <v>22.4</v>
      </c>
      <c r="EA7">
        <v>22.36</v>
      </c>
      <c r="EB7">
        <v>22.18</v>
      </c>
      <c r="EC7">
        <v>22.26</v>
      </c>
      <c r="ED7">
        <v>22.3</v>
      </c>
      <c r="EE7">
        <v>22.26</v>
      </c>
      <c r="EF7">
        <v>22.48</v>
      </c>
      <c r="EG7">
        <v>22.24</v>
      </c>
      <c r="EH7">
        <v>22.3</v>
      </c>
      <c r="EI7">
        <v>22.12</v>
      </c>
      <c r="EJ7">
        <v>21.96</v>
      </c>
      <c r="EK7">
        <v>21.8</v>
      </c>
      <c r="EL7">
        <v>21.86</v>
      </c>
      <c r="EM7">
        <v>22.36</v>
      </c>
      <c r="EN7">
        <v>22.08</v>
      </c>
      <c r="EO7">
        <v>21.8</v>
      </c>
      <c r="EP7">
        <v>22.06</v>
      </c>
      <c r="EQ7">
        <v>22.08</v>
      </c>
      <c r="ER7">
        <v>21.9</v>
      </c>
      <c r="ES7">
        <v>22.2</v>
      </c>
      <c r="ET7">
        <v>22.22</v>
      </c>
      <c r="EU7">
        <v>22.44</v>
      </c>
      <c r="EV7">
        <v>22.26</v>
      </c>
      <c r="EW7">
        <v>22.16</v>
      </c>
      <c r="EX7">
        <v>22.24</v>
      </c>
      <c r="EY7">
        <v>22.22</v>
      </c>
      <c r="EZ7">
        <v>22.14</v>
      </c>
      <c r="FA7">
        <v>22.1</v>
      </c>
      <c r="FB7">
        <v>22</v>
      </c>
      <c r="FC7">
        <v>22.08</v>
      </c>
      <c r="FD7">
        <v>22.18</v>
      </c>
    </row>
    <row r="8" spans="1:300" ht="17.399999999999999" customHeight="1" x14ac:dyDescent="0.3">
      <c r="A8" s="3">
        <v>5</v>
      </c>
      <c r="B8" s="12" t="s">
        <v>437</v>
      </c>
      <c r="C8" s="29">
        <f t="shared" ca="1" si="0"/>
        <v>0</v>
      </c>
      <c r="D8" s="35">
        <f t="shared" ca="1" si="1"/>
        <v>0</v>
      </c>
      <c r="E8" s="29">
        <f t="shared" ca="1" si="2"/>
        <v>-47.72117962466487</v>
      </c>
      <c r="F8" s="13">
        <f t="shared" ca="1" si="3"/>
        <v>-47.72117962466487</v>
      </c>
      <c r="G8" s="29">
        <f t="shared" ca="1" si="4"/>
        <v>-32.3049001814882</v>
      </c>
      <c r="H8" s="28">
        <f t="shared" ca="1" si="5"/>
        <v>-32.3049001814882</v>
      </c>
      <c r="I8" s="28" t="str">
        <f t="shared" si="6"/>
        <v>AFYON AFYON CIMENTO</v>
      </c>
      <c r="J8">
        <v>5.51</v>
      </c>
      <c r="K8">
        <v>5.53</v>
      </c>
      <c r="L8">
        <v>5.39</v>
      </c>
      <c r="M8">
        <v>5.4</v>
      </c>
      <c r="N8">
        <v>5.46</v>
      </c>
      <c r="O8">
        <v>5.39</v>
      </c>
      <c r="P8">
        <v>5.42</v>
      </c>
      <c r="Q8">
        <v>5.41</v>
      </c>
      <c r="R8">
        <v>5.27</v>
      </c>
      <c r="S8">
        <v>5.18</v>
      </c>
      <c r="T8">
        <v>5.28</v>
      </c>
      <c r="U8">
        <v>5.56</v>
      </c>
      <c r="V8">
        <v>5.37</v>
      </c>
      <c r="W8">
        <v>5.52</v>
      </c>
      <c r="X8">
        <v>5.43</v>
      </c>
      <c r="Y8">
        <v>5.73</v>
      </c>
      <c r="Z8">
        <v>5.51</v>
      </c>
      <c r="AA8">
        <v>5.01</v>
      </c>
      <c r="AB8">
        <v>5.24</v>
      </c>
      <c r="AC8">
        <v>5.29</v>
      </c>
      <c r="AD8">
        <v>5.3</v>
      </c>
      <c r="AE8">
        <v>5.37</v>
      </c>
      <c r="AF8">
        <v>5.37</v>
      </c>
      <c r="AG8">
        <v>5.3</v>
      </c>
      <c r="AH8">
        <v>5.28</v>
      </c>
      <c r="AI8">
        <v>5.32</v>
      </c>
      <c r="AJ8">
        <v>5.26</v>
      </c>
      <c r="AK8">
        <v>5.25</v>
      </c>
      <c r="AL8">
        <v>5.27</v>
      </c>
      <c r="AM8">
        <v>5.18</v>
      </c>
      <c r="AN8">
        <v>5.26</v>
      </c>
      <c r="AO8">
        <v>5.36</v>
      </c>
      <c r="AP8">
        <v>5.28</v>
      </c>
      <c r="AQ8">
        <v>5.17</v>
      </c>
      <c r="AR8">
        <v>5.2</v>
      </c>
      <c r="AS8">
        <v>5.15</v>
      </c>
      <c r="AT8">
        <v>5.15</v>
      </c>
      <c r="AU8">
        <v>4.92</v>
      </c>
      <c r="AV8">
        <v>4.9000000000000004</v>
      </c>
      <c r="AW8">
        <v>4.79</v>
      </c>
      <c r="AX8">
        <v>5.0199999999999996</v>
      </c>
      <c r="AY8">
        <v>4.9000000000000004</v>
      </c>
      <c r="AZ8">
        <v>4.8899999999999997</v>
      </c>
      <c r="BA8">
        <v>4.9800000000000004</v>
      </c>
      <c r="BB8">
        <v>4.97</v>
      </c>
      <c r="BC8">
        <v>4.88</v>
      </c>
      <c r="BD8">
        <v>4.93</v>
      </c>
      <c r="BE8">
        <v>4.9800000000000004</v>
      </c>
      <c r="BF8">
        <v>4.87</v>
      </c>
      <c r="BG8">
        <v>4.87</v>
      </c>
      <c r="BH8">
        <v>4.84</v>
      </c>
      <c r="BI8">
        <v>4.87</v>
      </c>
      <c r="BJ8">
        <v>4.72</v>
      </c>
      <c r="BK8">
        <v>4.57</v>
      </c>
      <c r="BL8">
        <v>4.5199999999999996</v>
      </c>
      <c r="BM8">
        <v>4.07</v>
      </c>
      <c r="BN8">
        <v>4.07</v>
      </c>
      <c r="BO8">
        <v>4.26</v>
      </c>
      <c r="BP8">
        <v>4.1900000000000004</v>
      </c>
      <c r="BQ8">
        <v>4.1900000000000004</v>
      </c>
      <c r="BR8">
        <v>4.38</v>
      </c>
      <c r="BS8">
        <v>4.21</v>
      </c>
      <c r="BT8">
        <v>4.1900000000000004</v>
      </c>
      <c r="BU8">
        <v>4.2300000000000004</v>
      </c>
      <c r="BV8">
        <v>4.2300000000000004</v>
      </c>
      <c r="BW8">
        <v>4.2300000000000004</v>
      </c>
      <c r="BX8">
        <v>4.17</v>
      </c>
      <c r="BY8">
        <v>4.1500000000000004</v>
      </c>
      <c r="BZ8">
        <v>4.1399999999999997</v>
      </c>
      <c r="CA8">
        <v>4.0199999999999996</v>
      </c>
      <c r="CB8">
        <v>3.84</v>
      </c>
      <c r="CC8">
        <v>3.78</v>
      </c>
      <c r="CD8">
        <v>4.1500000000000004</v>
      </c>
      <c r="CE8">
        <v>3.99</v>
      </c>
      <c r="CF8">
        <v>3.98</v>
      </c>
      <c r="CG8">
        <v>3.81</v>
      </c>
      <c r="CH8">
        <v>3.7</v>
      </c>
      <c r="CI8">
        <v>3.49</v>
      </c>
      <c r="CJ8">
        <v>3.64</v>
      </c>
      <c r="CK8">
        <v>3.76</v>
      </c>
      <c r="CL8">
        <v>3.78</v>
      </c>
      <c r="CM8">
        <v>3.73</v>
      </c>
      <c r="CN8">
        <v>3.78</v>
      </c>
      <c r="CO8">
        <v>3.81</v>
      </c>
      <c r="CP8">
        <v>4.03</v>
      </c>
      <c r="CQ8">
        <v>4.03</v>
      </c>
      <c r="CR8">
        <v>4.05</v>
      </c>
      <c r="CS8">
        <v>3.96</v>
      </c>
      <c r="CT8">
        <v>3.92</v>
      </c>
      <c r="CU8">
        <v>4.03</v>
      </c>
      <c r="CV8">
        <v>4.17</v>
      </c>
      <c r="CW8">
        <v>4.13</v>
      </c>
      <c r="CX8">
        <v>4.41</v>
      </c>
      <c r="CY8">
        <v>4.2699999999999996</v>
      </c>
      <c r="CZ8">
        <v>4.3099999999999996</v>
      </c>
      <c r="DA8">
        <v>4.28</v>
      </c>
      <c r="DB8">
        <v>4.21</v>
      </c>
      <c r="DC8">
        <v>3.94</v>
      </c>
      <c r="DD8">
        <v>4.0599999999999996</v>
      </c>
      <c r="DE8">
        <v>4.0199999999999996</v>
      </c>
      <c r="DF8">
        <v>3.98</v>
      </c>
      <c r="DG8">
        <v>4.1399999999999997</v>
      </c>
      <c r="DH8">
        <v>4.09</v>
      </c>
      <c r="DI8">
        <v>4.0599999999999996</v>
      </c>
      <c r="DJ8">
        <v>4.2300000000000004</v>
      </c>
      <c r="DK8">
        <v>4.1500000000000004</v>
      </c>
      <c r="DL8">
        <v>4.2699999999999996</v>
      </c>
      <c r="DM8">
        <v>4.22</v>
      </c>
      <c r="DN8">
        <v>4.2300000000000004</v>
      </c>
      <c r="DO8">
        <v>4.18</v>
      </c>
      <c r="DP8">
        <v>4.16</v>
      </c>
      <c r="DQ8">
        <v>4.1399999999999997</v>
      </c>
      <c r="DR8">
        <v>4.09</v>
      </c>
      <c r="DS8">
        <v>4</v>
      </c>
      <c r="DT8">
        <v>3.93</v>
      </c>
      <c r="DU8">
        <v>3.93</v>
      </c>
      <c r="DV8">
        <v>3.98</v>
      </c>
      <c r="DW8">
        <v>3.99</v>
      </c>
      <c r="DX8">
        <v>3.97</v>
      </c>
      <c r="DY8">
        <v>3.99</v>
      </c>
      <c r="DZ8">
        <v>3.94</v>
      </c>
      <c r="EA8">
        <v>3.82</v>
      </c>
      <c r="EB8">
        <v>3.79</v>
      </c>
      <c r="EC8">
        <v>3.79</v>
      </c>
      <c r="ED8">
        <v>3.81</v>
      </c>
      <c r="EE8">
        <v>3.74</v>
      </c>
      <c r="EF8">
        <v>3.81</v>
      </c>
      <c r="EG8">
        <v>3.78</v>
      </c>
      <c r="EH8">
        <v>3.81</v>
      </c>
      <c r="EI8">
        <v>3.85</v>
      </c>
      <c r="EJ8">
        <v>3.8</v>
      </c>
      <c r="EK8">
        <v>3.72</v>
      </c>
      <c r="EL8">
        <v>3.67</v>
      </c>
      <c r="EM8">
        <v>3.7</v>
      </c>
      <c r="EN8">
        <v>3.74</v>
      </c>
      <c r="EO8">
        <v>3.71</v>
      </c>
      <c r="EP8">
        <v>3.66</v>
      </c>
      <c r="EQ8">
        <v>3.7</v>
      </c>
      <c r="ER8">
        <v>3.73</v>
      </c>
      <c r="ES8">
        <v>3.76</v>
      </c>
      <c r="ET8">
        <v>3.76</v>
      </c>
      <c r="EU8">
        <v>3.85</v>
      </c>
      <c r="EV8">
        <v>3.81</v>
      </c>
      <c r="EW8">
        <v>3.84</v>
      </c>
      <c r="EX8">
        <v>3.87</v>
      </c>
      <c r="EY8">
        <v>3.84</v>
      </c>
      <c r="EZ8">
        <v>3.85</v>
      </c>
      <c r="FA8">
        <v>3.85</v>
      </c>
      <c r="FB8">
        <v>3.71</v>
      </c>
      <c r="FC8">
        <v>3.75</v>
      </c>
      <c r="FD8">
        <v>3.73</v>
      </c>
    </row>
    <row r="9" spans="1:300" ht="17.399999999999999" customHeight="1" x14ac:dyDescent="0.3">
      <c r="A9" s="3">
        <v>6</v>
      </c>
      <c r="B9" s="12" t="s">
        <v>438</v>
      </c>
      <c r="C9" s="29">
        <f t="shared" ca="1" si="0"/>
        <v>0</v>
      </c>
      <c r="D9" s="35">
        <f t="shared" ca="1" si="1"/>
        <v>0</v>
      </c>
      <c r="E9" s="29">
        <f t="shared" ca="1" si="2"/>
        <v>7.1047008547008463</v>
      </c>
      <c r="F9" s="13">
        <f t="shared" ca="1" si="3"/>
        <v>7.1047008547008463</v>
      </c>
      <c r="G9" s="29">
        <f t="shared" ca="1" si="4"/>
        <v>7.6480736055204037</v>
      </c>
      <c r="H9" s="28">
        <f t="shared" ca="1" si="5"/>
        <v>7.6480736055204037</v>
      </c>
      <c r="I9" s="28" t="str">
        <f t="shared" si="6"/>
        <v>AGESA AGESA HAYAT EMEKLILIK</v>
      </c>
      <c r="J9">
        <v>17.39</v>
      </c>
      <c r="K9">
        <v>17.829999999999998</v>
      </c>
      <c r="L9">
        <v>17.86</v>
      </c>
      <c r="M9">
        <v>17.850000000000001</v>
      </c>
      <c r="N9">
        <v>17.71</v>
      </c>
      <c r="O9">
        <v>17.66</v>
      </c>
      <c r="P9">
        <v>17.78</v>
      </c>
      <c r="Q9">
        <v>17.920000000000002</v>
      </c>
      <c r="R9">
        <v>17.86</v>
      </c>
      <c r="S9">
        <v>18.41</v>
      </c>
      <c r="T9">
        <v>18.59</v>
      </c>
      <c r="U9">
        <v>18.47</v>
      </c>
      <c r="V9">
        <v>18.62</v>
      </c>
      <c r="W9">
        <v>18.28</v>
      </c>
      <c r="X9">
        <v>17.8</v>
      </c>
      <c r="Y9">
        <v>17.62</v>
      </c>
      <c r="Z9">
        <v>19.170000000000002</v>
      </c>
      <c r="AA9">
        <v>18.93</v>
      </c>
      <c r="AB9">
        <v>19.3</v>
      </c>
      <c r="AC9">
        <v>18.96</v>
      </c>
      <c r="AD9">
        <v>18.73</v>
      </c>
      <c r="AE9">
        <v>18.97</v>
      </c>
      <c r="AF9">
        <v>18.98</v>
      </c>
      <c r="AG9">
        <v>18.829999999999998</v>
      </c>
      <c r="AH9">
        <v>18.850000000000001</v>
      </c>
      <c r="AI9">
        <v>19.32</v>
      </c>
      <c r="AJ9">
        <v>18.45</v>
      </c>
      <c r="AK9">
        <v>18.72</v>
      </c>
      <c r="AL9">
        <v>18.7</v>
      </c>
      <c r="AM9">
        <v>18.27</v>
      </c>
      <c r="AN9">
        <v>18.36</v>
      </c>
      <c r="AO9">
        <v>18.05</v>
      </c>
      <c r="AP9">
        <v>17.98</v>
      </c>
      <c r="AQ9">
        <v>18.03</v>
      </c>
      <c r="AR9">
        <v>18.100000000000001</v>
      </c>
      <c r="AS9">
        <v>18.420000000000002</v>
      </c>
      <c r="AT9">
        <v>18.21</v>
      </c>
      <c r="AU9">
        <v>17.79</v>
      </c>
      <c r="AV9">
        <v>17.37</v>
      </c>
      <c r="AW9">
        <v>17.21</v>
      </c>
      <c r="AX9">
        <v>17.940000000000001</v>
      </c>
      <c r="AY9">
        <v>17.559999999999999</v>
      </c>
      <c r="AZ9">
        <v>17.62</v>
      </c>
      <c r="BA9">
        <v>17.52</v>
      </c>
      <c r="BB9">
        <v>17.54</v>
      </c>
      <c r="BC9">
        <v>17.600000000000001</v>
      </c>
      <c r="BD9">
        <v>17.88</v>
      </c>
      <c r="BE9">
        <v>17.760000000000002</v>
      </c>
      <c r="BF9">
        <v>17.78</v>
      </c>
      <c r="BG9">
        <v>18.64</v>
      </c>
      <c r="BH9">
        <v>18.7</v>
      </c>
      <c r="BI9">
        <v>18.260000000000002</v>
      </c>
      <c r="BJ9">
        <v>18.25</v>
      </c>
      <c r="BK9">
        <v>18.190000000000001</v>
      </c>
      <c r="BL9">
        <v>18.45</v>
      </c>
      <c r="BM9">
        <v>17.149999999999999</v>
      </c>
      <c r="BN9">
        <v>17.66</v>
      </c>
      <c r="BO9">
        <v>18.510000000000002</v>
      </c>
      <c r="BP9">
        <v>17.7</v>
      </c>
      <c r="BQ9">
        <v>17.899999999999999</v>
      </c>
      <c r="BR9">
        <v>18.28</v>
      </c>
      <c r="BS9">
        <v>17.489999999999998</v>
      </c>
      <c r="BT9">
        <v>17.559999999999999</v>
      </c>
      <c r="BU9">
        <v>17.75</v>
      </c>
      <c r="BV9">
        <v>17.53</v>
      </c>
      <c r="BW9">
        <v>17.8</v>
      </c>
      <c r="BX9">
        <v>17.399999999999999</v>
      </c>
      <c r="BY9">
        <v>17.54</v>
      </c>
      <c r="BZ9">
        <v>17.559999999999999</v>
      </c>
      <c r="CA9">
        <v>17.059999999999999</v>
      </c>
      <c r="CB9">
        <v>16.489999999999998</v>
      </c>
      <c r="CC9">
        <v>15.99</v>
      </c>
      <c r="CD9">
        <v>16.350000000000001</v>
      </c>
      <c r="CE9">
        <v>16.95</v>
      </c>
      <c r="CF9">
        <v>16.940000000000001</v>
      </c>
      <c r="CG9">
        <v>17.14</v>
      </c>
      <c r="CH9">
        <v>17.68</v>
      </c>
      <c r="CI9">
        <v>17.600000000000001</v>
      </c>
      <c r="CJ9">
        <v>17.38</v>
      </c>
      <c r="CK9">
        <v>17.309999999999999</v>
      </c>
      <c r="CL9">
        <v>17.73</v>
      </c>
      <c r="CM9">
        <v>17.579999999999998</v>
      </c>
      <c r="CN9">
        <v>18.399999999999999</v>
      </c>
      <c r="CO9">
        <v>18.420000000000002</v>
      </c>
      <c r="CP9">
        <v>18.2</v>
      </c>
      <c r="CQ9">
        <v>17.72</v>
      </c>
      <c r="CR9">
        <v>18.2</v>
      </c>
      <c r="CS9">
        <v>18.399999999999999</v>
      </c>
      <c r="CT9">
        <v>18.45</v>
      </c>
      <c r="CU9">
        <v>18.62</v>
      </c>
      <c r="CV9">
        <v>17.88</v>
      </c>
      <c r="CW9">
        <v>17.149999999999999</v>
      </c>
      <c r="CX9">
        <v>17.52</v>
      </c>
      <c r="CY9">
        <v>17.39</v>
      </c>
      <c r="CZ9">
        <v>17.47</v>
      </c>
      <c r="DA9">
        <v>18.2</v>
      </c>
      <c r="DB9">
        <v>18.989999999999998</v>
      </c>
      <c r="DC9">
        <v>18.510000000000002</v>
      </c>
      <c r="DD9">
        <v>19.07</v>
      </c>
      <c r="DE9">
        <v>18.940000000000001</v>
      </c>
      <c r="DF9">
        <v>18.899999999999999</v>
      </c>
      <c r="DG9">
        <v>19.059999999999999</v>
      </c>
      <c r="DH9">
        <v>19.059999999999999</v>
      </c>
      <c r="DI9">
        <v>18.97</v>
      </c>
      <c r="DJ9">
        <v>18.690000000000001</v>
      </c>
      <c r="DK9">
        <v>18.59</v>
      </c>
      <c r="DL9">
        <v>18.5</v>
      </c>
      <c r="DM9">
        <v>18.43</v>
      </c>
      <c r="DN9">
        <v>18.68</v>
      </c>
      <c r="DO9">
        <v>18.989999999999998</v>
      </c>
      <c r="DP9">
        <v>19.39</v>
      </c>
      <c r="DQ9">
        <v>19.510000000000002</v>
      </c>
      <c r="DR9">
        <v>19.75</v>
      </c>
      <c r="DS9">
        <v>19.670000000000002</v>
      </c>
      <c r="DT9">
        <v>19.5</v>
      </c>
      <c r="DU9">
        <v>18.75</v>
      </c>
      <c r="DV9">
        <v>18.72</v>
      </c>
      <c r="DW9">
        <v>18.61</v>
      </c>
      <c r="DX9">
        <v>18.43</v>
      </c>
      <c r="DY9">
        <v>18.12</v>
      </c>
      <c r="DZ9">
        <v>18.45</v>
      </c>
      <c r="EA9">
        <v>18.47</v>
      </c>
      <c r="EB9">
        <v>18.100000000000001</v>
      </c>
      <c r="EC9">
        <v>18.45</v>
      </c>
      <c r="ED9">
        <v>18.3</v>
      </c>
      <c r="EE9">
        <v>18.260000000000002</v>
      </c>
      <c r="EF9">
        <v>18.75</v>
      </c>
      <c r="EG9">
        <v>18.7</v>
      </c>
      <c r="EH9">
        <v>18.350000000000001</v>
      </c>
      <c r="EI9">
        <v>18.350000000000001</v>
      </c>
      <c r="EJ9">
        <v>18.11</v>
      </c>
      <c r="EK9">
        <v>17.87</v>
      </c>
      <c r="EL9">
        <v>17.559999999999999</v>
      </c>
      <c r="EM9">
        <v>17.75</v>
      </c>
      <c r="EN9">
        <v>17.829999999999998</v>
      </c>
      <c r="EO9">
        <v>17.690000000000001</v>
      </c>
      <c r="EP9">
        <v>17.670000000000002</v>
      </c>
      <c r="EQ9">
        <v>17.98</v>
      </c>
      <c r="ER9">
        <v>18.420000000000002</v>
      </c>
      <c r="ES9">
        <v>18.350000000000001</v>
      </c>
      <c r="ET9">
        <v>18.2</v>
      </c>
      <c r="EU9">
        <v>18.05</v>
      </c>
      <c r="EV9">
        <v>17.82</v>
      </c>
      <c r="EW9">
        <v>17.690000000000001</v>
      </c>
      <c r="EX9">
        <v>17.77</v>
      </c>
      <c r="EY9">
        <v>18.09</v>
      </c>
      <c r="EZ9">
        <v>18.809999999999999</v>
      </c>
      <c r="FA9">
        <v>19.510000000000002</v>
      </c>
      <c r="FB9">
        <v>19.27</v>
      </c>
      <c r="FC9">
        <v>19.22</v>
      </c>
      <c r="FD9">
        <v>18.72</v>
      </c>
    </row>
    <row r="10" spans="1:300" ht="17.399999999999999" customHeight="1" x14ac:dyDescent="0.3">
      <c r="A10" s="3">
        <v>7</v>
      </c>
      <c r="B10" s="12" t="s">
        <v>439</v>
      </c>
      <c r="C10" s="29">
        <f t="shared" ca="1" si="0"/>
        <v>0</v>
      </c>
      <c r="D10" s="35">
        <f t="shared" ca="1" si="1"/>
        <v>0</v>
      </c>
      <c r="E10" s="29">
        <f t="shared" ca="1" si="2"/>
        <v>-9.2964824120603122</v>
      </c>
      <c r="F10" s="13">
        <f t="shared" ca="1" si="3"/>
        <v>-9.2964824120603122</v>
      </c>
      <c r="G10" s="29">
        <f t="shared" ca="1" si="4"/>
        <v>-8.5057471264367894</v>
      </c>
      <c r="H10" s="28">
        <f t="shared" ca="1" si="5"/>
        <v>-8.5057471264367894</v>
      </c>
      <c r="I10" s="28" t="str">
        <f t="shared" si="6"/>
        <v>AGHOL ANADOLU GRUBU HOLDING</v>
      </c>
      <c r="J10">
        <v>26.1</v>
      </c>
      <c r="K10">
        <v>26.5</v>
      </c>
      <c r="L10">
        <v>26.88</v>
      </c>
      <c r="M10">
        <v>26.58</v>
      </c>
      <c r="N10">
        <v>28.06</v>
      </c>
      <c r="O10">
        <v>28.06</v>
      </c>
      <c r="P10">
        <v>27.47</v>
      </c>
      <c r="Q10">
        <v>28.1</v>
      </c>
      <c r="R10">
        <v>27.71</v>
      </c>
      <c r="S10">
        <v>27.45</v>
      </c>
      <c r="T10">
        <v>28.79</v>
      </c>
      <c r="U10">
        <v>29.43</v>
      </c>
      <c r="V10">
        <v>29.96</v>
      </c>
      <c r="W10">
        <v>29.72</v>
      </c>
      <c r="X10">
        <v>29.64</v>
      </c>
      <c r="Y10">
        <v>29.51</v>
      </c>
      <c r="Z10">
        <v>29.47</v>
      </c>
      <c r="AA10">
        <v>27.09</v>
      </c>
      <c r="AB10">
        <v>27.79</v>
      </c>
      <c r="AC10">
        <v>26.92</v>
      </c>
      <c r="AD10">
        <v>27.81</v>
      </c>
      <c r="AE10">
        <v>28.32</v>
      </c>
      <c r="AF10">
        <v>28.24</v>
      </c>
      <c r="AG10">
        <v>29.57</v>
      </c>
      <c r="AH10">
        <v>29.79</v>
      </c>
      <c r="AI10">
        <v>29.43</v>
      </c>
      <c r="AJ10">
        <v>29.69</v>
      </c>
      <c r="AK10">
        <v>29.31</v>
      </c>
      <c r="AL10">
        <v>28.68</v>
      </c>
      <c r="AM10">
        <v>29.37</v>
      </c>
      <c r="AN10">
        <v>31.67</v>
      </c>
      <c r="AO10">
        <v>30.92</v>
      </c>
      <c r="AP10">
        <v>30.28</v>
      </c>
      <c r="AQ10">
        <v>30.74</v>
      </c>
      <c r="AR10">
        <v>33.700000000000003</v>
      </c>
      <c r="AS10">
        <v>32.35</v>
      </c>
      <c r="AT10">
        <v>30.72</v>
      </c>
      <c r="AU10">
        <v>28.79</v>
      </c>
      <c r="AV10">
        <v>28.54</v>
      </c>
      <c r="AW10">
        <v>27.72</v>
      </c>
      <c r="AX10">
        <v>29.65</v>
      </c>
      <c r="AY10">
        <v>28.81</v>
      </c>
      <c r="AZ10">
        <v>28.79</v>
      </c>
      <c r="BA10">
        <v>28.44</v>
      </c>
      <c r="BB10">
        <v>28.16</v>
      </c>
      <c r="BC10">
        <v>28.12</v>
      </c>
      <c r="BD10">
        <v>28.14</v>
      </c>
      <c r="BE10">
        <v>28.04</v>
      </c>
      <c r="BF10">
        <v>27.42</v>
      </c>
      <c r="BG10">
        <v>27.4</v>
      </c>
      <c r="BH10">
        <v>26.99</v>
      </c>
      <c r="BI10">
        <v>27.11</v>
      </c>
      <c r="BJ10">
        <v>26.29</v>
      </c>
      <c r="BK10">
        <v>27.27</v>
      </c>
      <c r="BL10">
        <v>26.89</v>
      </c>
      <c r="BM10">
        <v>24.21</v>
      </c>
      <c r="BN10">
        <v>24.03</v>
      </c>
      <c r="BO10">
        <v>24.23</v>
      </c>
      <c r="BP10">
        <v>23.83</v>
      </c>
      <c r="BQ10">
        <v>23.53</v>
      </c>
      <c r="BR10">
        <v>23.37</v>
      </c>
      <c r="BS10">
        <v>22.86</v>
      </c>
      <c r="BT10">
        <v>22.32</v>
      </c>
      <c r="BU10">
        <v>22.72</v>
      </c>
      <c r="BV10">
        <v>22.9</v>
      </c>
      <c r="BW10">
        <v>23.45</v>
      </c>
      <c r="BX10">
        <v>22.86</v>
      </c>
      <c r="BY10">
        <v>22.3</v>
      </c>
      <c r="BZ10">
        <v>22.14</v>
      </c>
      <c r="CA10">
        <v>21.65</v>
      </c>
      <c r="CB10">
        <v>21.19</v>
      </c>
      <c r="CC10">
        <v>20.47</v>
      </c>
      <c r="CD10">
        <v>21.27</v>
      </c>
      <c r="CE10">
        <v>21.05</v>
      </c>
      <c r="CF10">
        <v>21.39</v>
      </c>
      <c r="CG10">
        <v>20.85</v>
      </c>
      <c r="CH10">
        <v>20.239999999999998</v>
      </c>
      <c r="CI10">
        <v>19.64</v>
      </c>
      <c r="CJ10">
        <v>19.739999999999998</v>
      </c>
      <c r="CK10">
        <v>20.260000000000002</v>
      </c>
      <c r="CL10">
        <v>20.75</v>
      </c>
      <c r="CM10">
        <v>20.83</v>
      </c>
      <c r="CN10">
        <v>21.76</v>
      </c>
      <c r="CO10">
        <v>21.35</v>
      </c>
      <c r="CP10">
        <v>21.9</v>
      </c>
      <c r="CQ10">
        <v>23.27</v>
      </c>
      <c r="CR10">
        <v>23.53</v>
      </c>
      <c r="CS10">
        <v>23.53</v>
      </c>
      <c r="CT10">
        <v>23.79</v>
      </c>
      <c r="CU10">
        <v>25.4</v>
      </c>
      <c r="CV10">
        <v>25.22</v>
      </c>
      <c r="CW10">
        <v>25.2</v>
      </c>
      <c r="CX10">
        <v>25.6</v>
      </c>
      <c r="CY10">
        <v>25.04</v>
      </c>
      <c r="CZ10">
        <v>25.02</v>
      </c>
      <c r="DA10">
        <v>24.62</v>
      </c>
      <c r="DB10">
        <v>24.29</v>
      </c>
      <c r="DC10">
        <v>23.08</v>
      </c>
      <c r="DD10">
        <v>22.94</v>
      </c>
      <c r="DE10">
        <v>22.62</v>
      </c>
      <c r="DF10">
        <v>23.02</v>
      </c>
      <c r="DG10">
        <v>22.58</v>
      </c>
      <c r="DH10">
        <v>22.72</v>
      </c>
      <c r="DI10">
        <v>22.86</v>
      </c>
      <c r="DJ10">
        <v>22.86</v>
      </c>
      <c r="DK10">
        <v>23.04</v>
      </c>
      <c r="DL10">
        <v>23.52</v>
      </c>
      <c r="DM10">
        <v>23.2</v>
      </c>
      <c r="DN10">
        <v>23.04</v>
      </c>
      <c r="DO10">
        <v>23.5</v>
      </c>
      <c r="DP10">
        <v>23.42</v>
      </c>
      <c r="DQ10">
        <v>22.9</v>
      </c>
      <c r="DR10">
        <v>22.96</v>
      </c>
      <c r="DS10">
        <v>22.6</v>
      </c>
      <c r="DT10">
        <v>22.46</v>
      </c>
      <c r="DU10">
        <v>22.2</v>
      </c>
      <c r="DV10">
        <v>22.24</v>
      </c>
      <c r="DW10">
        <v>22.3</v>
      </c>
      <c r="DX10">
        <v>22.4</v>
      </c>
      <c r="DY10">
        <v>22.32</v>
      </c>
      <c r="DZ10">
        <v>22.06</v>
      </c>
      <c r="EA10">
        <v>21.84</v>
      </c>
      <c r="EB10">
        <v>21.76</v>
      </c>
      <c r="EC10">
        <v>21.7</v>
      </c>
      <c r="ED10">
        <v>21.64</v>
      </c>
      <c r="EE10">
        <v>21.9</v>
      </c>
      <c r="EF10">
        <v>22.38</v>
      </c>
      <c r="EG10">
        <v>23.02</v>
      </c>
      <c r="EH10">
        <v>23.1</v>
      </c>
      <c r="EI10">
        <v>23.04</v>
      </c>
      <c r="EJ10">
        <v>23.8</v>
      </c>
      <c r="EK10">
        <v>23.32</v>
      </c>
      <c r="EL10">
        <v>23.02</v>
      </c>
      <c r="EM10">
        <v>23.6</v>
      </c>
      <c r="EN10">
        <v>24.22</v>
      </c>
      <c r="EO10">
        <v>23.9</v>
      </c>
      <c r="EP10">
        <v>23.88</v>
      </c>
      <c r="EQ10">
        <v>24.6</v>
      </c>
      <c r="ER10">
        <v>23.74</v>
      </c>
      <c r="ES10">
        <v>23.7</v>
      </c>
      <c r="ET10">
        <v>23.42</v>
      </c>
      <c r="EU10">
        <v>23.64</v>
      </c>
      <c r="EV10">
        <v>23.54</v>
      </c>
      <c r="EW10">
        <v>23.22</v>
      </c>
      <c r="EX10">
        <v>23.04</v>
      </c>
      <c r="EY10">
        <v>23.04</v>
      </c>
      <c r="EZ10">
        <v>23.38</v>
      </c>
      <c r="FA10">
        <v>23.34</v>
      </c>
      <c r="FB10">
        <v>22.62</v>
      </c>
      <c r="FC10">
        <v>23.32</v>
      </c>
      <c r="FD10">
        <v>23.88</v>
      </c>
    </row>
    <row r="11" spans="1:300" ht="17.399999999999999" customHeight="1" x14ac:dyDescent="0.3">
      <c r="A11" s="3">
        <v>8</v>
      </c>
      <c r="B11" s="12" t="s">
        <v>440</v>
      </c>
      <c r="C11" s="29">
        <f t="shared" ca="1" si="0"/>
        <v>0</v>
      </c>
      <c r="D11" s="35">
        <f t="shared" ca="1" si="1"/>
        <v>0</v>
      </c>
      <c r="E11" s="29">
        <f t="shared" ca="1" si="2"/>
        <v>25.949367088607602</v>
      </c>
      <c r="F11" s="13">
        <f t="shared" ca="1" si="3"/>
        <v>25.949367088607602</v>
      </c>
      <c r="G11" s="29">
        <f t="shared" ca="1" si="4"/>
        <v>35.04273504273506</v>
      </c>
      <c r="H11" s="28">
        <f t="shared" ca="1" si="5"/>
        <v>35.04273504273506</v>
      </c>
      <c r="I11" s="28" t="str">
        <f t="shared" si="6"/>
        <v>AGYO ATAKULE GMYO</v>
      </c>
      <c r="J11">
        <v>2.34</v>
      </c>
      <c r="K11">
        <v>2.2999999999999998</v>
      </c>
      <c r="L11">
        <v>2.3199999999999998</v>
      </c>
      <c r="M11">
        <v>2.38</v>
      </c>
      <c r="N11">
        <v>2.42</v>
      </c>
      <c r="O11">
        <v>2.46</v>
      </c>
      <c r="P11">
        <v>2.7</v>
      </c>
      <c r="Q11">
        <v>2.66</v>
      </c>
      <c r="R11">
        <v>2.48</v>
      </c>
      <c r="S11">
        <v>2.72</v>
      </c>
      <c r="T11">
        <v>2.99</v>
      </c>
      <c r="U11">
        <v>3.29</v>
      </c>
      <c r="V11">
        <v>3.61</v>
      </c>
      <c r="W11">
        <v>3.97</v>
      </c>
      <c r="X11">
        <v>4.3600000000000003</v>
      </c>
      <c r="Y11">
        <v>4.04</v>
      </c>
      <c r="Z11">
        <v>3.65</v>
      </c>
      <c r="AA11">
        <v>3.44</v>
      </c>
      <c r="AB11">
        <v>3.61</v>
      </c>
      <c r="AC11">
        <v>3.49</v>
      </c>
      <c r="AD11">
        <v>3.34</v>
      </c>
      <c r="AE11">
        <v>3.68</v>
      </c>
      <c r="AF11">
        <v>4.04</v>
      </c>
      <c r="AG11">
        <v>4.4400000000000004</v>
      </c>
      <c r="AH11">
        <v>4.3899999999999997</v>
      </c>
      <c r="AI11">
        <v>4.16</v>
      </c>
      <c r="AJ11">
        <v>3.86</v>
      </c>
      <c r="AK11">
        <v>3.97</v>
      </c>
      <c r="AL11">
        <v>4.05</v>
      </c>
      <c r="AM11">
        <v>3.88</v>
      </c>
      <c r="AN11">
        <v>3.88</v>
      </c>
      <c r="AO11">
        <v>3.73</v>
      </c>
      <c r="AP11">
        <v>3.73</v>
      </c>
      <c r="AQ11">
        <v>3.66</v>
      </c>
      <c r="AR11">
        <v>3.8</v>
      </c>
      <c r="AS11">
        <v>3.94</v>
      </c>
      <c r="AT11">
        <v>3.62</v>
      </c>
      <c r="AU11">
        <v>3.98</v>
      </c>
      <c r="AV11">
        <v>4.1500000000000004</v>
      </c>
      <c r="AW11">
        <v>3.91</v>
      </c>
      <c r="AX11">
        <v>4.0199999999999996</v>
      </c>
      <c r="AY11">
        <v>3.88</v>
      </c>
      <c r="AZ11">
        <v>3.8</v>
      </c>
      <c r="BA11">
        <v>3.69</v>
      </c>
      <c r="BB11">
        <v>3.66</v>
      </c>
      <c r="BC11">
        <v>3.62</v>
      </c>
      <c r="BD11">
        <v>3.6</v>
      </c>
      <c r="BE11">
        <v>3.73</v>
      </c>
      <c r="BF11">
        <v>3.64</v>
      </c>
      <c r="BG11">
        <v>3.6</v>
      </c>
      <c r="BH11">
        <v>3.59</v>
      </c>
      <c r="BI11">
        <v>3.51</v>
      </c>
      <c r="BJ11">
        <v>3.39</v>
      </c>
      <c r="BK11">
        <v>3.3</v>
      </c>
      <c r="BL11">
        <v>3.28</v>
      </c>
      <c r="BM11">
        <v>2.95</v>
      </c>
      <c r="BN11">
        <v>2.86</v>
      </c>
      <c r="BO11">
        <v>2.95</v>
      </c>
      <c r="BP11">
        <v>2.88</v>
      </c>
      <c r="BQ11">
        <v>2.84</v>
      </c>
      <c r="BR11">
        <v>2.89</v>
      </c>
      <c r="BS11">
        <v>2.79</v>
      </c>
      <c r="BT11">
        <v>2.8</v>
      </c>
      <c r="BU11">
        <v>2.85</v>
      </c>
      <c r="BV11">
        <v>2.87</v>
      </c>
      <c r="BW11">
        <v>2.89</v>
      </c>
      <c r="BX11">
        <v>2.8</v>
      </c>
      <c r="BY11">
        <v>2.79</v>
      </c>
      <c r="BZ11">
        <v>2.75</v>
      </c>
      <c r="CA11">
        <v>2.65</v>
      </c>
      <c r="CB11">
        <v>2.52</v>
      </c>
      <c r="CC11">
        <v>2.4900000000000002</v>
      </c>
      <c r="CD11">
        <v>2.61</v>
      </c>
      <c r="CE11">
        <v>2.56</v>
      </c>
      <c r="CF11">
        <v>2.52</v>
      </c>
      <c r="CG11">
        <v>2.4</v>
      </c>
      <c r="CH11">
        <v>2.2599999999999998</v>
      </c>
      <c r="CI11">
        <v>2.12</v>
      </c>
      <c r="CJ11">
        <v>2.2200000000000002</v>
      </c>
      <c r="CK11">
        <v>2.33</v>
      </c>
      <c r="CL11">
        <v>2.39</v>
      </c>
      <c r="CM11">
        <v>2.35</v>
      </c>
      <c r="CN11">
        <v>2.35</v>
      </c>
      <c r="CO11">
        <v>2.3199999999999998</v>
      </c>
      <c r="CP11">
        <v>2.42</v>
      </c>
      <c r="CQ11">
        <v>2.42</v>
      </c>
      <c r="CR11">
        <v>2.41</v>
      </c>
      <c r="CS11">
        <v>2.36</v>
      </c>
      <c r="CT11">
        <v>2.33</v>
      </c>
      <c r="CU11">
        <v>2.36</v>
      </c>
      <c r="CV11">
        <v>2.31</v>
      </c>
      <c r="CW11">
        <v>2.33</v>
      </c>
      <c r="CX11">
        <v>2.35</v>
      </c>
      <c r="CY11">
        <v>2.38</v>
      </c>
      <c r="CZ11">
        <v>2.48</v>
      </c>
      <c r="DA11">
        <v>2.4</v>
      </c>
      <c r="DB11">
        <v>2.37</v>
      </c>
      <c r="DC11">
        <v>2.25</v>
      </c>
      <c r="DD11">
        <v>2.29</v>
      </c>
      <c r="DE11">
        <v>2.21</v>
      </c>
      <c r="DF11">
        <v>2.15</v>
      </c>
      <c r="DG11">
        <v>2.15</v>
      </c>
      <c r="DH11">
        <v>2.2000000000000002</v>
      </c>
      <c r="DI11">
        <v>2.25</v>
      </c>
      <c r="DJ11">
        <v>2.23</v>
      </c>
      <c r="DK11">
        <v>2.2000000000000002</v>
      </c>
      <c r="DL11">
        <v>2.25</v>
      </c>
      <c r="DM11">
        <v>2.23</v>
      </c>
      <c r="DN11">
        <v>2.2200000000000002</v>
      </c>
      <c r="DO11">
        <v>2.19</v>
      </c>
      <c r="DP11">
        <v>2.23</v>
      </c>
      <c r="DQ11">
        <v>2.2599999999999998</v>
      </c>
      <c r="DR11">
        <v>2.2200000000000002</v>
      </c>
      <c r="DS11">
        <v>2.16</v>
      </c>
      <c r="DT11">
        <v>2.15</v>
      </c>
      <c r="DU11">
        <v>2.13</v>
      </c>
      <c r="DV11">
        <v>2.1</v>
      </c>
      <c r="DW11">
        <v>2.16</v>
      </c>
      <c r="DX11">
        <v>2.14</v>
      </c>
      <c r="DY11">
        <v>2.16</v>
      </c>
      <c r="DZ11">
        <v>2.13</v>
      </c>
      <c r="EA11">
        <v>2.04</v>
      </c>
      <c r="EB11">
        <v>2.02</v>
      </c>
      <c r="EC11">
        <v>2.0299999999999998</v>
      </c>
      <c r="ED11">
        <v>2.06</v>
      </c>
      <c r="EE11">
        <v>2.0499999999999998</v>
      </c>
      <c r="EF11">
        <v>2.0499999999999998</v>
      </c>
      <c r="EG11">
        <v>2.09</v>
      </c>
      <c r="EH11">
        <v>2.29</v>
      </c>
      <c r="EI11">
        <v>2.23</v>
      </c>
      <c r="EJ11">
        <v>2.16</v>
      </c>
      <c r="EK11">
        <v>2.15</v>
      </c>
      <c r="EL11">
        <v>2.13</v>
      </c>
      <c r="EM11">
        <v>2.23</v>
      </c>
      <c r="EN11">
        <v>2.31</v>
      </c>
      <c r="EO11">
        <v>2.31</v>
      </c>
      <c r="EP11">
        <v>2.54</v>
      </c>
      <c r="EQ11">
        <v>2.79</v>
      </c>
      <c r="ER11">
        <v>2.75</v>
      </c>
      <c r="ES11">
        <v>2.8</v>
      </c>
      <c r="ET11">
        <v>2.78</v>
      </c>
      <c r="EU11">
        <v>2.92</v>
      </c>
      <c r="EV11">
        <v>3.21</v>
      </c>
      <c r="EW11">
        <v>3.53</v>
      </c>
      <c r="EX11">
        <v>3.18</v>
      </c>
      <c r="EY11">
        <v>2.87</v>
      </c>
      <c r="EZ11">
        <v>2.69</v>
      </c>
      <c r="FA11">
        <v>2.74</v>
      </c>
      <c r="FB11">
        <v>2.62</v>
      </c>
      <c r="FC11">
        <v>2.88</v>
      </c>
      <c r="FD11">
        <v>3.16</v>
      </c>
    </row>
    <row r="12" spans="1:300" ht="17.399999999999999" customHeight="1" x14ac:dyDescent="0.3">
      <c r="A12" s="3">
        <v>9</v>
      </c>
      <c r="B12" s="12" t="s">
        <v>441</v>
      </c>
      <c r="C12" s="29">
        <f t="shared" ca="1" si="0"/>
        <v>0</v>
      </c>
      <c r="D12" s="35">
        <f t="shared" ca="1" si="1"/>
        <v>0</v>
      </c>
      <c r="E12" s="29">
        <f t="shared" ca="1" si="2"/>
        <v>-26.094890510948897</v>
      </c>
      <c r="F12" s="13">
        <f t="shared" ca="1" si="3"/>
        <v>-26.094890510948897</v>
      </c>
      <c r="G12" s="29">
        <f t="shared" ca="1" si="4"/>
        <v>-20.694645441389287</v>
      </c>
      <c r="H12" s="28">
        <f t="shared" ca="1" si="5"/>
        <v>-20.694645441389287</v>
      </c>
      <c r="I12" s="28" t="str">
        <f t="shared" si="6"/>
        <v>AKBNK AKBANK</v>
      </c>
      <c r="J12">
        <v>6.91</v>
      </c>
      <c r="K12">
        <v>6.86</v>
      </c>
      <c r="L12">
        <v>7.18</v>
      </c>
      <c r="M12">
        <v>7.35</v>
      </c>
      <c r="N12">
        <v>7.32</v>
      </c>
      <c r="O12">
        <v>7.16</v>
      </c>
      <c r="P12">
        <v>7.1</v>
      </c>
      <c r="Q12">
        <v>7.07</v>
      </c>
      <c r="R12">
        <v>6.93</v>
      </c>
      <c r="S12">
        <v>6.74</v>
      </c>
      <c r="T12">
        <v>6.83</v>
      </c>
      <c r="U12">
        <v>6.84</v>
      </c>
      <c r="V12">
        <v>6.75</v>
      </c>
      <c r="W12">
        <v>6.74</v>
      </c>
      <c r="X12">
        <v>6.55</v>
      </c>
      <c r="Y12">
        <v>6.41</v>
      </c>
      <c r="Z12">
        <v>6.45</v>
      </c>
      <c r="AA12">
        <v>6.18</v>
      </c>
      <c r="AB12">
        <v>6.35</v>
      </c>
      <c r="AC12">
        <v>6.22</v>
      </c>
      <c r="AD12">
        <v>6.33</v>
      </c>
      <c r="AE12">
        <v>6.39</v>
      </c>
      <c r="AF12">
        <v>6.6</v>
      </c>
      <c r="AG12">
        <v>6.51</v>
      </c>
      <c r="AH12">
        <v>6.45</v>
      </c>
      <c r="AI12">
        <v>6.5</v>
      </c>
      <c r="AJ12">
        <v>6.66</v>
      </c>
      <c r="AK12">
        <v>6.65</v>
      </c>
      <c r="AL12">
        <v>6.53</v>
      </c>
      <c r="AM12">
        <v>6.48</v>
      </c>
      <c r="AN12">
        <v>6.53</v>
      </c>
      <c r="AO12">
        <v>6.35</v>
      </c>
      <c r="AP12">
        <v>6.25</v>
      </c>
      <c r="AQ12">
        <v>6.16</v>
      </c>
      <c r="AR12">
        <v>6.28</v>
      </c>
      <c r="AS12">
        <v>6.14</v>
      </c>
      <c r="AT12">
        <v>6.09</v>
      </c>
      <c r="AU12">
        <v>5.86</v>
      </c>
      <c r="AV12">
        <v>6.03</v>
      </c>
      <c r="AW12">
        <v>5.91</v>
      </c>
      <c r="AX12">
        <v>6.14</v>
      </c>
      <c r="AY12">
        <v>6.14</v>
      </c>
      <c r="AZ12">
        <v>6.08</v>
      </c>
      <c r="BA12">
        <v>6.19</v>
      </c>
      <c r="BB12">
        <v>6.16</v>
      </c>
      <c r="BC12">
        <v>5.97</v>
      </c>
      <c r="BD12">
        <v>5.98</v>
      </c>
      <c r="BE12">
        <v>6.05</v>
      </c>
      <c r="BF12">
        <v>5.95</v>
      </c>
      <c r="BG12">
        <v>5.98</v>
      </c>
      <c r="BH12">
        <v>5.9</v>
      </c>
      <c r="BI12">
        <v>5.94</v>
      </c>
      <c r="BJ12">
        <v>5.84</v>
      </c>
      <c r="BK12">
        <v>5.95</v>
      </c>
      <c r="BL12">
        <v>5.77</v>
      </c>
      <c r="BM12">
        <v>5.2</v>
      </c>
      <c r="BN12">
        <v>4.68</v>
      </c>
      <c r="BO12">
        <v>4.79</v>
      </c>
      <c r="BP12">
        <v>4.7300000000000004</v>
      </c>
      <c r="BQ12">
        <v>4.72</v>
      </c>
      <c r="BR12">
        <v>4.76</v>
      </c>
      <c r="BS12">
        <v>4.72</v>
      </c>
      <c r="BT12">
        <v>4.6900000000000004</v>
      </c>
      <c r="BU12">
        <v>4.8899999999999997</v>
      </c>
      <c r="BV12">
        <v>4.8899999999999997</v>
      </c>
      <c r="BW12">
        <v>4.8899999999999997</v>
      </c>
      <c r="BX12">
        <v>4.82</v>
      </c>
      <c r="BY12">
        <v>4.8499999999999996</v>
      </c>
      <c r="BZ12">
        <v>4.8</v>
      </c>
      <c r="CA12">
        <v>4.76</v>
      </c>
      <c r="CB12">
        <v>4.7</v>
      </c>
      <c r="CC12">
        <v>4.76</v>
      </c>
      <c r="CD12">
        <v>4.9400000000000004</v>
      </c>
      <c r="CE12">
        <v>5.05</v>
      </c>
      <c r="CF12">
        <v>4.97</v>
      </c>
      <c r="CG12">
        <v>4.8</v>
      </c>
      <c r="CH12">
        <v>4.88</v>
      </c>
      <c r="CI12">
        <v>4.88</v>
      </c>
      <c r="CJ12">
        <v>4.87</v>
      </c>
      <c r="CK12">
        <v>4.9000000000000004</v>
      </c>
      <c r="CL12">
        <v>4.8499999999999996</v>
      </c>
      <c r="CM12">
        <v>4.8499999999999996</v>
      </c>
      <c r="CN12">
        <v>4.88</v>
      </c>
      <c r="CO12">
        <v>4.88</v>
      </c>
      <c r="CP12">
        <v>4.99</v>
      </c>
      <c r="CQ12">
        <v>4.9400000000000004</v>
      </c>
      <c r="CR12">
        <v>4.9400000000000004</v>
      </c>
      <c r="CS12">
        <v>5</v>
      </c>
      <c r="CT12">
        <v>5.15</v>
      </c>
      <c r="CU12">
        <v>5.16</v>
      </c>
      <c r="CV12">
        <v>5.04</v>
      </c>
      <c r="CW12">
        <v>5.03</v>
      </c>
      <c r="CX12">
        <v>5.14</v>
      </c>
      <c r="CY12">
        <v>5.2</v>
      </c>
      <c r="CZ12">
        <v>5.3</v>
      </c>
      <c r="DA12">
        <v>5.24</v>
      </c>
      <c r="DB12">
        <v>5.21</v>
      </c>
      <c r="DC12">
        <v>5.0999999999999996</v>
      </c>
      <c r="DD12">
        <v>5.23</v>
      </c>
      <c r="DE12">
        <v>5.16</v>
      </c>
      <c r="DF12">
        <v>5.19</v>
      </c>
      <c r="DG12">
        <v>5.2</v>
      </c>
      <c r="DH12">
        <v>5.31</v>
      </c>
      <c r="DI12">
        <v>5.27</v>
      </c>
      <c r="DJ12">
        <v>5.26</v>
      </c>
      <c r="DK12">
        <v>5.28</v>
      </c>
      <c r="DL12">
        <v>5.38</v>
      </c>
      <c r="DM12">
        <v>5.4</v>
      </c>
      <c r="DN12">
        <v>5.45</v>
      </c>
      <c r="DO12">
        <v>5.52</v>
      </c>
      <c r="DP12">
        <v>5.51</v>
      </c>
      <c r="DQ12">
        <v>5.48</v>
      </c>
      <c r="DR12">
        <v>5.5</v>
      </c>
      <c r="DS12">
        <v>5.43</v>
      </c>
      <c r="DT12">
        <v>5.26</v>
      </c>
      <c r="DU12">
        <v>5.26</v>
      </c>
      <c r="DV12">
        <v>5.3</v>
      </c>
      <c r="DW12">
        <v>5.37</v>
      </c>
      <c r="DX12">
        <v>5.34</v>
      </c>
      <c r="DY12">
        <v>5.39</v>
      </c>
      <c r="DZ12">
        <v>5.34</v>
      </c>
      <c r="EA12">
        <v>5.33</v>
      </c>
      <c r="EB12">
        <v>5.32</v>
      </c>
      <c r="EC12">
        <v>5.28</v>
      </c>
      <c r="ED12">
        <v>5.38</v>
      </c>
      <c r="EE12">
        <v>5.33</v>
      </c>
      <c r="EF12">
        <v>5.44</v>
      </c>
      <c r="EG12">
        <v>5.37</v>
      </c>
      <c r="EH12">
        <v>5.38</v>
      </c>
      <c r="EI12">
        <v>5.32</v>
      </c>
      <c r="EJ12">
        <v>5.32</v>
      </c>
      <c r="EK12">
        <v>5.29</v>
      </c>
      <c r="EL12">
        <v>5.24</v>
      </c>
      <c r="EM12">
        <v>5.29</v>
      </c>
      <c r="EN12">
        <v>5.24</v>
      </c>
      <c r="EO12">
        <v>5.16</v>
      </c>
      <c r="EP12">
        <v>5.13</v>
      </c>
      <c r="EQ12">
        <v>5.14</v>
      </c>
      <c r="ER12">
        <v>5.0999999999999996</v>
      </c>
      <c r="ES12">
        <v>5.21</v>
      </c>
      <c r="ET12">
        <v>5.26</v>
      </c>
      <c r="EU12">
        <v>5.3</v>
      </c>
      <c r="EV12">
        <v>5.35</v>
      </c>
      <c r="EW12">
        <v>5.42</v>
      </c>
      <c r="EX12">
        <v>5.52</v>
      </c>
      <c r="EY12">
        <v>5.43</v>
      </c>
      <c r="EZ12">
        <v>5.41</v>
      </c>
      <c r="FA12">
        <v>5.49</v>
      </c>
      <c r="FB12">
        <v>5.36</v>
      </c>
      <c r="FC12">
        <v>5.49</v>
      </c>
      <c r="FD12">
        <v>5.48</v>
      </c>
    </row>
    <row r="13" spans="1:300" ht="17.399999999999999" customHeight="1" x14ac:dyDescent="0.3">
      <c r="A13" s="3">
        <v>10</v>
      </c>
      <c r="B13" s="12" t="s">
        <v>442</v>
      </c>
      <c r="C13" s="29">
        <f t="shared" ca="1" si="0"/>
        <v>0</v>
      </c>
      <c r="D13" s="35">
        <f t="shared" ca="1" si="1"/>
        <v>0</v>
      </c>
      <c r="E13" s="29">
        <f t="shared" ca="1" si="2"/>
        <v>-18.066666666666674</v>
      </c>
      <c r="F13" s="13">
        <f t="shared" ca="1" si="3"/>
        <v>-18.066666666666674</v>
      </c>
      <c r="G13" s="29">
        <f t="shared" ca="1" si="4"/>
        <v>-15.3020892151327</v>
      </c>
      <c r="H13" s="28">
        <f t="shared" ca="1" si="5"/>
        <v>-15.3020892151327</v>
      </c>
      <c r="I13" s="28" t="str">
        <f t="shared" si="6"/>
        <v>AKCNS AKCANSA</v>
      </c>
      <c r="J13">
        <v>17.71</v>
      </c>
      <c r="K13">
        <v>18.309999999999999</v>
      </c>
      <c r="L13">
        <v>17.559999999999999</v>
      </c>
      <c r="M13">
        <v>18.12</v>
      </c>
      <c r="N13">
        <v>18.34</v>
      </c>
      <c r="O13">
        <v>18.059999999999999</v>
      </c>
      <c r="P13">
        <v>18.39</v>
      </c>
      <c r="Q13">
        <v>18.170000000000002</v>
      </c>
      <c r="R13">
        <v>17.72</v>
      </c>
      <c r="S13">
        <v>17.72</v>
      </c>
      <c r="T13">
        <v>18.3</v>
      </c>
      <c r="U13">
        <v>18.45</v>
      </c>
      <c r="V13">
        <v>18.59</v>
      </c>
      <c r="W13">
        <v>19.7</v>
      </c>
      <c r="X13">
        <v>19.18</v>
      </c>
      <c r="Y13">
        <v>19.34</v>
      </c>
      <c r="Z13">
        <v>18.739999999999998</v>
      </c>
      <c r="AA13">
        <v>17.59</v>
      </c>
      <c r="AB13">
        <v>18.32</v>
      </c>
      <c r="AC13">
        <v>18.04</v>
      </c>
      <c r="AD13">
        <v>18.350000000000001</v>
      </c>
      <c r="AE13">
        <v>18.97</v>
      </c>
      <c r="AF13">
        <v>19.47</v>
      </c>
      <c r="AG13">
        <v>19.100000000000001</v>
      </c>
      <c r="AH13">
        <v>18.920000000000002</v>
      </c>
      <c r="AI13">
        <v>20.79</v>
      </c>
      <c r="AJ13">
        <v>19.940000000000001</v>
      </c>
      <c r="AK13">
        <v>20.170000000000002</v>
      </c>
      <c r="AL13">
        <v>19.510000000000002</v>
      </c>
      <c r="AM13">
        <v>19.670000000000002</v>
      </c>
      <c r="AN13">
        <v>19.68</v>
      </c>
      <c r="AO13">
        <v>19.329999999999998</v>
      </c>
      <c r="AP13">
        <v>19.329999999999998</v>
      </c>
      <c r="AQ13">
        <v>19.260000000000002</v>
      </c>
      <c r="AR13">
        <v>19.61</v>
      </c>
      <c r="AS13">
        <v>19.36</v>
      </c>
      <c r="AT13">
        <v>18.329999999999998</v>
      </c>
      <c r="AU13">
        <v>17.77</v>
      </c>
      <c r="AV13">
        <v>18.61</v>
      </c>
      <c r="AW13">
        <v>18.04</v>
      </c>
      <c r="AX13">
        <v>19.05</v>
      </c>
      <c r="AY13">
        <v>18.77</v>
      </c>
      <c r="AZ13">
        <v>18.61</v>
      </c>
      <c r="BA13">
        <v>18.579999999999998</v>
      </c>
      <c r="BB13">
        <v>18.3</v>
      </c>
      <c r="BC13">
        <v>18.84</v>
      </c>
      <c r="BD13">
        <v>18.579999999999998</v>
      </c>
      <c r="BE13">
        <v>18.600000000000001</v>
      </c>
      <c r="BF13">
        <v>19.010000000000002</v>
      </c>
      <c r="BG13">
        <v>18.55</v>
      </c>
      <c r="BH13">
        <v>18.28</v>
      </c>
      <c r="BI13">
        <v>18.45</v>
      </c>
      <c r="BJ13">
        <v>17.940000000000001</v>
      </c>
      <c r="BK13">
        <v>17.72</v>
      </c>
      <c r="BL13">
        <v>17.38</v>
      </c>
      <c r="BM13">
        <v>16.23</v>
      </c>
      <c r="BN13">
        <v>17.84</v>
      </c>
      <c r="BO13">
        <v>18.100000000000001</v>
      </c>
      <c r="BP13">
        <v>18.48</v>
      </c>
      <c r="BQ13">
        <v>18.350000000000001</v>
      </c>
      <c r="BR13">
        <v>20.170000000000002</v>
      </c>
      <c r="BS13">
        <v>19.13</v>
      </c>
      <c r="BT13">
        <v>18.86</v>
      </c>
      <c r="BU13">
        <v>18.95</v>
      </c>
      <c r="BV13">
        <v>18.78</v>
      </c>
      <c r="BW13">
        <v>19.68</v>
      </c>
      <c r="BX13">
        <v>18.98</v>
      </c>
      <c r="BY13">
        <v>19.7</v>
      </c>
      <c r="BZ13">
        <v>19.32</v>
      </c>
      <c r="CA13">
        <v>19.079999999999998</v>
      </c>
      <c r="CB13">
        <v>18</v>
      </c>
      <c r="CC13">
        <v>17.77</v>
      </c>
      <c r="CD13">
        <v>18.62</v>
      </c>
      <c r="CE13">
        <v>18</v>
      </c>
      <c r="CF13">
        <v>18.47</v>
      </c>
      <c r="CG13">
        <v>17.899999999999999</v>
      </c>
      <c r="CH13">
        <v>19.690000000000001</v>
      </c>
      <c r="CI13">
        <v>17.73</v>
      </c>
      <c r="CJ13">
        <v>17.899999999999999</v>
      </c>
      <c r="CK13">
        <v>18.21</v>
      </c>
      <c r="CL13">
        <v>18.100000000000001</v>
      </c>
      <c r="CM13">
        <v>17.79</v>
      </c>
      <c r="CN13">
        <v>18.11</v>
      </c>
      <c r="CO13">
        <v>18.149999999999999</v>
      </c>
      <c r="CP13">
        <v>18.95</v>
      </c>
      <c r="CQ13">
        <v>19</v>
      </c>
      <c r="CR13">
        <v>19.18</v>
      </c>
      <c r="CS13">
        <v>18.78</v>
      </c>
      <c r="CT13">
        <v>18.809999999999999</v>
      </c>
      <c r="CU13">
        <v>19.02</v>
      </c>
      <c r="CV13">
        <v>18.600000000000001</v>
      </c>
      <c r="CW13">
        <v>18.75</v>
      </c>
      <c r="CX13">
        <v>19.39</v>
      </c>
      <c r="CY13">
        <v>18.95</v>
      </c>
      <c r="CZ13">
        <v>18.899999999999999</v>
      </c>
      <c r="DA13">
        <v>18.68</v>
      </c>
      <c r="DB13">
        <v>18.760000000000002</v>
      </c>
      <c r="DC13">
        <v>17.48</v>
      </c>
      <c r="DD13">
        <v>17.670000000000002</v>
      </c>
      <c r="DE13">
        <v>17.420000000000002</v>
      </c>
      <c r="DF13">
        <v>17.88</v>
      </c>
      <c r="DG13">
        <v>18.64</v>
      </c>
      <c r="DH13">
        <v>18.18</v>
      </c>
      <c r="DI13">
        <v>18.079999999999998</v>
      </c>
      <c r="DJ13">
        <v>18.170000000000002</v>
      </c>
      <c r="DK13">
        <v>17.899999999999999</v>
      </c>
      <c r="DL13">
        <v>17.77</v>
      </c>
      <c r="DM13">
        <v>17.88</v>
      </c>
      <c r="DN13">
        <v>18.39</v>
      </c>
      <c r="DO13">
        <v>18.43</v>
      </c>
      <c r="DP13">
        <v>18.350000000000001</v>
      </c>
      <c r="DQ13">
        <v>17.940000000000001</v>
      </c>
      <c r="DR13">
        <v>18</v>
      </c>
      <c r="DS13">
        <v>17.809999999999999</v>
      </c>
      <c r="DT13">
        <v>17.68</v>
      </c>
      <c r="DU13">
        <v>17.77</v>
      </c>
      <c r="DV13">
        <v>17.579999999999998</v>
      </c>
      <c r="DW13">
        <v>17.600000000000001</v>
      </c>
      <c r="DX13">
        <v>17.61</v>
      </c>
      <c r="DY13">
        <v>17.95</v>
      </c>
      <c r="DZ13">
        <v>17.09</v>
      </c>
      <c r="EA13">
        <v>15.94</v>
      </c>
      <c r="EB13">
        <v>15.22</v>
      </c>
      <c r="EC13">
        <v>15.03</v>
      </c>
      <c r="ED13">
        <v>15.13</v>
      </c>
      <c r="EE13">
        <v>14.98</v>
      </c>
      <c r="EF13">
        <v>14.96</v>
      </c>
      <c r="EG13">
        <v>15.1</v>
      </c>
      <c r="EH13">
        <v>15.15</v>
      </c>
      <c r="EI13">
        <v>14.96</v>
      </c>
      <c r="EJ13">
        <v>14.94</v>
      </c>
      <c r="EK13">
        <v>14.35</v>
      </c>
      <c r="EL13">
        <v>14.03</v>
      </c>
      <c r="EM13">
        <v>14.31</v>
      </c>
      <c r="EN13">
        <v>14.39</v>
      </c>
      <c r="EO13">
        <v>14.26</v>
      </c>
      <c r="EP13">
        <v>14.45</v>
      </c>
      <c r="EQ13">
        <v>14.49</v>
      </c>
      <c r="ER13">
        <v>14.51</v>
      </c>
      <c r="ES13">
        <v>14.7</v>
      </c>
      <c r="ET13">
        <v>14.58</v>
      </c>
      <c r="EU13">
        <v>15.01</v>
      </c>
      <c r="EV13">
        <v>14.94</v>
      </c>
      <c r="EW13">
        <v>14.75</v>
      </c>
      <c r="EX13">
        <v>14.74</v>
      </c>
      <c r="EY13">
        <v>14.95</v>
      </c>
      <c r="EZ13">
        <v>16.440000000000001</v>
      </c>
      <c r="FA13">
        <v>15.2</v>
      </c>
      <c r="FB13">
        <v>14.78</v>
      </c>
      <c r="FC13">
        <v>15.05</v>
      </c>
      <c r="FD13">
        <v>15</v>
      </c>
    </row>
    <row r="14" spans="1:300" ht="17.399999999999999" customHeight="1" x14ac:dyDescent="0.3">
      <c r="A14" s="3">
        <v>11</v>
      </c>
      <c r="B14" s="12" t="s">
        <v>443</v>
      </c>
      <c r="C14" s="29">
        <f t="shared" ca="1" si="0"/>
        <v>0</v>
      </c>
      <c r="D14" s="35">
        <f t="shared" ca="1" si="1"/>
        <v>0</v>
      </c>
      <c r="E14" s="29">
        <f t="shared" ca="1" si="2"/>
        <v>-37.195121951219519</v>
      </c>
      <c r="F14" s="13">
        <f t="shared" ca="1" si="3"/>
        <v>-37.195121951219519</v>
      </c>
      <c r="G14" s="29">
        <f t="shared" ca="1" si="4"/>
        <v>-27.111111111111114</v>
      </c>
      <c r="H14" s="28">
        <f t="shared" ca="1" si="5"/>
        <v>-27.111111111111114</v>
      </c>
      <c r="I14" s="28" t="str">
        <f t="shared" si="6"/>
        <v>AKENR AK ENERJI</v>
      </c>
      <c r="J14">
        <v>2.25</v>
      </c>
      <c r="K14">
        <v>2.21</v>
      </c>
      <c r="L14">
        <v>2.23</v>
      </c>
      <c r="M14">
        <v>2.39</v>
      </c>
      <c r="N14">
        <v>2.35</v>
      </c>
      <c r="O14">
        <v>2.4300000000000002</v>
      </c>
      <c r="P14">
        <v>2.4</v>
      </c>
      <c r="Q14">
        <v>2.35</v>
      </c>
      <c r="R14">
        <v>2.3199999999999998</v>
      </c>
      <c r="S14">
        <v>2.2799999999999998</v>
      </c>
      <c r="T14">
        <v>2.3199999999999998</v>
      </c>
      <c r="U14">
        <v>2.31</v>
      </c>
      <c r="V14">
        <v>2.34</v>
      </c>
      <c r="W14">
        <v>2.34</v>
      </c>
      <c r="X14">
        <v>2.31</v>
      </c>
      <c r="Y14">
        <v>2.3199999999999998</v>
      </c>
      <c r="Z14">
        <v>2.39</v>
      </c>
      <c r="AA14">
        <v>2.2000000000000002</v>
      </c>
      <c r="AB14">
        <v>2.25</v>
      </c>
      <c r="AC14">
        <v>2.2200000000000002</v>
      </c>
      <c r="AD14">
        <v>2.25</v>
      </c>
      <c r="AE14">
        <v>2.25</v>
      </c>
      <c r="AF14">
        <v>2.27</v>
      </c>
      <c r="AG14">
        <v>2.25</v>
      </c>
      <c r="AH14">
        <v>2.23</v>
      </c>
      <c r="AI14">
        <v>2.25</v>
      </c>
      <c r="AJ14">
        <v>2.27</v>
      </c>
      <c r="AK14">
        <v>2.2599999999999998</v>
      </c>
      <c r="AL14">
        <v>2.2200000000000002</v>
      </c>
      <c r="AM14">
        <v>2.2200000000000002</v>
      </c>
      <c r="AN14">
        <v>2.21</v>
      </c>
      <c r="AO14">
        <v>2.19</v>
      </c>
      <c r="AP14">
        <v>2.1800000000000002</v>
      </c>
      <c r="AQ14">
        <v>2.16</v>
      </c>
      <c r="AR14">
        <v>2.17</v>
      </c>
      <c r="AS14">
        <v>2.15</v>
      </c>
      <c r="AT14">
        <v>2.09</v>
      </c>
      <c r="AU14">
        <v>2.04</v>
      </c>
      <c r="AV14">
        <v>1.96</v>
      </c>
      <c r="AW14">
        <v>1.95</v>
      </c>
      <c r="AX14">
        <v>2.04</v>
      </c>
      <c r="AY14">
        <v>2.04</v>
      </c>
      <c r="AZ14">
        <v>2.0499999999999998</v>
      </c>
      <c r="BA14">
        <v>2.04</v>
      </c>
      <c r="BB14">
        <v>2.0499999999999998</v>
      </c>
      <c r="BC14">
        <v>2</v>
      </c>
      <c r="BD14">
        <v>2.0099999999999998</v>
      </c>
      <c r="BE14">
        <v>2.0299999999999998</v>
      </c>
      <c r="BF14">
        <v>1.98</v>
      </c>
      <c r="BG14">
        <v>1.99</v>
      </c>
      <c r="BH14">
        <v>2.0099999999999998</v>
      </c>
      <c r="BI14">
        <v>2</v>
      </c>
      <c r="BJ14">
        <v>1.95</v>
      </c>
      <c r="BK14">
        <v>1.91</v>
      </c>
      <c r="BL14">
        <v>1.89</v>
      </c>
      <c r="BM14">
        <v>1.71</v>
      </c>
      <c r="BN14">
        <v>1.71</v>
      </c>
      <c r="BO14">
        <v>1.8</v>
      </c>
      <c r="BP14">
        <v>1.83</v>
      </c>
      <c r="BQ14">
        <v>1.81</v>
      </c>
      <c r="BR14">
        <v>1.81</v>
      </c>
      <c r="BS14">
        <v>1.76</v>
      </c>
      <c r="BT14">
        <v>1.75</v>
      </c>
      <c r="BU14">
        <v>1.78</v>
      </c>
      <c r="BV14">
        <v>1.78</v>
      </c>
      <c r="BW14">
        <v>1.77</v>
      </c>
      <c r="BX14">
        <v>1.73</v>
      </c>
      <c r="BY14">
        <v>1.72</v>
      </c>
      <c r="BZ14">
        <v>1.7</v>
      </c>
      <c r="CA14">
        <v>1.64</v>
      </c>
      <c r="CB14">
        <v>1.56</v>
      </c>
      <c r="CC14">
        <v>1.52</v>
      </c>
      <c r="CD14">
        <v>1.61</v>
      </c>
      <c r="CE14">
        <v>1.58</v>
      </c>
      <c r="CF14">
        <v>1.56</v>
      </c>
      <c r="CG14">
        <v>1.47</v>
      </c>
      <c r="CH14">
        <v>1.41</v>
      </c>
      <c r="CI14">
        <v>1.35</v>
      </c>
      <c r="CJ14">
        <v>1.38</v>
      </c>
      <c r="CK14">
        <v>1.42</v>
      </c>
      <c r="CL14">
        <v>1.41</v>
      </c>
      <c r="CM14">
        <v>1.4</v>
      </c>
      <c r="CN14">
        <v>1.44</v>
      </c>
      <c r="CO14">
        <v>1.44</v>
      </c>
      <c r="CP14">
        <v>1.47</v>
      </c>
      <c r="CQ14">
        <v>1.48</v>
      </c>
      <c r="CR14">
        <v>1.49</v>
      </c>
      <c r="CS14">
        <v>1.48</v>
      </c>
      <c r="CT14">
        <v>1.48</v>
      </c>
      <c r="CU14">
        <v>1.57</v>
      </c>
      <c r="CV14">
        <v>1.54</v>
      </c>
      <c r="CW14">
        <v>1.53</v>
      </c>
      <c r="CX14">
        <v>1.54</v>
      </c>
      <c r="CY14">
        <v>1.52</v>
      </c>
      <c r="CZ14">
        <v>1.56</v>
      </c>
      <c r="DA14">
        <v>1.55</v>
      </c>
      <c r="DB14">
        <v>1.53</v>
      </c>
      <c r="DC14">
        <v>1.47</v>
      </c>
      <c r="DD14">
        <v>1.47</v>
      </c>
      <c r="DE14">
        <v>1.47</v>
      </c>
      <c r="DF14">
        <v>1.44</v>
      </c>
      <c r="DG14">
        <v>1.44</v>
      </c>
      <c r="DH14">
        <v>1.45</v>
      </c>
      <c r="DI14">
        <v>1.56</v>
      </c>
      <c r="DJ14">
        <v>1.53</v>
      </c>
      <c r="DK14">
        <v>1.51</v>
      </c>
      <c r="DL14">
        <v>1.48</v>
      </c>
      <c r="DM14">
        <v>1.48</v>
      </c>
      <c r="DN14">
        <v>1.48</v>
      </c>
      <c r="DO14">
        <v>1.46</v>
      </c>
      <c r="DP14">
        <v>1.45</v>
      </c>
      <c r="DQ14">
        <v>1.43</v>
      </c>
      <c r="DR14">
        <v>1.43</v>
      </c>
      <c r="DS14">
        <v>1.42</v>
      </c>
      <c r="DT14">
        <v>1.39</v>
      </c>
      <c r="DU14">
        <v>1.37</v>
      </c>
      <c r="DV14">
        <v>1.37</v>
      </c>
      <c r="DW14">
        <v>1.35</v>
      </c>
      <c r="DX14">
        <v>1.36</v>
      </c>
      <c r="DY14">
        <v>1.36</v>
      </c>
      <c r="DZ14">
        <v>1.35</v>
      </c>
      <c r="EA14">
        <v>1.31</v>
      </c>
      <c r="EB14">
        <v>1.31</v>
      </c>
      <c r="EC14">
        <v>1.28</v>
      </c>
      <c r="ED14">
        <v>1.3</v>
      </c>
      <c r="EE14">
        <v>1.31</v>
      </c>
      <c r="EF14">
        <v>1.36</v>
      </c>
      <c r="EG14">
        <v>1.33</v>
      </c>
      <c r="EH14">
        <v>1.34</v>
      </c>
      <c r="EI14">
        <v>1.32</v>
      </c>
      <c r="EJ14">
        <v>1.3</v>
      </c>
      <c r="EK14">
        <v>1.27</v>
      </c>
      <c r="EL14">
        <v>1.25</v>
      </c>
      <c r="EM14">
        <v>1.3</v>
      </c>
      <c r="EN14">
        <v>1.41</v>
      </c>
      <c r="EO14">
        <v>1.54</v>
      </c>
      <c r="EP14">
        <v>1.61</v>
      </c>
      <c r="EQ14">
        <v>1.55</v>
      </c>
      <c r="ER14">
        <v>1.54</v>
      </c>
      <c r="ES14">
        <v>1.57</v>
      </c>
      <c r="ET14">
        <v>1.56</v>
      </c>
      <c r="EU14">
        <v>1.61</v>
      </c>
      <c r="EV14">
        <v>1.65</v>
      </c>
      <c r="EW14">
        <v>1.69</v>
      </c>
      <c r="EX14">
        <v>1.66</v>
      </c>
      <c r="EY14">
        <v>1.7</v>
      </c>
      <c r="EZ14">
        <v>1.7</v>
      </c>
      <c r="FA14">
        <v>1.66</v>
      </c>
      <c r="FB14">
        <v>1.65</v>
      </c>
      <c r="FC14">
        <v>1.65</v>
      </c>
      <c r="FD14">
        <v>1.64</v>
      </c>
    </row>
    <row r="15" spans="1:300" ht="17.399999999999999" customHeight="1" x14ac:dyDescent="0.3">
      <c r="A15" s="3">
        <v>12</v>
      </c>
      <c r="B15" s="12" t="s">
        <v>444</v>
      </c>
      <c r="C15" s="29">
        <f t="shared" ca="1" si="0"/>
        <v>0</v>
      </c>
      <c r="D15" s="35">
        <f t="shared" ca="1" si="1"/>
        <v>0</v>
      </c>
      <c r="E15" s="29">
        <f t="shared" ca="1" si="2"/>
        <v>-27.536231884057987</v>
      </c>
      <c r="F15" s="13">
        <f t="shared" ca="1" si="3"/>
        <v>-27.536231884057987</v>
      </c>
      <c r="G15" s="29">
        <f t="shared" ca="1" si="4"/>
        <v>-21.590909090909101</v>
      </c>
      <c r="H15" s="28">
        <f t="shared" ca="1" si="5"/>
        <v>-21.590909090909101</v>
      </c>
      <c r="I15" s="28" t="str">
        <f t="shared" si="6"/>
        <v>AKFGY AKFEN GMYO</v>
      </c>
      <c r="J15">
        <v>2.64</v>
      </c>
      <c r="K15">
        <v>2.65</v>
      </c>
      <c r="L15">
        <v>2.63</v>
      </c>
      <c r="M15">
        <v>2.62</v>
      </c>
      <c r="N15">
        <v>2.64</v>
      </c>
      <c r="O15">
        <v>2.66</v>
      </c>
      <c r="P15">
        <v>2.69</v>
      </c>
      <c r="Q15">
        <v>2.68</v>
      </c>
      <c r="R15">
        <v>2.68</v>
      </c>
      <c r="S15">
        <v>2.7</v>
      </c>
      <c r="T15">
        <v>2.71</v>
      </c>
      <c r="U15">
        <v>2.64</v>
      </c>
      <c r="V15">
        <v>2.61</v>
      </c>
      <c r="W15">
        <v>2.59</v>
      </c>
      <c r="X15">
        <v>2.5499999999999998</v>
      </c>
      <c r="Y15">
        <v>2.61</v>
      </c>
      <c r="Z15">
        <v>2.6</v>
      </c>
      <c r="AA15">
        <v>2.46</v>
      </c>
      <c r="AB15">
        <v>2.44</v>
      </c>
      <c r="AC15">
        <v>2.4</v>
      </c>
      <c r="AD15">
        <v>2.46</v>
      </c>
      <c r="AE15">
        <v>2.5</v>
      </c>
      <c r="AF15">
        <v>2.4900000000000002</v>
      </c>
      <c r="AG15">
        <v>2.4700000000000002</v>
      </c>
      <c r="AH15">
        <v>2.5</v>
      </c>
      <c r="AI15">
        <v>2.4900000000000002</v>
      </c>
      <c r="AJ15">
        <v>2.4300000000000002</v>
      </c>
      <c r="AK15">
        <v>2.5</v>
      </c>
      <c r="AL15">
        <v>2.46</v>
      </c>
      <c r="AM15">
        <v>2.46</v>
      </c>
      <c r="AN15">
        <v>2.5099999999999998</v>
      </c>
      <c r="AO15">
        <v>2.4700000000000002</v>
      </c>
      <c r="AP15">
        <v>2.4500000000000002</v>
      </c>
      <c r="AQ15">
        <v>2.4700000000000002</v>
      </c>
      <c r="AR15">
        <v>2.4500000000000002</v>
      </c>
      <c r="AS15">
        <v>2.46</v>
      </c>
      <c r="AT15">
        <v>2.44</v>
      </c>
      <c r="AU15">
        <v>2.39</v>
      </c>
      <c r="AV15">
        <v>2.36</v>
      </c>
      <c r="AW15">
        <v>2.2799999999999998</v>
      </c>
      <c r="AX15">
        <v>2.36</v>
      </c>
      <c r="AY15">
        <v>2.35</v>
      </c>
      <c r="AZ15">
        <v>2.4</v>
      </c>
      <c r="BA15">
        <v>2.39</v>
      </c>
      <c r="BB15">
        <v>2.37</v>
      </c>
      <c r="BC15">
        <v>2.34</v>
      </c>
      <c r="BD15">
        <v>2.34</v>
      </c>
      <c r="BE15">
        <v>2.2999999999999998</v>
      </c>
      <c r="BF15">
        <v>2.29</v>
      </c>
      <c r="BG15">
        <v>2.2999999999999998</v>
      </c>
      <c r="BH15">
        <v>2.3199999999999998</v>
      </c>
      <c r="BI15">
        <v>2.37</v>
      </c>
      <c r="BJ15">
        <v>2.29</v>
      </c>
      <c r="BK15">
        <v>2.2799999999999998</v>
      </c>
      <c r="BL15">
        <v>2.33</v>
      </c>
      <c r="BM15">
        <v>2.1</v>
      </c>
      <c r="BN15">
        <v>2.06</v>
      </c>
      <c r="BO15">
        <v>2.21</v>
      </c>
      <c r="BP15">
        <v>2.1</v>
      </c>
      <c r="BQ15">
        <v>2.1800000000000002</v>
      </c>
      <c r="BR15">
        <v>2.2000000000000002</v>
      </c>
      <c r="BS15">
        <v>2.23</v>
      </c>
      <c r="BT15">
        <v>2.21</v>
      </c>
      <c r="BU15">
        <v>2.1800000000000002</v>
      </c>
      <c r="BV15">
        <v>2.15</v>
      </c>
      <c r="BW15">
        <v>2.16</v>
      </c>
      <c r="BX15">
        <v>2.1</v>
      </c>
      <c r="BY15">
        <v>2.08</v>
      </c>
      <c r="BZ15">
        <v>2.08</v>
      </c>
      <c r="CA15">
        <v>2.0099999999999998</v>
      </c>
      <c r="CB15">
        <v>1.96</v>
      </c>
      <c r="CC15">
        <v>1.91</v>
      </c>
      <c r="CD15">
        <v>1.98</v>
      </c>
      <c r="CE15">
        <v>1.94</v>
      </c>
      <c r="CF15">
        <v>1.95</v>
      </c>
      <c r="CG15">
        <v>2.14</v>
      </c>
      <c r="CH15">
        <v>2</v>
      </c>
      <c r="CI15">
        <v>1.85</v>
      </c>
      <c r="CJ15">
        <v>1.91</v>
      </c>
      <c r="CK15">
        <v>1.97</v>
      </c>
      <c r="CL15">
        <v>2.0299999999999998</v>
      </c>
      <c r="CM15">
        <v>2.0499999999999998</v>
      </c>
      <c r="CN15">
        <v>2.09</v>
      </c>
      <c r="CO15">
        <v>2.13</v>
      </c>
      <c r="CP15">
        <v>2.1800000000000002</v>
      </c>
      <c r="CQ15">
        <v>2.2200000000000002</v>
      </c>
      <c r="CR15">
        <v>2.1800000000000002</v>
      </c>
      <c r="CS15">
        <v>2.15</v>
      </c>
      <c r="CT15">
        <v>2.16</v>
      </c>
      <c r="CU15">
        <v>2.14</v>
      </c>
      <c r="CV15">
        <v>2.17</v>
      </c>
      <c r="CW15">
        <v>2.14</v>
      </c>
      <c r="CX15">
        <v>2.1800000000000002</v>
      </c>
      <c r="CY15">
        <v>2.19</v>
      </c>
      <c r="CZ15">
        <v>2.17</v>
      </c>
      <c r="DA15">
        <v>2.15</v>
      </c>
      <c r="DB15">
        <v>2.17</v>
      </c>
      <c r="DC15">
        <v>2.16</v>
      </c>
      <c r="DD15">
        <v>2.19</v>
      </c>
      <c r="DE15">
        <v>2.25</v>
      </c>
      <c r="DF15">
        <v>2.2799999999999998</v>
      </c>
      <c r="DG15">
        <v>2.2999999999999998</v>
      </c>
      <c r="DH15">
        <v>2.35</v>
      </c>
      <c r="DI15">
        <v>2.3199999999999998</v>
      </c>
      <c r="DJ15">
        <v>2.35</v>
      </c>
      <c r="DK15">
        <v>2.29</v>
      </c>
      <c r="DL15">
        <v>2.35</v>
      </c>
      <c r="DM15">
        <v>2.33</v>
      </c>
      <c r="DN15">
        <v>2.33</v>
      </c>
      <c r="DO15">
        <v>2.3199999999999998</v>
      </c>
      <c r="DP15">
        <v>2.31</v>
      </c>
      <c r="DQ15">
        <v>2.3199999999999998</v>
      </c>
      <c r="DR15">
        <v>2.33</v>
      </c>
      <c r="DS15">
        <v>2.3199999999999998</v>
      </c>
      <c r="DT15">
        <v>2.29</v>
      </c>
      <c r="DU15">
        <v>2.27</v>
      </c>
      <c r="DV15">
        <v>2.31</v>
      </c>
      <c r="DW15">
        <v>2.27</v>
      </c>
      <c r="DX15">
        <v>2.2799999999999998</v>
      </c>
      <c r="DY15">
        <v>2.2400000000000002</v>
      </c>
      <c r="DZ15">
        <v>2.23</v>
      </c>
      <c r="EA15">
        <v>2.13</v>
      </c>
      <c r="EB15">
        <v>2.08</v>
      </c>
      <c r="EC15">
        <v>1.99</v>
      </c>
      <c r="ED15">
        <v>2.0499999999999998</v>
      </c>
      <c r="EE15">
        <v>2.1</v>
      </c>
      <c r="EF15">
        <v>2.1</v>
      </c>
      <c r="EG15">
        <v>2.13</v>
      </c>
      <c r="EH15">
        <v>2.11</v>
      </c>
      <c r="EI15">
        <v>2.06</v>
      </c>
      <c r="EJ15">
        <v>1.97</v>
      </c>
      <c r="EK15">
        <v>1.95</v>
      </c>
      <c r="EL15">
        <v>1.93</v>
      </c>
      <c r="EM15">
        <v>1.98</v>
      </c>
      <c r="EN15">
        <v>1.98</v>
      </c>
      <c r="EO15">
        <v>2.15</v>
      </c>
      <c r="EP15">
        <v>2.16</v>
      </c>
      <c r="EQ15">
        <v>2.21</v>
      </c>
      <c r="ER15">
        <v>2.19</v>
      </c>
      <c r="ES15">
        <v>2.2000000000000002</v>
      </c>
      <c r="ET15">
        <v>2.14</v>
      </c>
      <c r="EU15">
        <v>2.15</v>
      </c>
      <c r="EV15">
        <v>2.0699999999999998</v>
      </c>
      <c r="EW15">
        <v>2.08</v>
      </c>
      <c r="EX15">
        <v>2.06</v>
      </c>
      <c r="EY15">
        <v>2.15</v>
      </c>
      <c r="EZ15">
        <v>2.12</v>
      </c>
      <c r="FA15">
        <v>2.06</v>
      </c>
      <c r="FB15">
        <v>2.02</v>
      </c>
      <c r="FC15">
        <v>2.06</v>
      </c>
      <c r="FD15">
        <v>2.0699999999999998</v>
      </c>
    </row>
    <row r="16" spans="1:300" ht="17.399999999999999" customHeight="1" x14ac:dyDescent="0.3">
      <c r="A16" s="3">
        <v>14</v>
      </c>
      <c r="B16" s="12" t="s">
        <v>445</v>
      </c>
      <c r="C16" s="29">
        <f t="shared" ca="1" si="0"/>
        <v>0</v>
      </c>
      <c r="D16" s="35">
        <f t="shared" ca="1" si="1"/>
        <v>0</v>
      </c>
      <c r="E16" s="29">
        <f t="shared" ca="1" si="2"/>
        <v>-21.447368421052644</v>
      </c>
      <c r="F16" s="13">
        <f t="shared" ca="1" si="3"/>
        <v>-21.447368421052644</v>
      </c>
      <c r="G16" s="29">
        <f t="shared" ca="1" si="4"/>
        <v>-17.659804983748653</v>
      </c>
      <c r="H16" s="28">
        <f t="shared" ca="1" si="5"/>
        <v>-17.659804983748653</v>
      </c>
      <c r="I16" s="28" t="str">
        <f t="shared" si="6"/>
        <v>AKGRT AKSIGORTA</v>
      </c>
      <c r="J16">
        <v>9.23</v>
      </c>
      <c r="K16">
        <v>9.0299999999999994</v>
      </c>
      <c r="L16">
        <v>9.17</v>
      </c>
      <c r="M16">
        <v>9.2100000000000009</v>
      </c>
      <c r="N16">
        <v>9.39</v>
      </c>
      <c r="O16">
        <v>9.24</v>
      </c>
      <c r="P16">
        <v>9.0299999999999994</v>
      </c>
      <c r="Q16">
        <v>8.89</v>
      </c>
      <c r="R16">
        <v>8.7799999999999994</v>
      </c>
      <c r="S16">
        <v>8.84</v>
      </c>
      <c r="T16">
        <v>9.34</v>
      </c>
      <c r="U16">
        <v>9.3000000000000007</v>
      </c>
      <c r="V16">
        <v>9.39</v>
      </c>
      <c r="W16">
        <v>9.35</v>
      </c>
      <c r="X16">
        <v>9.31</v>
      </c>
      <c r="Y16">
        <v>9.09</v>
      </c>
      <c r="Z16">
        <v>9.17</v>
      </c>
      <c r="AA16">
        <v>8.64</v>
      </c>
      <c r="AB16">
        <v>8.86</v>
      </c>
      <c r="AC16">
        <v>8.89</v>
      </c>
      <c r="AD16">
        <v>9.0399999999999991</v>
      </c>
      <c r="AE16">
        <v>8.91</v>
      </c>
      <c r="AF16">
        <v>8.93</v>
      </c>
      <c r="AG16">
        <v>9.06</v>
      </c>
      <c r="AH16">
        <v>9.2200000000000006</v>
      </c>
      <c r="AI16">
        <v>9.1199999999999992</v>
      </c>
      <c r="AJ16">
        <v>9.0299999999999994</v>
      </c>
      <c r="AK16">
        <v>8.99</v>
      </c>
      <c r="AL16">
        <v>8.93</v>
      </c>
      <c r="AM16">
        <v>8.8800000000000008</v>
      </c>
      <c r="AN16">
        <v>8.9499999999999993</v>
      </c>
      <c r="AO16">
        <v>9.17</v>
      </c>
      <c r="AP16">
        <v>9.0500000000000007</v>
      </c>
      <c r="AQ16">
        <v>9</v>
      </c>
      <c r="AR16">
        <v>9.17</v>
      </c>
      <c r="AS16">
        <v>9.2899999999999991</v>
      </c>
      <c r="AT16">
        <v>8.92</v>
      </c>
      <c r="AU16">
        <v>8.8000000000000007</v>
      </c>
      <c r="AV16">
        <v>8.84</v>
      </c>
      <c r="AW16">
        <v>8.7899999999999991</v>
      </c>
      <c r="AX16">
        <v>8.9600000000000009</v>
      </c>
      <c r="AY16">
        <v>9.09</v>
      </c>
      <c r="AZ16">
        <v>9.09</v>
      </c>
      <c r="BA16">
        <v>9.23</v>
      </c>
      <c r="BB16">
        <v>9.19</v>
      </c>
      <c r="BC16">
        <v>9.1300000000000008</v>
      </c>
      <c r="BD16">
        <v>9.0299999999999994</v>
      </c>
      <c r="BE16">
        <v>9.16</v>
      </c>
      <c r="BF16">
        <v>9.08</v>
      </c>
      <c r="BG16">
        <v>9.23</v>
      </c>
      <c r="BH16">
        <v>9.6300000000000008</v>
      </c>
      <c r="BI16">
        <v>9.49</v>
      </c>
      <c r="BJ16">
        <v>9.5399999999999991</v>
      </c>
      <c r="BK16">
        <v>9.26</v>
      </c>
      <c r="BL16">
        <v>9.08</v>
      </c>
      <c r="BM16">
        <v>8.18</v>
      </c>
      <c r="BN16">
        <v>8.0500000000000007</v>
      </c>
      <c r="BO16">
        <v>8.3000000000000007</v>
      </c>
      <c r="BP16">
        <v>8.06</v>
      </c>
      <c r="BQ16">
        <v>8.25</v>
      </c>
      <c r="BR16">
        <v>8.3000000000000007</v>
      </c>
      <c r="BS16">
        <v>8.23</v>
      </c>
      <c r="BT16">
        <v>8.07</v>
      </c>
      <c r="BU16">
        <v>8.0399999999999991</v>
      </c>
      <c r="BV16">
        <v>8.1300000000000008</v>
      </c>
      <c r="BW16">
        <v>8.14</v>
      </c>
      <c r="BX16">
        <v>8.65</v>
      </c>
      <c r="BY16">
        <v>8.58</v>
      </c>
      <c r="BZ16">
        <v>8.43</v>
      </c>
      <c r="CA16">
        <v>8.52</v>
      </c>
      <c r="CB16">
        <v>8.31</v>
      </c>
      <c r="CC16">
        <v>8.33</v>
      </c>
      <c r="CD16">
        <v>8.6300000000000008</v>
      </c>
      <c r="CE16">
        <v>8.4</v>
      </c>
      <c r="CF16">
        <v>8.2799999999999994</v>
      </c>
      <c r="CG16">
        <v>8.02</v>
      </c>
      <c r="CH16">
        <v>7.97</v>
      </c>
      <c r="CI16">
        <v>7.7</v>
      </c>
      <c r="CJ16">
        <v>7.59</v>
      </c>
      <c r="CK16">
        <v>7.7</v>
      </c>
      <c r="CL16">
        <v>7.84</v>
      </c>
      <c r="CM16">
        <v>7.84</v>
      </c>
      <c r="CN16">
        <v>7.66</v>
      </c>
      <c r="CO16">
        <v>7.58</v>
      </c>
      <c r="CP16">
        <v>7.56</v>
      </c>
      <c r="CQ16">
        <v>7.53</v>
      </c>
      <c r="CR16">
        <v>7.66</v>
      </c>
      <c r="CS16">
        <v>7.58</v>
      </c>
      <c r="CT16">
        <v>7.82</v>
      </c>
      <c r="CU16">
        <v>7.85</v>
      </c>
      <c r="CV16">
        <v>7.89</v>
      </c>
      <c r="CW16">
        <v>8</v>
      </c>
      <c r="CX16">
        <v>8.17</v>
      </c>
      <c r="CY16">
        <v>8.0500000000000007</v>
      </c>
      <c r="CZ16">
        <v>8</v>
      </c>
      <c r="DA16">
        <v>7.98</v>
      </c>
      <c r="DB16">
        <v>7.83</v>
      </c>
      <c r="DC16">
        <v>7.56</v>
      </c>
      <c r="DD16">
        <v>7.85</v>
      </c>
      <c r="DE16">
        <v>7.9</v>
      </c>
      <c r="DF16">
        <v>8</v>
      </c>
      <c r="DG16">
        <v>8.14</v>
      </c>
      <c r="DH16">
        <v>8</v>
      </c>
      <c r="DI16">
        <v>7.8</v>
      </c>
      <c r="DJ16">
        <v>7.71</v>
      </c>
      <c r="DK16">
        <v>7.71</v>
      </c>
      <c r="DL16">
        <v>7.67</v>
      </c>
      <c r="DM16">
        <v>7.71</v>
      </c>
      <c r="DN16">
        <v>7.75</v>
      </c>
      <c r="DO16">
        <v>8.0399999999999991</v>
      </c>
      <c r="DP16">
        <v>8.0500000000000007</v>
      </c>
      <c r="DQ16">
        <v>7.9</v>
      </c>
      <c r="DR16">
        <v>7.82</v>
      </c>
      <c r="DS16">
        <v>7.78</v>
      </c>
      <c r="DT16">
        <v>7.7</v>
      </c>
      <c r="DU16">
        <v>7.69</v>
      </c>
      <c r="DV16">
        <v>7.7</v>
      </c>
      <c r="DW16">
        <v>7.92</v>
      </c>
      <c r="DX16">
        <v>7.93</v>
      </c>
      <c r="DY16">
        <v>7.92</v>
      </c>
      <c r="DZ16">
        <v>7.75</v>
      </c>
      <c r="EA16">
        <v>7.84</v>
      </c>
      <c r="EB16">
        <v>7.79</v>
      </c>
      <c r="EC16">
        <v>7.84</v>
      </c>
      <c r="ED16">
        <v>7.94</v>
      </c>
      <c r="EE16">
        <v>7.86</v>
      </c>
      <c r="EF16">
        <v>8</v>
      </c>
      <c r="EG16">
        <v>7.92</v>
      </c>
      <c r="EH16">
        <v>7.89</v>
      </c>
      <c r="EI16">
        <v>7.76</v>
      </c>
      <c r="EJ16">
        <v>8.0299999999999994</v>
      </c>
      <c r="EK16">
        <v>7.82</v>
      </c>
      <c r="EL16">
        <v>7.77</v>
      </c>
      <c r="EM16">
        <v>7.88</v>
      </c>
      <c r="EN16">
        <v>7.87</v>
      </c>
      <c r="EO16">
        <v>7.84</v>
      </c>
      <c r="EP16">
        <v>7.83</v>
      </c>
      <c r="EQ16">
        <v>7.96</v>
      </c>
      <c r="ER16">
        <v>7.88</v>
      </c>
      <c r="ES16">
        <v>7.98</v>
      </c>
      <c r="ET16">
        <v>7.99</v>
      </c>
      <c r="EU16">
        <v>7.94</v>
      </c>
      <c r="EV16">
        <v>7.98</v>
      </c>
      <c r="EW16">
        <v>8.34</v>
      </c>
      <c r="EX16">
        <v>8.3000000000000007</v>
      </c>
      <c r="EY16">
        <v>8.23</v>
      </c>
      <c r="EZ16">
        <v>8.02</v>
      </c>
      <c r="FA16">
        <v>7.82</v>
      </c>
      <c r="FB16">
        <v>7.6</v>
      </c>
      <c r="FC16">
        <v>7.65</v>
      </c>
      <c r="FD16">
        <v>7.6</v>
      </c>
    </row>
    <row r="17" spans="1:160" ht="17.399999999999999" customHeight="1" x14ac:dyDescent="0.3">
      <c r="A17" s="3">
        <v>15</v>
      </c>
      <c r="B17" s="12" t="s">
        <v>446</v>
      </c>
      <c r="C17" s="29">
        <f t="shared" ca="1" si="0"/>
        <v>0</v>
      </c>
      <c r="D17" s="35">
        <f t="shared" ca="1" si="1"/>
        <v>0</v>
      </c>
      <c r="E17" s="29">
        <f t="shared" ca="1" si="2"/>
        <v>-65</v>
      </c>
      <c r="F17" s="13">
        <f t="shared" ca="1" si="3"/>
        <v>-65</v>
      </c>
      <c r="G17" s="29">
        <f t="shared" ca="1" si="4"/>
        <v>-39.393939393939391</v>
      </c>
      <c r="H17" s="28">
        <f t="shared" ca="1" si="5"/>
        <v>-39.393939393939391</v>
      </c>
      <c r="I17" s="28" t="str">
        <f t="shared" si="6"/>
        <v>AKMGY AKMERKEZ GMYO</v>
      </c>
      <c r="J17">
        <v>65.34</v>
      </c>
      <c r="K17">
        <v>71.849999999999994</v>
      </c>
      <c r="L17">
        <v>67.599999999999994</v>
      </c>
      <c r="M17">
        <v>64.88</v>
      </c>
      <c r="N17">
        <v>62.31</v>
      </c>
      <c r="O17">
        <v>60.86</v>
      </c>
      <c r="P17">
        <v>61.05</v>
      </c>
      <c r="Q17">
        <v>63.43</v>
      </c>
      <c r="R17">
        <v>61.34</v>
      </c>
      <c r="S17">
        <v>61.01</v>
      </c>
      <c r="T17">
        <v>61.98</v>
      </c>
      <c r="U17">
        <v>65.27</v>
      </c>
      <c r="V17">
        <v>68.23</v>
      </c>
      <c r="W17">
        <v>65.95</v>
      </c>
      <c r="X17">
        <v>65.849999999999994</v>
      </c>
      <c r="Y17">
        <v>69.06</v>
      </c>
      <c r="Z17">
        <v>66.34</v>
      </c>
      <c r="AA17">
        <v>61.59</v>
      </c>
      <c r="AB17">
        <v>62.56</v>
      </c>
      <c r="AC17">
        <v>61.83</v>
      </c>
      <c r="AD17">
        <v>62.51</v>
      </c>
      <c r="AE17">
        <v>65.47</v>
      </c>
      <c r="AF17">
        <v>64.5</v>
      </c>
      <c r="AG17">
        <v>63.91</v>
      </c>
      <c r="AH17">
        <v>63.82</v>
      </c>
      <c r="AI17">
        <v>64.98</v>
      </c>
      <c r="AJ17">
        <v>64.55</v>
      </c>
      <c r="AK17">
        <v>64.59</v>
      </c>
      <c r="AL17">
        <v>65.900000000000006</v>
      </c>
      <c r="AM17">
        <v>69.06</v>
      </c>
      <c r="AN17">
        <v>73.709999999999994</v>
      </c>
      <c r="AO17">
        <v>70.8</v>
      </c>
      <c r="AP17">
        <v>67.989999999999995</v>
      </c>
      <c r="AQ17">
        <v>67.260000000000005</v>
      </c>
      <c r="AR17">
        <v>67.209999999999994</v>
      </c>
      <c r="AS17">
        <v>65.66</v>
      </c>
      <c r="AT17">
        <v>61.88</v>
      </c>
      <c r="AU17">
        <v>60.57</v>
      </c>
      <c r="AV17">
        <v>59.7</v>
      </c>
      <c r="AW17">
        <v>58.68</v>
      </c>
      <c r="AX17">
        <v>61.1</v>
      </c>
      <c r="AY17">
        <v>60.13</v>
      </c>
      <c r="AZ17">
        <v>58.58</v>
      </c>
      <c r="BA17">
        <v>58.05</v>
      </c>
      <c r="BB17">
        <v>59.02</v>
      </c>
      <c r="BC17">
        <v>58.97</v>
      </c>
      <c r="BD17">
        <v>57.8</v>
      </c>
      <c r="BE17">
        <v>57.22</v>
      </c>
      <c r="BF17">
        <v>58.1</v>
      </c>
      <c r="BG17">
        <v>56.35</v>
      </c>
      <c r="BH17">
        <v>55.91</v>
      </c>
      <c r="BI17">
        <v>57.8</v>
      </c>
      <c r="BJ17">
        <v>56.2</v>
      </c>
      <c r="BK17">
        <v>58.14</v>
      </c>
      <c r="BL17">
        <v>54.7</v>
      </c>
      <c r="BM17">
        <v>49.27</v>
      </c>
      <c r="BN17">
        <v>50.43</v>
      </c>
      <c r="BO17">
        <v>52.66</v>
      </c>
      <c r="BP17">
        <v>54.12</v>
      </c>
      <c r="BQ17">
        <v>53.15</v>
      </c>
      <c r="BR17">
        <v>52.37</v>
      </c>
      <c r="BS17">
        <v>51.5</v>
      </c>
      <c r="BT17">
        <v>50.82</v>
      </c>
      <c r="BU17">
        <v>50.92</v>
      </c>
      <c r="BV17">
        <v>51.02</v>
      </c>
      <c r="BW17">
        <v>50.24</v>
      </c>
      <c r="BX17">
        <v>49.75</v>
      </c>
      <c r="BY17">
        <v>50.34</v>
      </c>
      <c r="BZ17">
        <v>50.24</v>
      </c>
      <c r="CA17">
        <v>48.01</v>
      </c>
      <c r="CB17">
        <v>45.95</v>
      </c>
      <c r="CC17">
        <v>43.99</v>
      </c>
      <c r="CD17">
        <v>47.48</v>
      </c>
      <c r="CE17">
        <v>45.82</v>
      </c>
      <c r="CF17">
        <v>48.49</v>
      </c>
      <c r="CG17">
        <v>46.53</v>
      </c>
      <c r="CH17">
        <v>45.27</v>
      </c>
      <c r="CI17">
        <v>42.46</v>
      </c>
      <c r="CJ17">
        <v>44.75</v>
      </c>
      <c r="CK17">
        <v>47.16</v>
      </c>
      <c r="CL17">
        <v>51.7</v>
      </c>
      <c r="CM17">
        <v>50.55</v>
      </c>
      <c r="CN17">
        <v>49.04</v>
      </c>
      <c r="CO17">
        <v>47.98</v>
      </c>
      <c r="CP17">
        <v>47.92</v>
      </c>
      <c r="CQ17">
        <v>47.38</v>
      </c>
      <c r="CR17">
        <v>46.84</v>
      </c>
      <c r="CS17">
        <v>46.26</v>
      </c>
      <c r="CT17">
        <v>47.9</v>
      </c>
      <c r="CU17">
        <v>47.04</v>
      </c>
      <c r="CV17">
        <v>46.46</v>
      </c>
      <c r="CW17">
        <v>46.4</v>
      </c>
      <c r="CX17">
        <v>46.42</v>
      </c>
      <c r="CY17">
        <v>46.1</v>
      </c>
      <c r="CZ17">
        <v>44.74</v>
      </c>
      <c r="DA17">
        <v>45.48</v>
      </c>
      <c r="DB17">
        <v>44.66</v>
      </c>
      <c r="DC17">
        <v>42</v>
      </c>
      <c r="DD17">
        <v>42.8</v>
      </c>
      <c r="DE17">
        <v>42.32</v>
      </c>
      <c r="DF17">
        <v>41.58</v>
      </c>
      <c r="DG17">
        <v>40.98</v>
      </c>
      <c r="DH17">
        <v>40.380000000000003</v>
      </c>
      <c r="DI17">
        <v>40.619999999999997</v>
      </c>
      <c r="DJ17">
        <v>41.72</v>
      </c>
      <c r="DK17">
        <v>42.8</v>
      </c>
      <c r="DL17">
        <v>44.9</v>
      </c>
      <c r="DM17">
        <v>44.7</v>
      </c>
      <c r="DN17">
        <v>43.78</v>
      </c>
      <c r="DO17">
        <v>43.98</v>
      </c>
      <c r="DP17">
        <v>43.78</v>
      </c>
      <c r="DQ17">
        <v>44.3</v>
      </c>
      <c r="DR17">
        <v>43.36</v>
      </c>
      <c r="DS17">
        <v>41.2</v>
      </c>
      <c r="DT17">
        <v>41.6</v>
      </c>
      <c r="DU17">
        <v>42</v>
      </c>
      <c r="DV17">
        <v>40.86</v>
      </c>
      <c r="DW17">
        <v>41.14</v>
      </c>
      <c r="DX17">
        <v>42.18</v>
      </c>
      <c r="DY17">
        <v>42.1</v>
      </c>
      <c r="DZ17">
        <v>43</v>
      </c>
      <c r="EA17">
        <v>41.54</v>
      </c>
      <c r="EB17">
        <v>41.4</v>
      </c>
      <c r="EC17">
        <v>40.98</v>
      </c>
      <c r="ED17">
        <v>41.42</v>
      </c>
      <c r="EE17">
        <v>41.6</v>
      </c>
      <c r="EF17">
        <v>42.16</v>
      </c>
      <c r="EG17">
        <v>42.44</v>
      </c>
      <c r="EH17">
        <v>41.82</v>
      </c>
      <c r="EI17">
        <v>41.04</v>
      </c>
      <c r="EJ17">
        <v>41.1</v>
      </c>
      <c r="EK17">
        <v>39.799999999999997</v>
      </c>
      <c r="EL17">
        <v>38.799999999999997</v>
      </c>
      <c r="EM17">
        <v>39</v>
      </c>
      <c r="EN17">
        <v>40.340000000000003</v>
      </c>
      <c r="EO17">
        <v>41.28</v>
      </c>
      <c r="EP17">
        <v>39.979999999999997</v>
      </c>
      <c r="EQ17">
        <v>39.479999999999997</v>
      </c>
      <c r="ER17">
        <v>39.28</v>
      </c>
      <c r="ES17">
        <v>39.9</v>
      </c>
      <c r="ET17">
        <v>39.9</v>
      </c>
      <c r="EU17">
        <v>39.700000000000003</v>
      </c>
      <c r="EV17">
        <v>39.86</v>
      </c>
      <c r="EW17">
        <v>39.9</v>
      </c>
      <c r="EX17">
        <v>39.96</v>
      </c>
      <c r="EY17">
        <v>40.06</v>
      </c>
      <c r="EZ17">
        <v>40.020000000000003</v>
      </c>
      <c r="FA17">
        <v>39.9</v>
      </c>
      <c r="FB17">
        <v>39.32</v>
      </c>
      <c r="FC17">
        <v>39.479999999999997</v>
      </c>
      <c r="FD17">
        <v>39.6</v>
      </c>
    </row>
    <row r="18" spans="1:160" ht="17.399999999999999" customHeight="1" x14ac:dyDescent="0.3">
      <c r="A18" s="3">
        <v>16</v>
      </c>
      <c r="B18" s="12" t="s">
        <v>447</v>
      </c>
      <c r="C18" s="29">
        <f t="shared" ca="1" si="0"/>
        <v>0</v>
      </c>
      <c r="D18" s="35">
        <f t="shared" ca="1" si="1"/>
        <v>0</v>
      </c>
      <c r="E18" s="29">
        <f t="shared" ca="1" si="2"/>
        <v>24.111111111111111</v>
      </c>
      <c r="F18" s="13">
        <f t="shared" ca="1" si="3"/>
        <v>24.111111111111111</v>
      </c>
      <c r="G18" s="29">
        <f t="shared" ca="1" si="4"/>
        <v>31.771595900439237</v>
      </c>
      <c r="H18" s="28">
        <f t="shared" ca="1" si="5"/>
        <v>31.771595900439237</v>
      </c>
      <c r="I18" s="28" t="str">
        <f t="shared" si="6"/>
        <v>AKSA AKSA</v>
      </c>
      <c r="J18">
        <v>13.66</v>
      </c>
      <c r="K18">
        <v>13.33</v>
      </c>
      <c r="L18">
        <v>13.27</v>
      </c>
      <c r="M18">
        <v>13.29</v>
      </c>
      <c r="N18">
        <v>13.2</v>
      </c>
      <c r="O18">
        <v>13.22</v>
      </c>
      <c r="P18">
        <v>13.95</v>
      </c>
      <c r="Q18">
        <v>13.79</v>
      </c>
      <c r="R18">
        <v>13.47</v>
      </c>
      <c r="S18">
        <v>13.4</v>
      </c>
      <c r="T18">
        <v>13.81</v>
      </c>
      <c r="U18">
        <v>13.68</v>
      </c>
      <c r="V18">
        <v>13.79</v>
      </c>
      <c r="W18">
        <v>13.67</v>
      </c>
      <c r="X18">
        <v>13.81</v>
      </c>
      <c r="Y18">
        <v>13.99</v>
      </c>
      <c r="Z18">
        <v>14.27</v>
      </c>
      <c r="AA18">
        <v>13.38</v>
      </c>
      <c r="AB18">
        <v>13.78</v>
      </c>
      <c r="AC18">
        <v>13.82</v>
      </c>
      <c r="AD18">
        <v>14.01</v>
      </c>
      <c r="AE18">
        <v>14.08</v>
      </c>
      <c r="AF18">
        <v>14.07</v>
      </c>
      <c r="AG18">
        <v>14.11</v>
      </c>
      <c r="AH18">
        <v>14.19</v>
      </c>
      <c r="AI18">
        <v>14.11</v>
      </c>
      <c r="AJ18">
        <v>14.18</v>
      </c>
      <c r="AK18">
        <v>14.46</v>
      </c>
      <c r="AL18">
        <v>15.08</v>
      </c>
      <c r="AM18">
        <v>15.13</v>
      </c>
      <c r="AN18">
        <v>16.11</v>
      </c>
      <c r="AO18">
        <v>16.190000000000001</v>
      </c>
      <c r="AP18">
        <v>15.67</v>
      </c>
      <c r="AQ18">
        <v>15.22</v>
      </c>
      <c r="AR18">
        <v>16.73</v>
      </c>
      <c r="AS18">
        <v>15.93</v>
      </c>
      <c r="AT18">
        <v>15.18</v>
      </c>
      <c r="AU18">
        <v>14.64</v>
      </c>
      <c r="AV18">
        <v>15.47</v>
      </c>
      <c r="AW18">
        <v>15.05</v>
      </c>
      <c r="AX18">
        <v>15.34</v>
      </c>
      <c r="AY18">
        <v>14.97</v>
      </c>
      <c r="AZ18">
        <v>15.91</v>
      </c>
      <c r="BA18">
        <v>16.14</v>
      </c>
      <c r="BB18">
        <v>15.77</v>
      </c>
      <c r="BC18">
        <v>15.9</v>
      </c>
      <c r="BD18">
        <v>16.09</v>
      </c>
      <c r="BE18">
        <v>16.440000000000001</v>
      </c>
      <c r="BF18">
        <v>17.190000000000001</v>
      </c>
      <c r="BG18">
        <v>16.84</v>
      </c>
      <c r="BH18">
        <v>16.95</v>
      </c>
      <c r="BI18">
        <v>17.02</v>
      </c>
      <c r="BJ18">
        <v>16.89</v>
      </c>
      <c r="BK18">
        <v>16.100000000000001</v>
      </c>
      <c r="BL18">
        <v>16.37</v>
      </c>
      <c r="BM18">
        <v>14.74</v>
      </c>
      <c r="BN18">
        <v>14.4</v>
      </c>
      <c r="BO18">
        <v>15.24</v>
      </c>
      <c r="BP18">
        <v>14.68</v>
      </c>
      <c r="BQ18">
        <v>14.91</v>
      </c>
      <c r="BR18">
        <v>14.63</v>
      </c>
      <c r="BS18">
        <v>15.69</v>
      </c>
      <c r="BT18">
        <v>15.34</v>
      </c>
      <c r="BU18">
        <v>15.55</v>
      </c>
      <c r="BV18">
        <v>15.77</v>
      </c>
      <c r="BW18">
        <v>16.09</v>
      </c>
      <c r="BX18">
        <v>16.12</v>
      </c>
      <c r="BY18">
        <v>15.83</v>
      </c>
      <c r="BZ18">
        <v>16.05</v>
      </c>
      <c r="CA18">
        <v>15.61</v>
      </c>
      <c r="CB18">
        <v>15.5</v>
      </c>
      <c r="CC18">
        <v>15.29</v>
      </c>
      <c r="CD18">
        <v>15.54</v>
      </c>
      <c r="CE18">
        <v>15.39</v>
      </c>
      <c r="CF18">
        <v>15.11</v>
      </c>
      <c r="CG18">
        <v>14.98</v>
      </c>
      <c r="CH18">
        <v>14.5</v>
      </c>
      <c r="CI18">
        <v>14.7</v>
      </c>
      <c r="CJ18">
        <v>14.36</v>
      </c>
      <c r="CK18">
        <v>14.8</v>
      </c>
      <c r="CL18">
        <v>14.89</v>
      </c>
      <c r="CM18">
        <v>15.45</v>
      </c>
      <c r="CN18">
        <v>16.04</v>
      </c>
      <c r="CO18">
        <v>16.39</v>
      </c>
      <c r="CP18">
        <v>16.41</v>
      </c>
      <c r="CQ18">
        <v>16.57</v>
      </c>
      <c r="CR18">
        <v>16.920000000000002</v>
      </c>
      <c r="CS18">
        <v>17.170000000000002</v>
      </c>
      <c r="CT18">
        <v>15.9</v>
      </c>
      <c r="CU18">
        <v>15.41</v>
      </c>
      <c r="CV18">
        <v>15.13</v>
      </c>
      <c r="CW18">
        <v>15.46</v>
      </c>
      <c r="CX18">
        <v>16.45</v>
      </c>
      <c r="CY18">
        <v>15.92</v>
      </c>
      <c r="CZ18">
        <v>16.2</v>
      </c>
      <c r="DA18">
        <v>16.72</v>
      </c>
      <c r="DB18">
        <v>16.79</v>
      </c>
      <c r="DC18">
        <v>15.88</v>
      </c>
      <c r="DD18">
        <v>16.29</v>
      </c>
      <c r="DE18">
        <v>16.66</v>
      </c>
      <c r="DF18">
        <v>16.34</v>
      </c>
      <c r="DG18">
        <v>16.100000000000001</v>
      </c>
      <c r="DH18">
        <v>16.329999999999998</v>
      </c>
      <c r="DI18">
        <v>16.09</v>
      </c>
      <c r="DJ18">
        <v>15.98</v>
      </c>
      <c r="DK18">
        <v>15.85</v>
      </c>
      <c r="DL18">
        <v>15.82</v>
      </c>
      <c r="DM18">
        <v>15.87</v>
      </c>
      <c r="DN18">
        <v>15.81</v>
      </c>
      <c r="DO18">
        <v>15.87</v>
      </c>
      <c r="DP18">
        <v>15.88</v>
      </c>
      <c r="DQ18">
        <v>15.74</v>
      </c>
      <c r="DR18">
        <v>15.62</v>
      </c>
      <c r="DS18">
        <v>15.33</v>
      </c>
      <c r="DT18">
        <v>15.31</v>
      </c>
      <c r="DU18">
        <v>15.2</v>
      </c>
      <c r="DV18">
        <v>15.17</v>
      </c>
      <c r="DW18">
        <v>15.31</v>
      </c>
      <c r="DX18">
        <v>15.53</v>
      </c>
      <c r="DY18">
        <v>15.99</v>
      </c>
      <c r="DZ18">
        <v>15.31</v>
      </c>
      <c r="EA18">
        <v>15.16</v>
      </c>
      <c r="EB18">
        <v>15.5</v>
      </c>
      <c r="EC18">
        <v>14.98</v>
      </c>
      <c r="ED18">
        <v>15.46</v>
      </c>
      <c r="EE18">
        <v>15.3</v>
      </c>
      <c r="EF18">
        <v>15.44</v>
      </c>
      <c r="EG18">
        <v>15.63</v>
      </c>
      <c r="EH18">
        <v>15.85</v>
      </c>
      <c r="EI18">
        <v>16.440000000000001</v>
      </c>
      <c r="EJ18">
        <v>16.100000000000001</v>
      </c>
      <c r="EK18">
        <v>15.79</v>
      </c>
      <c r="EL18">
        <v>15.46</v>
      </c>
      <c r="EM18">
        <v>15.7</v>
      </c>
      <c r="EN18">
        <v>15.65</v>
      </c>
      <c r="EO18">
        <v>15.69</v>
      </c>
      <c r="EP18">
        <v>15.72</v>
      </c>
      <c r="EQ18">
        <v>15.79</v>
      </c>
      <c r="ER18">
        <v>16.12</v>
      </c>
      <c r="ES18">
        <v>16.239999999999998</v>
      </c>
      <c r="ET18">
        <v>16.29</v>
      </c>
      <c r="EU18">
        <v>16.29</v>
      </c>
      <c r="EV18">
        <v>16.18</v>
      </c>
      <c r="EW18">
        <v>16.41</v>
      </c>
      <c r="EX18">
        <v>16.68</v>
      </c>
      <c r="EY18">
        <v>16.600000000000001</v>
      </c>
      <c r="EZ18">
        <v>16.59</v>
      </c>
      <c r="FA18">
        <v>16.73</v>
      </c>
      <c r="FB18">
        <v>16.3</v>
      </c>
      <c r="FC18">
        <v>16.62</v>
      </c>
      <c r="FD18">
        <v>18</v>
      </c>
    </row>
    <row r="19" spans="1:160" ht="17.399999999999999" customHeight="1" x14ac:dyDescent="0.3">
      <c r="A19" s="3">
        <v>17</v>
      </c>
      <c r="B19" s="12" t="s">
        <v>448</v>
      </c>
      <c r="C19" s="29">
        <f t="shared" ca="1" si="0"/>
        <v>0</v>
      </c>
      <c r="D19" s="35">
        <f t="shared" ca="1" si="1"/>
        <v>0</v>
      </c>
      <c r="E19" s="29">
        <f t="shared" ca="1" si="2"/>
        <v>40.304182509505708</v>
      </c>
      <c r="F19" s="13">
        <f t="shared" ca="1" si="3"/>
        <v>40.304182509505708</v>
      </c>
      <c r="G19" s="29">
        <f t="shared" ca="1" si="4"/>
        <v>67.515923566878996</v>
      </c>
      <c r="H19" s="28">
        <f t="shared" ca="1" si="5"/>
        <v>67.515923566878996</v>
      </c>
      <c r="I19" s="28" t="str">
        <f t="shared" si="6"/>
        <v>AKSEN AKSA ENERJI</v>
      </c>
      <c r="J19">
        <v>7.85</v>
      </c>
      <c r="K19">
        <v>7.69</v>
      </c>
      <c r="L19">
        <v>8.15</v>
      </c>
      <c r="M19">
        <v>8.15</v>
      </c>
      <c r="N19">
        <v>8.17</v>
      </c>
      <c r="O19">
        <v>8.18</v>
      </c>
      <c r="P19">
        <v>8.23</v>
      </c>
      <c r="Q19">
        <v>8.1</v>
      </c>
      <c r="R19">
        <v>8.3699999999999992</v>
      </c>
      <c r="S19">
        <v>8.27</v>
      </c>
      <c r="T19">
        <v>8.3800000000000008</v>
      </c>
      <c r="U19">
        <v>8.34</v>
      </c>
      <c r="V19">
        <v>8.67</v>
      </c>
      <c r="W19">
        <v>9.27</v>
      </c>
      <c r="X19">
        <v>9.32</v>
      </c>
      <c r="Y19">
        <v>10.25</v>
      </c>
      <c r="Z19">
        <v>10.49</v>
      </c>
      <c r="AA19">
        <v>9.5299999999999994</v>
      </c>
      <c r="AB19">
        <v>9.9700000000000006</v>
      </c>
      <c r="AC19">
        <v>9.89</v>
      </c>
      <c r="AD19">
        <v>10.18</v>
      </c>
      <c r="AE19">
        <v>10.4</v>
      </c>
      <c r="AF19">
        <v>10.38</v>
      </c>
      <c r="AG19">
        <v>10.95</v>
      </c>
      <c r="AH19">
        <v>11.28</v>
      </c>
      <c r="AI19">
        <v>11.97</v>
      </c>
      <c r="AJ19">
        <v>11.82</v>
      </c>
      <c r="AK19">
        <v>11.63</v>
      </c>
      <c r="AL19">
        <v>11.53</v>
      </c>
      <c r="AM19">
        <v>11.4</v>
      </c>
      <c r="AN19">
        <v>11.3</v>
      </c>
      <c r="AO19">
        <v>11.49</v>
      </c>
      <c r="AP19">
        <v>11.33</v>
      </c>
      <c r="AQ19">
        <v>11.18</v>
      </c>
      <c r="AR19">
        <v>11.61</v>
      </c>
      <c r="AS19">
        <v>11.38</v>
      </c>
      <c r="AT19">
        <v>11.2</v>
      </c>
      <c r="AU19">
        <v>10.8</v>
      </c>
      <c r="AV19">
        <v>11.28</v>
      </c>
      <c r="AW19">
        <v>10.56</v>
      </c>
      <c r="AX19">
        <v>11.07</v>
      </c>
      <c r="AY19">
        <v>11.04</v>
      </c>
      <c r="AZ19">
        <v>10.83</v>
      </c>
      <c r="BA19">
        <v>11.23</v>
      </c>
      <c r="BB19">
        <v>11.14</v>
      </c>
      <c r="BC19">
        <v>11.3</v>
      </c>
      <c r="BD19">
        <v>11.76</v>
      </c>
      <c r="BE19">
        <v>11.49</v>
      </c>
      <c r="BF19">
        <v>11.3</v>
      </c>
      <c r="BG19">
        <v>11.56</v>
      </c>
      <c r="BH19">
        <v>11.45</v>
      </c>
      <c r="BI19">
        <v>11.6</v>
      </c>
      <c r="BJ19">
        <v>11.95</v>
      </c>
      <c r="BK19">
        <v>11.7</v>
      </c>
      <c r="BL19">
        <v>11.42</v>
      </c>
      <c r="BM19">
        <v>10.28</v>
      </c>
      <c r="BN19">
        <v>10.16</v>
      </c>
      <c r="BO19">
        <v>10.83</v>
      </c>
      <c r="BP19">
        <v>11.17</v>
      </c>
      <c r="BQ19">
        <v>11</v>
      </c>
      <c r="BR19">
        <v>11.33</v>
      </c>
      <c r="BS19">
        <v>11.67</v>
      </c>
      <c r="BT19">
        <v>11.58</v>
      </c>
      <c r="BU19">
        <v>11.66</v>
      </c>
      <c r="BV19">
        <v>11.93</v>
      </c>
      <c r="BW19">
        <v>12.37</v>
      </c>
      <c r="BX19">
        <v>12.38</v>
      </c>
      <c r="BY19">
        <v>12.51</v>
      </c>
      <c r="BZ19">
        <v>12.28</v>
      </c>
      <c r="CA19">
        <v>12.26</v>
      </c>
      <c r="CB19">
        <v>11.96</v>
      </c>
      <c r="CC19">
        <v>11.84</v>
      </c>
      <c r="CD19">
        <v>12.17</v>
      </c>
      <c r="CE19">
        <v>12.09</v>
      </c>
      <c r="CF19">
        <v>12.46</v>
      </c>
      <c r="CG19">
        <v>12.2</v>
      </c>
      <c r="CH19">
        <v>11.59</v>
      </c>
      <c r="CI19">
        <v>11.4</v>
      </c>
      <c r="CJ19">
        <v>11.11</v>
      </c>
      <c r="CK19">
        <v>11.2</v>
      </c>
      <c r="CL19">
        <v>11.43</v>
      </c>
      <c r="CM19">
        <v>11.43</v>
      </c>
      <c r="CN19">
        <v>11.35</v>
      </c>
      <c r="CO19">
        <v>11.44</v>
      </c>
      <c r="CP19">
        <v>11.42</v>
      </c>
      <c r="CQ19">
        <v>11.94</v>
      </c>
      <c r="CR19">
        <v>11.72</v>
      </c>
      <c r="CS19">
        <v>12.34</v>
      </c>
      <c r="CT19">
        <v>12.45</v>
      </c>
      <c r="CU19">
        <v>12.87</v>
      </c>
      <c r="CV19">
        <v>12.9</v>
      </c>
      <c r="CW19">
        <v>13.42</v>
      </c>
      <c r="CX19">
        <v>13.23</v>
      </c>
      <c r="CY19">
        <v>13.62</v>
      </c>
      <c r="CZ19">
        <v>13.55</v>
      </c>
      <c r="DA19">
        <v>13.54</v>
      </c>
      <c r="DB19">
        <v>13.41</v>
      </c>
      <c r="DC19">
        <v>12.65</v>
      </c>
      <c r="DD19">
        <v>12.99</v>
      </c>
      <c r="DE19">
        <v>13.14</v>
      </c>
      <c r="DF19">
        <v>13.03</v>
      </c>
      <c r="DG19">
        <v>12.9</v>
      </c>
      <c r="DH19">
        <v>13.39</v>
      </c>
      <c r="DI19">
        <v>13.69</v>
      </c>
      <c r="DJ19">
        <v>13.59</v>
      </c>
      <c r="DK19">
        <v>13.58</v>
      </c>
      <c r="DL19">
        <v>13.41</v>
      </c>
      <c r="DM19">
        <v>13.28</v>
      </c>
      <c r="DN19">
        <v>13.19</v>
      </c>
      <c r="DO19">
        <v>13.08</v>
      </c>
      <c r="DP19">
        <v>12.99</v>
      </c>
      <c r="DQ19">
        <v>12.91</v>
      </c>
      <c r="DR19">
        <v>13.07</v>
      </c>
      <c r="DS19">
        <v>12.58</v>
      </c>
      <c r="DT19">
        <v>12.02</v>
      </c>
      <c r="DU19">
        <v>12</v>
      </c>
      <c r="DV19">
        <v>12.1</v>
      </c>
      <c r="DW19">
        <v>12</v>
      </c>
      <c r="DX19">
        <v>12.1</v>
      </c>
      <c r="DY19">
        <v>12.1</v>
      </c>
      <c r="DZ19">
        <v>11.88</v>
      </c>
      <c r="EA19">
        <v>11.55</v>
      </c>
      <c r="EB19">
        <v>11.75</v>
      </c>
      <c r="EC19">
        <v>11.56</v>
      </c>
      <c r="ED19">
        <v>11.7</v>
      </c>
      <c r="EE19">
        <v>11.27</v>
      </c>
      <c r="EF19">
        <v>11.52</v>
      </c>
      <c r="EG19">
        <v>11.86</v>
      </c>
      <c r="EH19">
        <v>11.91</v>
      </c>
      <c r="EI19">
        <v>11.91</v>
      </c>
      <c r="EJ19">
        <v>11.8</v>
      </c>
      <c r="EK19">
        <v>11.41</v>
      </c>
      <c r="EL19">
        <v>11.47</v>
      </c>
      <c r="EM19">
        <v>11.77</v>
      </c>
      <c r="EN19">
        <v>11.86</v>
      </c>
      <c r="EO19">
        <v>11.87</v>
      </c>
      <c r="EP19">
        <v>12.22</v>
      </c>
      <c r="EQ19">
        <v>12.58</v>
      </c>
      <c r="ER19">
        <v>12.6</v>
      </c>
      <c r="ES19">
        <v>12.5</v>
      </c>
      <c r="ET19">
        <v>12.83</v>
      </c>
      <c r="EU19">
        <v>12.92</v>
      </c>
      <c r="EV19">
        <v>12.79</v>
      </c>
      <c r="EW19">
        <v>13.14</v>
      </c>
      <c r="EX19">
        <v>13.32</v>
      </c>
      <c r="EY19">
        <v>13.24</v>
      </c>
      <c r="EZ19">
        <v>13.07</v>
      </c>
      <c r="FA19">
        <v>13.06</v>
      </c>
      <c r="FB19">
        <v>12.86</v>
      </c>
      <c r="FC19">
        <v>12.81</v>
      </c>
      <c r="FD19">
        <v>13.15</v>
      </c>
    </row>
    <row r="20" spans="1:160" ht="17.399999999999999" customHeight="1" x14ac:dyDescent="0.3">
      <c r="A20" s="3">
        <v>18</v>
      </c>
      <c r="B20" s="12" t="s">
        <v>449</v>
      </c>
      <c r="C20" s="29">
        <f t="shared" ca="1" si="0"/>
        <v>0</v>
      </c>
      <c r="D20" s="35">
        <f t="shared" ca="1" si="1"/>
        <v>0</v>
      </c>
      <c r="E20" s="29">
        <f t="shared" ca="1" si="2"/>
        <v>-54.945054945054927</v>
      </c>
      <c r="F20" s="13">
        <f t="shared" ca="1" si="3"/>
        <v>-54.945054945054927</v>
      </c>
      <c r="G20" s="29">
        <f t="shared" ca="1" si="4"/>
        <v>-35.460992907801412</v>
      </c>
      <c r="H20" s="28">
        <f t="shared" ca="1" si="5"/>
        <v>-35.460992907801412</v>
      </c>
      <c r="I20" s="28" t="str">
        <f t="shared" si="6"/>
        <v>AKSGY AKIS GMYO</v>
      </c>
      <c r="J20">
        <v>2.82</v>
      </c>
      <c r="K20">
        <v>2.78</v>
      </c>
      <c r="L20">
        <v>2.78</v>
      </c>
      <c r="M20">
        <v>2.83</v>
      </c>
      <c r="N20">
        <v>2.86</v>
      </c>
      <c r="O20">
        <v>2.82</v>
      </c>
      <c r="P20">
        <v>2.85</v>
      </c>
      <c r="Q20">
        <v>2.96</v>
      </c>
      <c r="R20">
        <v>2.85</v>
      </c>
      <c r="S20">
        <v>2.78</v>
      </c>
      <c r="T20">
        <v>2.81</v>
      </c>
      <c r="U20">
        <v>2.8</v>
      </c>
      <c r="V20">
        <v>2.85</v>
      </c>
      <c r="W20">
        <v>2.82</v>
      </c>
      <c r="X20">
        <v>2.86</v>
      </c>
      <c r="Y20">
        <v>2.88</v>
      </c>
      <c r="Z20">
        <v>2.98</v>
      </c>
      <c r="AA20">
        <v>2.71</v>
      </c>
      <c r="AB20">
        <v>2.72</v>
      </c>
      <c r="AC20">
        <v>2.68</v>
      </c>
      <c r="AD20">
        <v>2.71</v>
      </c>
      <c r="AE20">
        <v>2.75</v>
      </c>
      <c r="AF20">
        <v>2.76</v>
      </c>
      <c r="AG20">
        <v>2.78</v>
      </c>
      <c r="AH20">
        <v>2.75</v>
      </c>
      <c r="AI20">
        <v>2.9</v>
      </c>
      <c r="AJ20">
        <v>2.9</v>
      </c>
      <c r="AK20">
        <v>2.94</v>
      </c>
      <c r="AL20">
        <v>2.95</v>
      </c>
      <c r="AM20">
        <v>2.87</v>
      </c>
      <c r="AN20">
        <v>2.98</v>
      </c>
      <c r="AO20">
        <v>2.87</v>
      </c>
      <c r="AP20">
        <v>2.8</v>
      </c>
      <c r="AQ20">
        <v>2.75</v>
      </c>
      <c r="AR20">
        <v>2.74</v>
      </c>
      <c r="AS20">
        <v>2.71</v>
      </c>
      <c r="AT20">
        <v>2.58</v>
      </c>
      <c r="AU20">
        <v>2.46</v>
      </c>
      <c r="AV20">
        <v>2.4</v>
      </c>
      <c r="AW20">
        <v>2.31</v>
      </c>
      <c r="AX20">
        <v>2.41</v>
      </c>
      <c r="AY20">
        <v>2.38</v>
      </c>
      <c r="AZ20">
        <v>2.38</v>
      </c>
      <c r="BA20">
        <v>2.36</v>
      </c>
      <c r="BB20">
        <v>2.39</v>
      </c>
      <c r="BC20">
        <v>2.4</v>
      </c>
      <c r="BD20">
        <v>2.44</v>
      </c>
      <c r="BE20">
        <v>2.42</v>
      </c>
      <c r="BF20">
        <v>2.4</v>
      </c>
      <c r="BG20">
        <v>2.38</v>
      </c>
      <c r="BH20">
        <v>2.44</v>
      </c>
      <c r="BI20">
        <v>2.44</v>
      </c>
      <c r="BJ20">
        <v>2.35</v>
      </c>
      <c r="BK20">
        <v>2.31</v>
      </c>
      <c r="BL20">
        <v>2.2200000000000002</v>
      </c>
      <c r="BM20">
        <v>2</v>
      </c>
      <c r="BN20">
        <v>1.91</v>
      </c>
      <c r="BO20">
        <v>2.0299999999999998</v>
      </c>
      <c r="BP20">
        <v>1.97</v>
      </c>
      <c r="BQ20">
        <v>1.95</v>
      </c>
      <c r="BR20">
        <v>2.0099999999999998</v>
      </c>
      <c r="BS20">
        <v>1.97</v>
      </c>
      <c r="BT20">
        <v>1.96</v>
      </c>
      <c r="BU20">
        <v>2.0499999999999998</v>
      </c>
      <c r="BV20">
        <v>2.0099999999999998</v>
      </c>
      <c r="BW20">
        <v>2.0699999999999998</v>
      </c>
      <c r="BX20">
        <v>2.1</v>
      </c>
      <c r="BY20">
        <v>2.0699999999999998</v>
      </c>
      <c r="BZ20">
        <v>2.0699999999999998</v>
      </c>
      <c r="CA20">
        <v>1.96</v>
      </c>
      <c r="CB20">
        <v>1.9</v>
      </c>
      <c r="CC20">
        <v>1.89</v>
      </c>
      <c r="CD20">
        <v>1.95</v>
      </c>
      <c r="CE20">
        <v>1.9</v>
      </c>
      <c r="CF20">
        <v>1.89</v>
      </c>
      <c r="CG20">
        <v>1.81</v>
      </c>
      <c r="CH20">
        <v>1.78</v>
      </c>
      <c r="CI20">
        <v>1.76</v>
      </c>
      <c r="CJ20">
        <v>1.78</v>
      </c>
      <c r="CK20">
        <v>1.8</v>
      </c>
      <c r="CL20">
        <v>1.78</v>
      </c>
      <c r="CM20">
        <v>1.84</v>
      </c>
      <c r="CN20">
        <v>1.86</v>
      </c>
      <c r="CO20">
        <v>1.86</v>
      </c>
      <c r="CP20">
        <v>2</v>
      </c>
      <c r="CQ20">
        <v>1.99</v>
      </c>
      <c r="CR20">
        <v>1.97</v>
      </c>
      <c r="CS20">
        <v>1.97</v>
      </c>
      <c r="CT20">
        <v>1.94</v>
      </c>
      <c r="CU20">
        <v>1.95</v>
      </c>
      <c r="CV20">
        <v>1.91</v>
      </c>
      <c r="CW20">
        <v>1.91</v>
      </c>
      <c r="CX20">
        <v>1.97</v>
      </c>
      <c r="CY20">
        <v>1.95</v>
      </c>
      <c r="CZ20">
        <v>1.95</v>
      </c>
      <c r="DA20">
        <v>1.95</v>
      </c>
      <c r="DB20">
        <v>1.99</v>
      </c>
      <c r="DC20">
        <v>1.82</v>
      </c>
      <c r="DD20">
        <v>1.88</v>
      </c>
      <c r="DE20">
        <v>1.84</v>
      </c>
      <c r="DF20">
        <v>1.84</v>
      </c>
      <c r="DG20">
        <v>1.91</v>
      </c>
      <c r="DH20">
        <v>1.94</v>
      </c>
      <c r="DI20">
        <v>1.93</v>
      </c>
      <c r="DJ20">
        <v>1.91</v>
      </c>
      <c r="DK20">
        <v>1.92</v>
      </c>
      <c r="DL20">
        <v>1.96</v>
      </c>
      <c r="DM20">
        <v>1.96</v>
      </c>
      <c r="DN20">
        <v>1.97</v>
      </c>
      <c r="DO20">
        <v>2.0299999999999998</v>
      </c>
      <c r="DP20">
        <v>2.02</v>
      </c>
      <c r="DQ20">
        <v>1.96</v>
      </c>
      <c r="DR20">
        <v>1.96</v>
      </c>
      <c r="DS20">
        <v>1.95</v>
      </c>
      <c r="DT20">
        <v>1.91</v>
      </c>
      <c r="DU20">
        <v>1.88</v>
      </c>
      <c r="DV20">
        <v>1.89</v>
      </c>
      <c r="DW20">
        <v>1.9</v>
      </c>
      <c r="DX20">
        <v>1.92</v>
      </c>
      <c r="DY20">
        <v>1.99</v>
      </c>
      <c r="DZ20">
        <v>1.94</v>
      </c>
      <c r="EA20">
        <v>1.9</v>
      </c>
      <c r="EB20">
        <v>1.85</v>
      </c>
      <c r="EC20">
        <v>1.77</v>
      </c>
      <c r="ED20">
        <v>1.8</v>
      </c>
      <c r="EE20">
        <v>1.79</v>
      </c>
      <c r="EF20">
        <v>1.83</v>
      </c>
      <c r="EG20">
        <v>1.83</v>
      </c>
      <c r="EH20">
        <v>1.85</v>
      </c>
      <c r="EI20">
        <v>1.82</v>
      </c>
      <c r="EJ20">
        <v>1.81</v>
      </c>
      <c r="EK20">
        <v>1.77</v>
      </c>
      <c r="EL20">
        <v>1.77</v>
      </c>
      <c r="EM20">
        <v>1.77</v>
      </c>
      <c r="EN20">
        <v>1.78</v>
      </c>
      <c r="EO20">
        <v>1.77</v>
      </c>
      <c r="EP20">
        <v>1.77</v>
      </c>
      <c r="EQ20">
        <v>1.78</v>
      </c>
      <c r="ER20">
        <v>1.83</v>
      </c>
      <c r="ES20">
        <v>1.82</v>
      </c>
      <c r="ET20">
        <v>1.81</v>
      </c>
      <c r="EU20">
        <v>1.84</v>
      </c>
      <c r="EV20">
        <v>1.84</v>
      </c>
      <c r="EW20">
        <v>1.87</v>
      </c>
      <c r="EX20">
        <v>1.88</v>
      </c>
      <c r="EY20">
        <v>1.85</v>
      </c>
      <c r="EZ20">
        <v>1.84</v>
      </c>
      <c r="FA20">
        <v>1.89</v>
      </c>
      <c r="FB20">
        <v>1.83</v>
      </c>
      <c r="FC20">
        <v>1.84</v>
      </c>
      <c r="FD20">
        <v>1.82</v>
      </c>
    </row>
    <row r="21" spans="1:160" ht="17.399999999999999" customHeight="1" x14ac:dyDescent="0.3">
      <c r="A21" s="3">
        <v>19</v>
      </c>
      <c r="B21" s="12" t="s">
        <v>450</v>
      </c>
      <c r="C21" s="29">
        <f t="shared" ca="1" si="0"/>
        <v>0</v>
      </c>
      <c r="D21" s="35">
        <f t="shared" ca="1" si="1"/>
        <v>0</v>
      </c>
      <c r="E21" s="29">
        <f t="shared" ca="1" si="2"/>
        <v>29.61931290622098</v>
      </c>
      <c r="F21" s="13">
        <f t="shared" ca="1" si="3"/>
        <v>29.61931290622098</v>
      </c>
      <c r="G21" s="29">
        <f t="shared" ca="1" si="4"/>
        <v>42.084432717678091</v>
      </c>
      <c r="H21" s="28">
        <f t="shared" ca="1" si="5"/>
        <v>42.084432717678091</v>
      </c>
      <c r="I21" s="28" t="str">
        <f t="shared" si="6"/>
        <v>AKSUE AKSU ENERJI</v>
      </c>
      <c r="J21">
        <v>7.58</v>
      </c>
      <c r="K21">
        <v>7.58</v>
      </c>
      <c r="L21">
        <v>7.69</v>
      </c>
      <c r="M21">
        <v>7.79</v>
      </c>
      <c r="N21">
        <v>7.73</v>
      </c>
      <c r="O21">
        <v>7.69</v>
      </c>
      <c r="P21">
        <v>7.8</v>
      </c>
      <c r="Q21">
        <v>7.64</v>
      </c>
      <c r="R21">
        <v>7.52</v>
      </c>
      <c r="S21">
        <v>7.61</v>
      </c>
      <c r="T21">
        <v>7.89</v>
      </c>
      <c r="U21">
        <v>8.19</v>
      </c>
      <c r="V21">
        <v>8.2799999999999994</v>
      </c>
      <c r="W21">
        <v>8.01</v>
      </c>
      <c r="X21">
        <v>8.1</v>
      </c>
      <c r="Y21">
        <v>8.44</v>
      </c>
      <c r="Z21">
        <v>8.34</v>
      </c>
      <c r="AA21">
        <v>7.64</v>
      </c>
      <c r="AB21">
        <v>7.81</v>
      </c>
      <c r="AC21">
        <v>7.79</v>
      </c>
      <c r="AD21">
        <v>7.99</v>
      </c>
      <c r="AE21">
        <v>8.1</v>
      </c>
      <c r="AF21">
        <v>8.1199999999999992</v>
      </c>
      <c r="AG21">
        <v>8.44</v>
      </c>
      <c r="AH21">
        <v>8.33</v>
      </c>
      <c r="AI21">
        <v>8.6199999999999992</v>
      </c>
      <c r="AJ21">
        <v>8.39</v>
      </c>
      <c r="AK21">
        <v>8.66</v>
      </c>
      <c r="AL21">
        <v>8.4600000000000009</v>
      </c>
      <c r="AM21">
        <v>8.27</v>
      </c>
      <c r="AN21">
        <v>8.11</v>
      </c>
      <c r="AO21">
        <v>8.11</v>
      </c>
      <c r="AP21">
        <v>8.08</v>
      </c>
      <c r="AQ21">
        <v>8.02</v>
      </c>
      <c r="AR21">
        <v>8.14</v>
      </c>
      <c r="AS21">
        <v>7.75</v>
      </c>
      <c r="AT21">
        <v>7.21</v>
      </c>
      <c r="AU21">
        <v>6.96</v>
      </c>
      <c r="AV21">
        <v>6.88</v>
      </c>
      <c r="AW21">
        <v>6.56</v>
      </c>
      <c r="AX21">
        <v>6.89</v>
      </c>
      <c r="AY21">
        <v>6.93</v>
      </c>
      <c r="AZ21">
        <v>7.07</v>
      </c>
      <c r="BA21">
        <v>7.06</v>
      </c>
      <c r="BB21">
        <v>6.99</v>
      </c>
      <c r="BC21">
        <v>7</v>
      </c>
      <c r="BD21">
        <v>7.02</v>
      </c>
      <c r="BE21">
        <v>6.93</v>
      </c>
      <c r="BF21">
        <v>6.86</v>
      </c>
      <c r="BG21">
        <v>6.83</v>
      </c>
      <c r="BH21">
        <v>6.84</v>
      </c>
      <c r="BI21">
        <v>6.81</v>
      </c>
      <c r="BJ21">
        <v>6.65</v>
      </c>
      <c r="BK21">
        <v>6.69</v>
      </c>
      <c r="BL21">
        <v>6.5</v>
      </c>
      <c r="BM21">
        <v>5.85</v>
      </c>
      <c r="BN21">
        <v>5.86</v>
      </c>
      <c r="BO21">
        <v>6.19</v>
      </c>
      <c r="BP21">
        <v>6.29</v>
      </c>
      <c r="BQ21">
        <v>6.24</v>
      </c>
      <c r="BR21">
        <v>6.21</v>
      </c>
      <c r="BS21">
        <v>6.12</v>
      </c>
      <c r="BT21">
        <v>6.11</v>
      </c>
      <c r="BU21">
        <v>6.4</v>
      </c>
      <c r="BV21">
        <v>6.22</v>
      </c>
      <c r="BW21">
        <v>6.39</v>
      </c>
      <c r="BX21">
        <v>6.42</v>
      </c>
      <c r="BY21">
        <v>6.35</v>
      </c>
      <c r="BZ21">
        <v>6.21</v>
      </c>
      <c r="CA21">
        <v>5.98</v>
      </c>
      <c r="CB21">
        <v>5.81</v>
      </c>
      <c r="CC21">
        <v>5.73</v>
      </c>
      <c r="CD21">
        <v>5.91</v>
      </c>
      <c r="CE21">
        <v>5.84</v>
      </c>
      <c r="CF21">
        <v>5.78</v>
      </c>
      <c r="CG21">
        <v>5.5</v>
      </c>
      <c r="CH21">
        <v>5.3</v>
      </c>
      <c r="CI21">
        <v>5.13</v>
      </c>
      <c r="CJ21">
        <v>5.15</v>
      </c>
      <c r="CK21">
        <v>5.32</v>
      </c>
      <c r="CL21">
        <v>5.37</v>
      </c>
      <c r="CM21">
        <v>5.73</v>
      </c>
      <c r="CN21">
        <v>5.86</v>
      </c>
      <c r="CO21">
        <v>5.88</v>
      </c>
      <c r="CP21">
        <v>5.89</v>
      </c>
      <c r="CQ21">
        <v>5.92</v>
      </c>
      <c r="CR21">
        <v>5.95</v>
      </c>
      <c r="CS21">
        <v>5.88</v>
      </c>
      <c r="CT21">
        <v>5.87</v>
      </c>
      <c r="CU21">
        <v>5.86</v>
      </c>
      <c r="CV21">
        <v>5.87</v>
      </c>
      <c r="CW21">
        <v>5.85</v>
      </c>
      <c r="CX21">
        <v>5.82</v>
      </c>
      <c r="CY21">
        <v>5.9</v>
      </c>
      <c r="CZ21">
        <v>5.84</v>
      </c>
      <c r="DA21">
        <v>5.75</v>
      </c>
      <c r="DB21">
        <v>5.79</v>
      </c>
      <c r="DC21">
        <v>5.54</v>
      </c>
      <c r="DD21">
        <v>5.6</v>
      </c>
      <c r="DE21">
        <v>5.5</v>
      </c>
      <c r="DF21">
        <v>5.39</v>
      </c>
      <c r="DG21">
        <v>5.38</v>
      </c>
      <c r="DH21">
        <v>5.58</v>
      </c>
      <c r="DI21">
        <v>5.57</v>
      </c>
      <c r="DJ21">
        <v>5.48</v>
      </c>
      <c r="DK21">
        <v>5.53</v>
      </c>
      <c r="DL21">
        <v>5.55</v>
      </c>
      <c r="DM21">
        <v>5.52</v>
      </c>
      <c r="DN21">
        <v>5.51</v>
      </c>
      <c r="DO21">
        <v>5.52</v>
      </c>
      <c r="DP21">
        <v>5.54</v>
      </c>
      <c r="DQ21">
        <v>5.52</v>
      </c>
      <c r="DR21">
        <v>5.45</v>
      </c>
      <c r="DS21">
        <v>5.45</v>
      </c>
      <c r="DT21">
        <v>5.62</v>
      </c>
      <c r="DU21">
        <v>5.61</v>
      </c>
      <c r="DV21">
        <v>5.64</v>
      </c>
      <c r="DW21">
        <v>5.76</v>
      </c>
      <c r="DX21">
        <v>6.15</v>
      </c>
      <c r="DY21">
        <v>6.5</v>
      </c>
      <c r="DZ21">
        <v>6.63</v>
      </c>
      <c r="EA21">
        <v>7.24</v>
      </c>
      <c r="EB21">
        <v>6.9</v>
      </c>
      <c r="EC21">
        <v>7.16</v>
      </c>
      <c r="ED21">
        <v>7.19</v>
      </c>
      <c r="EE21">
        <v>7.31</v>
      </c>
      <c r="EF21">
        <v>7.36</v>
      </c>
      <c r="EG21">
        <v>7.41</v>
      </c>
      <c r="EH21">
        <v>7.72</v>
      </c>
      <c r="EI21">
        <v>7.95</v>
      </c>
      <c r="EJ21">
        <v>8</v>
      </c>
      <c r="EK21">
        <v>8.06</v>
      </c>
      <c r="EL21">
        <v>8.14</v>
      </c>
      <c r="EM21">
        <v>8.1199999999999992</v>
      </c>
      <c r="EN21">
        <v>8.0399999999999991</v>
      </c>
      <c r="EO21">
        <v>8.44</v>
      </c>
      <c r="EP21">
        <v>8.7899999999999991</v>
      </c>
      <c r="EQ21">
        <v>8.3000000000000007</v>
      </c>
      <c r="ER21">
        <v>8.3800000000000008</v>
      </c>
      <c r="ES21">
        <v>8.35</v>
      </c>
      <c r="ET21">
        <v>8.27</v>
      </c>
      <c r="EU21">
        <v>9.09</v>
      </c>
      <c r="EV21">
        <v>9.26</v>
      </c>
      <c r="EW21">
        <v>9.27</v>
      </c>
      <c r="EX21">
        <v>9.89</v>
      </c>
      <c r="EY21">
        <v>10.01</v>
      </c>
      <c r="EZ21">
        <v>10.42</v>
      </c>
      <c r="FA21">
        <v>10.28</v>
      </c>
      <c r="FB21">
        <v>10.92</v>
      </c>
      <c r="FC21">
        <v>10.76</v>
      </c>
      <c r="FD21">
        <v>10.77</v>
      </c>
    </row>
    <row r="22" spans="1:160" ht="17.399999999999999" customHeight="1" x14ac:dyDescent="0.3">
      <c r="A22" s="3">
        <v>20</v>
      </c>
      <c r="B22" s="12" t="s">
        <v>451</v>
      </c>
      <c r="C22" s="29">
        <f t="shared" ca="1" si="0"/>
        <v>0</v>
      </c>
      <c r="D22" s="35">
        <f t="shared" ca="1" si="1"/>
        <v>0</v>
      </c>
      <c r="E22" s="29">
        <f t="shared" ca="1" si="2"/>
        <v>-28.877005347593581</v>
      </c>
      <c r="F22" s="13">
        <f t="shared" ca="1" si="3"/>
        <v>-28.877005347593581</v>
      </c>
      <c r="G22" s="29">
        <f t="shared" ca="1" si="4"/>
        <v>-22.406639004149376</v>
      </c>
      <c r="H22" s="28">
        <f t="shared" ca="1" si="5"/>
        <v>-22.406639004149376</v>
      </c>
      <c r="I22" s="28" t="str">
        <f t="shared" si="6"/>
        <v>AKYHO AKDENIZ YATIRIM HOLDING</v>
      </c>
      <c r="J22">
        <v>2.41</v>
      </c>
      <c r="K22">
        <v>2.35</v>
      </c>
      <c r="L22">
        <v>2.38</v>
      </c>
      <c r="M22">
        <v>2.46</v>
      </c>
      <c r="N22">
        <v>2.4500000000000002</v>
      </c>
      <c r="O22">
        <v>2.41</v>
      </c>
      <c r="P22">
        <v>2.42</v>
      </c>
      <c r="Q22">
        <v>2.44</v>
      </c>
      <c r="R22">
        <v>2.4900000000000002</v>
      </c>
      <c r="S22">
        <v>2.44</v>
      </c>
      <c r="T22">
        <v>2.4</v>
      </c>
      <c r="U22">
        <v>2.4</v>
      </c>
      <c r="V22">
        <v>2.4</v>
      </c>
      <c r="W22">
        <v>2.46</v>
      </c>
      <c r="X22">
        <v>2.5099999999999998</v>
      </c>
      <c r="Y22">
        <v>2.4900000000000002</v>
      </c>
      <c r="Z22">
        <v>2.4500000000000002</v>
      </c>
      <c r="AA22">
        <v>2.2999999999999998</v>
      </c>
      <c r="AB22">
        <v>2.2999999999999998</v>
      </c>
      <c r="AC22">
        <v>2.2400000000000002</v>
      </c>
      <c r="AD22">
        <v>2.3199999999999998</v>
      </c>
      <c r="AE22">
        <v>2.33</v>
      </c>
      <c r="AF22">
        <v>2.5099999999999998</v>
      </c>
      <c r="AG22">
        <v>2.4300000000000002</v>
      </c>
      <c r="AH22">
        <v>2.4300000000000002</v>
      </c>
      <c r="AI22">
        <v>2.4300000000000002</v>
      </c>
      <c r="AJ22">
        <v>2.41</v>
      </c>
      <c r="AK22">
        <v>2.36</v>
      </c>
      <c r="AL22">
        <v>2.2400000000000002</v>
      </c>
      <c r="AM22">
        <v>2.2999999999999998</v>
      </c>
      <c r="AN22">
        <v>2.2799999999999998</v>
      </c>
      <c r="AO22">
        <v>2.2599999999999998</v>
      </c>
      <c r="AP22">
        <v>2.25</v>
      </c>
      <c r="AQ22">
        <v>2.2000000000000002</v>
      </c>
      <c r="AR22">
        <v>2.21</v>
      </c>
      <c r="AS22">
        <v>2.4300000000000002</v>
      </c>
      <c r="AT22">
        <v>2.19</v>
      </c>
      <c r="AU22">
        <v>2.14</v>
      </c>
      <c r="AV22">
        <v>2.09</v>
      </c>
      <c r="AW22">
        <v>2.0699999999999998</v>
      </c>
      <c r="AX22">
        <v>2.1800000000000002</v>
      </c>
      <c r="AY22">
        <v>2.13</v>
      </c>
      <c r="AZ22">
        <v>2.09</v>
      </c>
      <c r="BA22">
        <v>2.15</v>
      </c>
      <c r="BB22">
        <v>2.1800000000000002</v>
      </c>
      <c r="BC22">
        <v>2.39</v>
      </c>
      <c r="BD22">
        <v>2.5499999999999998</v>
      </c>
      <c r="BE22">
        <v>2.4700000000000002</v>
      </c>
      <c r="BF22">
        <v>2.46</v>
      </c>
      <c r="BG22">
        <v>2.4500000000000002</v>
      </c>
      <c r="BH22">
        <v>2.52</v>
      </c>
      <c r="BI22">
        <v>2.4700000000000002</v>
      </c>
      <c r="BJ22">
        <v>2.48</v>
      </c>
      <c r="BK22">
        <v>2.48</v>
      </c>
      <c r="BL22">
        <v>2.33</v>
      </c>
      <c r="BM22">
        <v>2.1</v>
      </c>
      <c r="BN22">
        <v>2.16</v>
      </c>
      <c r="BO22">
        <v>2.2200000000000002</v>
      </c>
      <c r="BP22">
        <v>2.17</v>
      </c>
      <c r="BQ22">
        <v>2.13</v>
      </c>
      <c r="BR22">
        <v>2.2200000000000002</v>
      </c>
      <c r="BS22">
        <v>2.16</v>
      </c>
      <c r="BT22">
        <v>2.13</v>
      </c>
      <c r="BU22">
        <v>2.19</v>
      </c>
      <c r="BV22">
        <v>2.2000000000000002</v>
      </c>
      <c r="BW22">
        <v>2.17</v>
      </c>
      <c r="BX22">
        <v>2.12</v>
      </c>
      <c r="BY22">
        <v>2.11</v>
      </c>
      <c r="BZ22">
        <v>2.08</v>
      </c>
      <c r="CA22">
        <v>2.04</v>
      </c>
      <c r="CB22">
        <v>1.95</v>
      </c>
      <c r="CC22">
        <v>1.9</v>
      </c>
      <c r="CD22">
        <v>1.98</v>
      </c>
      <c r="CE22">
        <v>1.9</v>
      </c>
      <c r="CF22">
        <v>1.86</v>
      </c>
      <c r="CG22">
        <v>1.69</v>
      </c>
      <c r="CH22">
        <v>1.62</v>
      </c>
      <c r="CI22">
        <v>1.56</v>
      </c>
      <c r="CJ22">
        <v>1.61</v>
      </c>
      <c r="CK22">
        <v>1.7</v>
      </c>
      <c r="CL22">
        <v>1.67</v>
      </c>
      <c r="CM22">
        <v>1.63</v>
      </c>
      <c r="CN22">
        <v>1.63</v>
      </c>
      <c r="CO22">
        <v>1.68</v>
      </c>
      <c r="CP22">
        <v>1.74</v>
      </c>
      <c r="CQ22">
        <v>1.8</v>
      </c>
      <c r="CR22">
        <v>1.73</v>
      </c>
      <c r="CS22">
        <v>1.72</v>
      </c>
      <c r="CT22">
        <v>1.72</v>
      </c>
      <c r="CU22">
        <v>1.78</v>
      </c>
      <c r="CV22">
        <v>1.74</v>
      </c>
      <c r="CW22">
        <v>1.75</v>
      </c>
      <c r="CX22">
        <v>1.79</v>
      </c>
      <c r="CY22">
        <v>1.84</v>
      </c>
      <c r="CZ22">
        <v>2.02</v>
      </c>
      <c r="DA22">
        <v>2</v>
      </c>
      <c r="DB22">
        <v>2.11</v>
      </c>
      <c r="DC22">
        <v>1.9</v>
      </c>
      <c r="DD22">
        <v>1.82</v>
      </c>
      <c r="DE22">
        <v>1.79</v>
      </c>
      <c r="DF22">
        <v>1.79</v>
      </c>
      <c r="DG22">
        <v>1.73</v>
      </c>
      <c r="DH22">
        <v>1.75</v>
      </c>
      <c r="DI22">
        <v>1.72</v>
      </c>
      <c r="DJ22">
        <v>1.71</v>
      </c>
      <c r="DK22">
        <v>1.71</v>
      </c>
      <c r="DL22">
        <v>1.78</v>
      </c>
      <c r="DM22">
        <v>1.75</v>
      </c>
      <c r="DN22">
        <v>1.74</v>
      </c>
      <c r="DO22">
        <v>1.71</v>
      </c>
      <c r="DP22">
        <v>1.75</v>
      </c>
      <c r="DQ22">
        <v>1.76</v>
      </c>
      <c r="DR22">
        <v>1.8</v>
      </c>
      <c r="DS22">
        <v>1.74</v>
      </c>
      <c r="DT22">
        <v>1.75</v>
      </c>
      <c r="DU22">
        <v>1.79</v>
      </c>
      <c r="DV22">
        <v>1.78</v>
      </c>
      <c r="DW22">
        <v>1.82</v>
      </c>
      <c r="DX22">
        <v>1.84</v>
      </c>
      <c r="DY22">
        <v>1.94</v>
      </c>
      <c r="DZ22">
        <v>1.89</v>
      </c>
      <c r="EA22">
        <v>1.78</v>
      </c>
      <c r="EB22">
        <v>1.78</v>
      </c>
      <c r="EC22">
        <v>1.73</v>
      </c>
      <c r="ED22">
        <v>1.76</v>
      </c>
      <c r="EE22">
        <v>1.75</v>
      </c>
      <c r="EF22">
        <v>1.83</v>
      </c>
      <c r="EG22">
        <v>1.89</v>
      </c>
      <c r="EH22">
        <v>1.9</v>
      </c>
      <c r="EI22">
        <v>1.81</v>
      </c>
      <c r="EJ22">
        <v>1.86</v>
      </c>
      <c r="EK22">
        <v>1.77</v>
      </c>
      <c r="EL22">
        <v>1.73</v>
      </c>
      <c r="EM22">
        <v>1.76</v>
      </c>
      <c r="EN22">
        <v>1.78</v>
      </c>
      <c r="EO22">
        <v>1.78</v>
      </c>
      <c r="EP22">
        <v>1.86</v>
      </c>
      <c r="EQ22">
        <v>1.84</v>
      </c>
      <c r="ER22">
        <v>1.9</v>
      </c>
      <c r="ES22">
        <v>1.87</v>
      </c>
      <c r="ET22">
        <v>1.86</v>
      </c>
      <c r="EU22">
        <v>1.94</v>
      </c>
      <c r="EV22">
        <v>1.97</v>
      </c>
      <c r="EW22">
        <v>1.99</v>
      </c>
      <c r="EX22">
        <v>1.96</v>
      </c>
      <c r="EY22">
        <v>1.93</v>
      </c>
      <c r="EZ22">
        <v>1.91</v>
      </c>
      <c r="FA22">
        <v>1.85</v>
      </c>
      <c r="FB22">
        <v>1.82</v>
      </c>
      <c r="FC22">
        <v>1.9</v>
      </c>
      <c r="FD22">
        <v>1.87</v>
      </c>
    </row>
    <row r="23" spans="1:160" ht="17.399999999999999" customHeight="1" x14ac:dyDescent="0.3">
      <c r="A23" s="3">
        <v>21</v>
      </c>
      <c r="B23" s="12" t="s">
        <v>452</v>
      </c>
      <c r="C23" s="29">
        <f t="shared" ca="1" si="0"/>
        <v>0</v>
      </c>
      <c r="D23" s="35">
        <f t="shared" ca="1" si="1"/>
        <v>0</v>
      </c>
      <c r="E23" s="29">
        <f t="shared" ca="1" si="2"/>
        <v>12.653061224489798</v>
      </c>
      <c r="F23" s="13">
        <f t="shared" ca="1" si="3"/>
        <v>12.653061224489798</v>
      </c>
      <c r="G23" s="29">
        <f t="shared" ca="1" si="4"/>
        <v>14.485981308411217</v>
      </c>
      <c r="H23" s="28">
        <f t="shared" ca="1" si="5"/>
        <v>14.485981308411217</v>
      </c>
      <c r="I23" s="28" t="str">
        <f t="shared" si="6"/>
        <v>ALARK ALARKO HOLDING</v>
      </c>
      <c r="J23">
        <v>8.56</v>
      </c>
      <c r="K23">
        <v>8.8800000000000008</v>
      </c>
      <c r="L23">
        <v>8.93</v>
      </c>
      <c r="M23">
        <v>8.91</v>
      </c>
      <c r="N23">
        <v>8.9600000000000009</v>
      </c>
      <c r="O23">
        <v>8.84</v>
      </c>
      <c r="P23">
        <v>9.35</v>
      </c>
      <c r="Q23">
        <v>9.14</v>
      </c>
      <c r="R23">
        <v>10.050000000000001</v>
      </c>
      <c r="S23">
        <v>10.34</v>
      </c>
      <c r="T23">
        <v>10.44</v>
      </c>
      <c r="U23">
        <v>10.28</v>
      </c>
      <c r="V23">
        <v>10.26</v>
      </c>
      <c r="W23">
        <v>10.130000000000001</v>
      </c>
      <c r="X23">
        <v>10.46</v>
      </c>
      <c r="Y23">
        <v>10.27</v>
      </c>
      <c r="Z23">
        <v>10.14</v>
      </c>
      <c r="AA23">
        <v>9.4600000000000009</v>
      </c>
      <c r="AB23">
        <v>10.01</v>
      </c>
      <c r="AC23">
        <v>9.7100000000000009</v>
      </c>
      <c r="AD23">
        <v>9.7899999999999991</v>
      </c>
      <c r="AE23">
        <v>10.36</v>
      </c>
      <c r="AF23">
        <v>10.29</v>
      </c>
      <c r="AG23">
        <v>10.29</v>
      </c>
      <c r="AH23">
        <v>10.210000000000001</v>
      </c>
      <c r="AI23">
        <v>10.61</v>
      </c>
      <c r="AJ23">
        <v>10.51</v>
      </c>
      <c r="AK23">
        <v>10.59</v>
      </c>
      <c r="AL23">
        <v>10.65</v>
      </c>
      <c r="AM23">
        <v>11.14</v>
      </c>
      <c r="AN23">
        <v>11.5</v>
      </c>
      <c r="AO23">
        <v>11.5</v>
      </c>
      <c r="AP23">
        <v>11.22</v>
      </c>
      <c r="AQ23">
        <v>11.52</v>
      </c>
      <c r="AR23">
        <v>11.64</v>
      </c>
      <c r="AS23">
        <v>11.7</v>
      </c>
      <c r="AT23">
        <v>11.05</v>
      </c>
      <c r="AU23">
        <v>10.56</v>
      </c>
      <c r="AV23">
        <v>10.57</v>
      </c>
      <c r="AW23">
        <v>10.56</v>
      </c>
      <c r="AX23">
        <v>11.14</v>
      </c>
      <c r="AY23">
        <v>10.99</v>
      </c>
      <c r="AZ23">
        <v>11.66</v>
      </c>
      <c r="BA23">
        <v>11.8</v>
      </c>
      <c r="BB23">
        <v>12.05</v>
      </c>
      <c r="BC23">
        <v>11.92</v>
      </c>
      <c r="BD23">
        <v>11.98</v>
      </c>
      <c r="BE23">
        <v>12.05</v>
      </c>
      <c r="BF23">
        <v>12.09</v>
      </c>
      <c r="BG23">
        <v>11.91</v>
      </c>
      <c r="BH23">
        <v>11.76</v>
      </c>
      <c r="BI23">
        <v>11.72</v>
      </c>
      <c r="BJ23">
        <v>11.95</v>
      </c>
      <c r="BK23">
        <v>11.86</v>
      </c>
      <c r="BL23">
        <v>11.87</v>
      </c>
      <c r="BM23">
        <v>10.69</v>
      </c>
      <c r="BN23">
        <v>10.72</v>
      </c>
      <c r="BO23">
        <v>10.82</v>
      </c>
      <c r="BP23">
        <v>10.43</v>
      </c>
      <c r="BQ23">
        <v>10.29</v>
      </c>
      <c r="BR23">
        <v>10.24</v>
      </c>
      <c r="BS23">
        <v>9.86</v>
      </c>
      <c r="BT23">
        <v>9.9499999999999993</v>
      </c>
      <c r="BU23">
        <v>10.39</v>
      </c>
      <c r="BV23">
        <v>10.62</v>
      </c>
      <c r="BW23">
        <v>10.68</v>
      </c>
      <c r="BX23">
        <v>10.36</v>
      </c>
      <c r="BY23">
        <v>10.36</v>
      </c>
      <c r="BZ23">
        <v>10.52</v>
      </c>
      <c r="CA23">
        <v>10.24</v>
      </c>
      <c r="CB23">
        <v>10.08</v>
      </c>
      <c r="CC23">
        <v>10.220000000000001</v>
      </c>
      <c r="CD23">
        <v>10.56</v>
      </c>
      <c r="CE23">
        <v>10.36</v>
      </c>
      <c r="CF23">
        <v>10.37</v>
      </c>
      <c r="CG23">
        <v>9.98</v>
      </c>
      <c r="CH23">
        <v>10.24</v>
      </c>
      <c r="CI23">
        <v>9.6</v>
      </c>
      <c r="CJ23">
        <v>9.58</v>
      </c>
      <c r="CK23">
        <v>9.51</v>
      </c>
      <c r="CL23">
        <v>9.69</v>
      </c>
      <c r="CM23">
        <v>9.5299999999999994</v>
      </c>
      <c r="CN23">
        <v>9.61</v>
      </c>
      <c r="CO23">
        <v>9.5</v>
      </c>
      <c r="CP23">
        <v>9.81</v>
      </c>
      <c r="CQ23">
        <v>9.6199999999999992</v>
      </c>
      <c r="CR23">
        <v>9.66</v>
      </c>
      <c r="CS23">
        <v>9.75</v>
      </c>
      <c r="CT23">
        <v>9.8000000000000007</v>
      </c>
      <c r="CU23">
        <v>9.92</v>
      </c>
      <c r="CV23">
        <v>10.23</v>
      </c>
      <c r="CW23">
        <v>10.029999999999999</v>
      </c>
      <c r="CX23">
        <v>10.24</v>
      </c>
      <c r="CY23">
        <v>10.06</v>
      </c>
      <c r="CZ23">
        <v>10.06</v>
      </c>
      <c r="DA23">
        <v>10.34</v>
      </c>
      <c r="DB23">
        <v>10.75</v>
      </c>
      <c r="DC23">
        <v>10.09</v>
      </c>
      <c r="DD23">
        <v>10.24</v>
      </c>
      <c r="DE23">
        <v>10.220000000000001</v>
      </c>
      <c r="DF23">
        <v>10.02</v>
      </c>
      <c r="DG23">
        <v>9.9</v>
      </c>
      <c r="DH23">
        <v>9.9499999999999993</v>
      </c>
      <c r="DI23">
        <v>9.85</v>
      </c>
      <c r="DJ23">
        <v>9.59</v>
      </c>
      <c r="DK23">
        <v>9.5</v>
      </c>
      <c r="DL23">
        <v>9.64</v>
      </c>
      <c r="DM23">
        <v>9.58</v>
      </c>
      <c r="DN23">
        <v>9.58</v>
      </c>
      <c r="DO23">
        <v>9.41</v>
      </c>
      <c r="DP23">
        <v>9.5399999999999991</v>
      </c>
      <c r="DQ23">
        <v>9.27</v>
      </c>
      <c r="DR23">
        <v>9.14</v>
      </c>
      <c r="DS23">
        <v>8.99</v>
      </c>
      <c r="DT23">
        <v>8.73</v>
      </c>
      <c r="DU23">
        <v>8.51</v>
      </c>
      <c r="DV23">
        <v>8.51</v>
      </c>
      <c r="DW23">
        <v>8.56</v>
      </c>
      <c r="DX23">
        <v>8.5</v>
      </c>
      <c r="DY23">
        <v>8.57</v>
      </c>
      <c r="DZ23">
        <v>8.4499999999999993</v>
      </c>
      <c r="EA23">
        <v>8.51</v>
      </c>
      <c r="EB23">
        <v>8.5</v>
      </c>
      <c r="EC23">
        <v>8.43</v>
      </c>
      <c r="ED23">
        <v>8.84</v>
      </c>
      <c r="EE23">
        <v>9.2799999999999994</v>
      </c>
      <c r="EF23">
        <v>9.4600000000000009</v>
      </c>
      <c r="EG23">
        <v>9.2799999999999994</v>
      </c>
      <c r="EH23">
        <v>9.4600000000000009</v>
      </c>
      <c r="EI23">
        <v>9.26</v>
      </c>
      <c r="EJ23">
        <v>9.18</v>
      </c>
      <c r="EK23">
        <v>9.23</v>
      </c>
      <c r="EL23">
        <v>9.02</v>
      </c>
      <c r="EM23">
        <v>9.26</v>
      </c>
      <c r="EN23">
        <v>9.26</v>
      </c>
      <c r="EO23">
        <v>9.26</v>
      </c>
      <c r="EP23">
        <v>9.3000000000000007</v>
      </c>
      <c r="EQ23">
        <v>9.4600000000000009</v>
      </c>
      <c r="ER23">
        <v>9.4499999999999993</v>
      </c>
      <c r="ES23">
        <v>9.57</v>
      </c>
      <c r="ET23">
        <v>9.43</v>
      </c>
      <c r="EU23">
        <v>9.64</v>
      </c>
      <c r="EV23">
        <v>9.75</v>
      </c>
      <c r="EW23">
        <v>9.65</v>
      </c>
      <c r="EX23">
        <v>9.73</v>
      </c>
      <c r="EY23">
        <v>9.73</v>
      </c>
      <c r="EZ23">
        <v>9.89</v>
      </c>
      <c r="FA23">
        <v>9.8800000000000008</v>
      </c>
      <c r="FB23">
        <v>9.61</v>
      </c>
      <c r="FC23">
        <v>9.89</v>
      </c>
      <c r="FD23">
        <v>9.8000000000000007</v>
      </c>
    </row>
    <row r="24" spans="1:160" ht="17.399999999999999" customHeight="1" x14ac:dyDescent="0.3">
      <c r="A24" s="3">
        <v>22</v>
      </c>
      <c r="B24" s="12" t="s">
        <v>453</v>
      </c>
      <c r="C24" s="29">
        <f t="shared" ca="1" si="0"/>
        <v>0</v>
      </c>
      <c r="D24" s="35">
        <f t="shared" ca="1" si="1"/>
        <v>0</v>
      </c>
      <c r="E24" s="29">
        <f t="shared" ca="1" si="2"/>
        <v>-32.666666666666664</v>
      </c>
      <c r="F24" s="13">
        <f t="shared" ca="1" si="3"/>
        <v>-32.666666666666664</v>
      </c>
      <c r="G24" s="29">
        <f t="shared" ca="1" si="4"/>
        <v>-24.623115577889447</v>
      </c>
      <c r="H24" s="28">
        <f t="shared" ca="1" si="5"/>
        <v>-24.623115577889447</v>
      </c>
      <c r="I24" s="28" t="str">
        <f t="shared" si="6"/>
        <v>ALBRK ALBARAKA TURK</v>
      </c>
      <c r="J24">
        <v>1.99</v>
      </c>
      <c r="K24">
        <v>1.97</v>
      </c>
      <c r="L24">
        <v>1.99</v>
      </c>
      <c r="M24">
        <v>1.97</v>
      </c>
      <c r="N24">
        <v>1.95</v>
      </c>
      <c r="O24">
        <v>1.93</v>
      </c>
      <c r="P24">
        <v>1.97</v>
      </c>
      <c r="Q24">
        <v>2</v>
      </c>
      <c r="R24">
        <v>1.99</v>
      </c>
      <c r="S24">
        <v>1.97</v>
      </c>
      <c r="T24">
        <v>2</v>
      </c>
      <c r="U24">
        <v>1.99</v>
      </c>
      <c r="V24">
        <v>2.06</v>
      </c>
      <c r="W24">
        <v>2.09</v>
      </c>
      <c r="X24">
        <v>2.12</v>
      </c>
      <c r="Y24">
        <v>2.09</v>
      </c>
      <c r="Z24">
        <v>2.09</v>
      </c>
      <c r="AA24">
        <v>2.12</v>
      </c>
      <c r="AB24">
        <v>2.11</v>
      </c>
      <c r="AC24">
        <v>2.11</v>
      </c>
      <c r="AD24">
        <v>2.1</v>
      </c>
      <c r="AE24">
        <v>2.13</v>
      </c>
      <c r="AF24">
        <v>2.19</v>
      </c>
      <c r="AG24">
        <v>2.15</v>
      </c>
      <c r="AH24">
        <v>2.19</v>
      </c>
      <c r="AI24">
        <v>2.2400000000000002</v>
      </c>
      <c r="AJ24">
        <v>2.21</v>
      </c>
      <c r="AK24">
        <v>2.2200000000000002</v>
      </c>
      <c r="AL24">
        <v>2.2599999999999998</v>
      </c>
      <c r="AM24">
        <v>2.2400000000000002</v>
      </c>
      <c r="AN24">
        <v>2.33</v>
      </c>
      <c r="AO24">
        <v>2.38</v>
      </c>
      <c r="AP24">
        <v>2.36</v>
      </c>
      <c r="AQ24">
        <v>2.59</v>
      </c>
      <c r="AR24">
        <v>2.4700000000000002</v>
      </c>
      <c r="AS24">
        <v>2.4900000000000002</v>
      </c>
      <c r="AT24">
        <v>2.2799999999999998</v>
      </c>
      <c r="AU24">
        <v>2.29</v>
      </c>
      <c r="AV24">
        <v>2.21</v>
      </c>
      <c r="AW24">
        <v>2.23</v>
      </c>
      <c r="AX24">
        <v>2.2999999999999998</v>
      </c>
      <c r="AY24">
        <v>2.25</v>
      </c>
      <c r="AZ24">
        <v>2.19</v>
      </c>
      <c r="BA24">
        <v>2.19</v>
      </c>
      <c r="BB24">
        <v>2.14</v>
      </c>
      <c r="BC24">
        <v>2.13</v>
      </c>
      <c r="BD24">
        <v>2.11</v>
      </c>
      <c r="BE24">
        <v>2.1</v>
      </c>
      <c r="BF24">
        <v>2.12</v>
      </c>
      <c r="BG24">
        <v>1.97</v>
      </c>
      <c r="BH24">
        <v>1.96</v>
      </c>
      <c r="BI24">
        <v>1.97</v>
      </c>
      <c r="BJ24">
        <v>2.0099999999999998</v>
      </c>
      <c r="BK24">
        <v>1.99</v>
      </c>
      <c r="BL24">
        <v>1.87</v>
      </c>
      <c r="BM24">
        <v>1.69</v>
      </c>
      <c r="BN24">
        <v>1.66</v>
      </c>
      <c r="BO24">
        <v>1.82</v>
      </c>
      <c r="BP24">
        <v>1.82</v>
      </c>
      <c r="BQ24">
        <v>1.81</v>
      </c>
      <c r="BR24">
        <v>1.81</v>
      </c>
      <c r="BS24">
        <v>1.82</v>
      </c>
      <c r="BT24">
        <v>1.8</v>
      </c>
      <c r="BU24">
        <v>1.83</v>
      </c>
      <c r="BV24">
        <v>1.81</v>
      </c>
      <c r="BW24">
        <v>1.77</v>
      </c>
      <c r="BX24">
        <v>1.75</v>
      </c>
      <c r="BY24">
        <v>1.75</v>
      </c>
      <c r="BZ24">
        <v>1.75</v>
      </c>
      <c r="CA24">
        <v>1.75</v>
      </c>
      <c r="CB24">
        <v>1.76</v>
      </c>
      <c r="CC24">
        <v>1.65</v>
      </c>
      <c r="CD24">
        <v>1.67</v>
      </c>
      <c r="CE24">
        <v>1.66</v>
      </c>
      <c r="CF24">
        <v>1.64</v>
      </c>
      <c r="CG24">
        <v>1.61</v>
      </c>
      <c r="CH24">
        <v>1.59</v>
      </c>
      <c r="CI24">
        <v>1.53</v>
      </c>
      <c r="CJ24">
        <v>1.55</v>
      </c>
      <c r="CK24">
        <v>1.57</v>
      </c>
      <c r="CL24">
        <v>1.58</v>
      </c>
      <c r="CM24">
        <v>1.58</v>
      </c>
      <c r="CN24">
        <v>1.62</v>
      </c>
      <c r="CO24">
        <v>1.6</v>
      </c>
      <c r="CP24">
        <v>1.61</v>
      </c>
      <c r="CQ24">
        <v>1.59</v>
      </c>
      <c r="CR24">
        <v>1.6</v>
      </c>
      <c r="CS24">
        <v>1.6</v>
      </c>
      <c r="CT24">
        <v>1.62</v>
      </c>
      <c r="CU24">
        <v>1.62</v>
      </c>
      <c r="CV24">
        <v>1.6</v>
      </c>
      <c r="CW24">
        <v>1.59</v>
      </c>
      <c r="CX24">
        <v>1.61</v>
      </c>
      <c r="CY24">
        <v>1.62</v>
      </c>
      <c r="CZ24">
        <v>1.65</v>
      </c>
      <c r="DA24">
        <v>1.62</v>
      </c>
      <c r="DB24">
        <v>1.61</v>
      </c>
      <c r="DC24">
        <v>1.57</v>
      </c>
      <c r="DD24">
        <v>1.61</v>
      </c>
      <c r="DE24">
        <v>1.58</v>
      </c>
      <c r="DF24">
        <v>1.59</v>
      </c>
      <c r="DG24">
        <v>1.59</v>
      </c>
      <c r="DH24">
        <v>1.61</v>
      </c>
      <c r="DI24">
        <v>1.6</v>
      </c>
      <c r="DJ24">
        <v>1.59</v>
      </c>
      <c r="DK24">
        <v>1.6</v>
      </c>
      <c r="DL24">
        <v>1.62</v>
      </c>
      <c r="DM24">
        <v>1.61</v>
      </c>
      <c r="DN24">
        <v>1.63</v>
      </c>
      <c r="DO24">
        <v>1.62</v>
      </c>
      <c r="DP24">
        <v>1.64</v>
      </c>
      <c r="DQ24">
        <v>1.63</v>
      </c>
      <c r="DR24">
        <v>1.62</v>
      </c>
      <c r="DS24">
        <v>1.59</v>
      </c>
      <c r="DT24">
        <v>1.57</v>
      </c>
      <c r="DU24">
        <v>1.54</v>
      </c>
      <c r="DV24">
        <v>1.56</v>
      </c>
      <c r="DW24">
        <v>1.57</v>
      </c>
      <c r="DX24">
        <v>1.55</v>
      </c>
      <c r="DY24">
        <v>1.55</v>
      </c>
      <c r="DZ24">
        <v>1.54</v>
      </c>
      <c r="EA24">
        <v>1.5</v>
      </c>
      <c r="EB24">
        <v>1.5</v>
      </c>
      <c r="EC24">
        <v>1.49</v>
      </c>
      <c r="ED24">
        <v>1.5</v>
      </c>
      <c r="EE24">
        <v>1.49</v>
      </c>
      <c r="EF24">
        <v>1.52</v>
      </c>
      <c r="EG24">
        <v>1.48</v>
      </c>
      <c r="EH24">
        <v>1.5</v>
      </c>
      <c r="EI24">
        <v>1.49</v>
      </c>
      <c r="EJ24">
        <v>1.52</v>
      </c>
      <c r="EK24">
        <v>1.52</v>
      </c>
      <c r="EL24">
        <v>1.5</v>
      </c>
      <c r="EM24">
        <v>1.5</v>
      </c>
      <c r="EN24">
        <v>1.49</v>
      </c>
      <c r="EO24">
        <v>1.49</v>
      </c>
      <c r="EP24">
        <v>1.48</v>
      </c>
      <c r="EQ24">
        <v>1.47</v>
      </c>
      <c r="ER24">
        <v>1.46</v>
      </c>
      <c r="ES24">
        <v>1.47</v>
      </c>
      <c r="ET24">
        <v>1.5</v>
      </c>
      <c r="EU24">
        <v>1.5</v>
      </c>
      <c r="EV24">
        <v>1.51</v>
      </c>
      <c r="EW24">
        <v>1.52</v>
      </c>
      <c r="EX24">
        <v>1.52</v>
      </c>
      <c r="EY24">
        <v>1.62</v>
      </c>
      <c r="EZ24">
        <v>1.54</v>
      </c>
      <c r="FA24">
        <v>1.5</v>
      </c>
      <c r="FB24">
        <v>1.49</v>
      </c>
      <c r="FC24">
        <v>1.5</v>
      </c>
      <c r="FD24">
        <v>1.5</v>
      </c>
    </row>
    <row r="25" spans="1:160" ht="17.399999999999999" customHeight="1" x14ac:dyDescent="0.3">
      <c r="A25" s="3">
        <v>23</v>
      </c>
      <c r="B25" s="12" t="s">
        <v>454</v>
      </c>
      <c r="C25" s="29" t="e">
        <f t="shared" ca="1" si="0"/>
        <v>#DIV/0!</v>
      </c>
      <c r="D25" s="35" t="e">
        <f t="shared" ca="1" si="1"/>
        <v>#DIV/0!</v>
      </c>
      <c r="E25" s="29" t="e">
        <f t="shared" ca="1" si="2"/>
        <v>#REF!</v>
      </c>
      <c r="F25" s="13" t="e">
        <f t="shared" ca="1" si="3"/>
        <v>#REF!</v>
      </c>
      <c r="G25" s="29" t="e">
        <f t="shared" ca="1" si="4"/>
        <v>#REF!</v>
      </c>
      <c r="H25" s="28" t="e">
        <f t="shared" ca="1" si="5"/>
        <v>#REF!</v>
      </c>
      <c r="I25" s="28" t="str">
        <f t="shared" si="6"/>
        <v>ALCAR ALARKO CARRIER</v>
      </c>
      <c r="J25" s="16" t="e">
        <f>LOOKUP(B25,#REF!,#REF!)</f>
        <v>#REF!</v>
      </c>
      <c r="K25" s="16" t="e">
        <f>LOOKUP(B25,#REF!,#REF!)</f>
        <v>#REF!</v>
      </c>
      <c r="L25" s="17"/>
      <c r="M25" s="18"/>
      <c r="N25" s="18"/>
      <c r="O25" s="19"/>
      <c r="P25" s="19"/>
      <c r="Q25" s="20"/>
      <c r="R25" s="21"/>
      <c r="S25" s="19"/>
    </row>
    <row r="26" spans="1:160" ht="17.399999999999999" customHeight="1" x14ac:dyDescent="0.3">
      <c r="A26" s="3">
        <v>24</v>
      </c>
      <c r="B26" s="12" t="s">
        <v>455</v>
      </c>
      <c r="C26" s="29" t="e">
        <f t="shared" ca="1" si="0"/>
        <v>#DIV/0!</v>
      </c>
      <c r="D26" s="35" t="e">
        <f t="shared" ca="1" si="1"/>
        <v>#DIV/0!</v>
      </c>
      <c r="E26" s="29" t="e">
        <f t="shared" ca="1" si="2"/>
        <v>#REF!</v>
      </c>
      <c r="F26" s="13" t="e">
        <f t="shared" ca="1" si="3"/>
        <v>#REF!</v>
      </c>
      <c r="G26" s="29" t="e">
        <f t="shared" ca="1" si="4"/>
        <v>#REF!</v>
      </c>
      <c r="H26" s="28" t="e">
        <f t="shared" ca="1" si="5"/>
        <v>#REF!</v>
      </c>
      <c r="I26" s="28" t="str">
        <f t="shared" si="6"/>
        <v>ALCTL ALCATEL LUCENT TELETAS</v>
      </c>
      <c r="J26" s="16" t="e">
        <f>LOOKUP(B26,#REF!,#REF!)</f>
        <v>#REF!</v>
      </c>
      <c r="K26" s="16" t="e">
        <f>LOOKUP(B26,#REF!,#REF!)</f>
        <v>#REF!</v>
      </c>
      <c r="L26" s="17"/>
      <c r="M26" s="18"/>
      <c r="N26" s="18"/>
      <c r="O26" s="19"/>
      <c r="P26" s="19"/>
      <c r="Q26" s="20"/>
      <c r="R26" s="21"/>
      <c r="S26" s="19"/>
    </row>
    <row r="27" spans="1:160" ht="17.399999999999999" customHeight="1" x14ac:dyDescent="0.3">
      <c r="A27" s="3">
        <v>25</v>
      </c>
      <c r="B27" s="12" t="s">
        <v>456</v>
      </c>
      <c r="C27" s="29" t="e">
        <f t="shared" ca="1" si="0"/>
        <v>#DIV/0!</v>
      </c>
      <c r="D27" s="35" t="e">
        <f t="shared" ca="1" si="1"/>
        <v>#DIV/0!</v>
      </c>
      <c r="E27" s="29" t="e">
        <f t="shared" ca="1" si="2"/>
        <v>#REF!</v>
      </c>
      <c r="F27" s="13" t="e">
        <f t="shared" ca="1" si="3"/>
        <v>#REF!</v>
      </c>
      <c r="G27" s="29" t="e">
        <f t="shared" ca="1" si="4"/>
        <v>#REF!</v>
      </c>
      <c r="H27" s="28" t="e">
        <f t="shared" ca="1" si="5"/>
        <v>#REF!</v>
      </c>
      <c r="I27" s="28" t="str">
        <f t="shared" si="6"/>
        <v>ALGYO ALARKO GMYO</v>
      </c>
      <c r="J27" s="16" t="e">
        <f>LOOKUP(B27,#REF!,#REF!)</f>
        <v>#REF!</v>
      </c>
      <c r="K27" s="16" t="e">
        <f>LOOKUP(B27,#REF!,#REF!)</f>
        <v>#REF!</v>
      </c>
      <c r="L27" s="17"/>
      <c r="M27" s="18"/>
      <c r="N27" s="18"/>
      <c r="O27" s="19"/>
      <c r="P27" s="19"/>
      <c r="Q27" s="20"/>
      <c r="R27" s="21"/>
      <c r="S27" s="19"/>
    </row>
    <row r="28" spans="1:160" ht="17.399999999999999" customHeight="1" x14ac:dyDescent="0.3">
      <c r="A28" s="3">
        <v>26</v>
      </c>
      <c r="B28" s="12" t="s">
        <v>457</v>
      </c>
      <c r="C28" s="29" t="e">
        <f t="shared" ca="1" si="0"/>
        <v>#DIV/0!</v>
      </c>
      <c r="D28" s="35" t="e">
        <f t="shared" ca="1" si="1"/>
        <v>#DIV/0!</v>
      </c>
      <c r="E28" s="29" t="e">
        <f t="shared" ca="1" si="2"/>
        <v>#REF!</v>
      </c>
      <c r="F28" s="13" t="e">
        <f t="shared" ca="1" si="3"/>
        <v>#REF!</v>
      </c>
      <c r="G28" s="29" t="e">
        <f t="shared" ca="1" si="4"/>
        <v>#REF!</v>
      </c>
      <c r="H28" s="28" t="e">
        <f t="shared" ca="1" si="5"/>
        <v>#REF!</v>
      </c>
      <c r="I28" s="28" t="str">
        <f t="shared" si="6"/>
        <v>ALKA ALKIM KAGIT</v>
      </c>
      <c r="J28" s="16" t="e">
        <f>LOOKUP(B28,#REF!,#REF!)</f>
        <v>#REF!</v>
      </c>
      <c r="K28" s="16" t="e">
        <f>LOOKUP(B28,#REF!,#REF!)</f>
        <v>#REF!</v>
      </c>
      <c r="L28" s="17"/>
      <c r="M28" s="18"/>
      <c r="N28" s="18"/>
      <c r="O28" s="19"/>
      <c r="P28" s="19"/>
      <c r="Q28" s="19"/>
      <c r="R28" s="20"/>
      <c r="S28" s="19"/>
    </row>
    <row r="29" spans="1:160" ht="17.399999999999999" customHeight="1" x14ac:dyDescent="0.3">
      <c r="A29" s="3">
        <v>27</v>
      </c>
      <c r="B29" s="12" t="s">
        <v>458</v>
      </c>
      <c r="C29" s="29" t="e">
        <f t="shared" ca="1" si="0"/>
        <v>#DIV/0!</v>
      </c>
      <c r="D29" s="35" t="e">
        <f t="shared" ca="1" si="1"/>
        <v>#DIV/0!</v>
      </c>
      <c r="E29" s="29" t="e">
        <f t="shared" ca="1" si="2"/>
        <v>#REF!</v>
      </c>
      <c r="F29" s="13" t="e">
        <f t="shared" ca="1" si="3"/>
        <v>#REF!</v>
      </c>
      <c r="G29" s="29" t="e">
        <f t="shared" ca="1" si="4"/>
        <v>#REF!</v>
      </c>
      <c r="H29" s="28" t="e">
        <f t="shared" ca="1" si="5"/>
        <v>#REF!</v>
      </c>
      <c r="I29" s="28" t="str">
        <f t="shared" si="6"/>
        <v>ALKIM ALKIM KIMYA</v>
      </c>
      <c r="J29" s="16" t="e">
        <f>LOOKUP(B29,#REF!,#REF!)</f>
        <v>#REF!</v>
      </c>
      <c r="K29" s="16" t="e">
        <f>LOOKUP(B29,#REF!,#REF!)</f>
        <v>#REF!</v>
      </c>
      <c r="L29" s="17"/>
      <c r="M29" s="18"/>
      <c r="N29" s="18"/>
      <c r="O29" s="19"/>
      <c r="P29" s="19"/>
      <c r="Q29" s="20"/>
      <c r="R29" s="21"/>
      <c r="S29" s="19"/>
    </row>
    <row r="30" spans="1:160" ht="17.399999999999999" customHeight="1" x14ac:dyDescent="0.3">
      <c r="A30" s="3">
        <v>28</v>
      </c>
      <c r="B30" s="12" t="s">
        <v>459</v>
      </c>
      <c r="C30" s="29" t="e">
        <f t="shared" ca="1" si="0"/>
        <v>#DIV/0!</v>
      </c>
      <c r="D30" s="35" t="e">
        <f t="shared" ca="1" si="1"/>
        <v>#DIV/0!</v>
      </c>
      <c r="E30" s="29" t="e">
        <f t="shared" ca="1" si="2"/>
        <v>#REF!</v>
      </c>
      <c r="F30" s="13" t="e">
        <f t="shared" ca="1" si="3"/>
        <v>#REF!</v>
      </c>
      <c r="G30" s="29" t="e">
        <f t="shared" ca="1" si="4"/>
        <v>#REF!</v>
      </c>
      <c r="H30" s="28" t="e">
        <f t="shared" ca="1" si="5"/>
        <v>#REF!</v>
      </c>
      <c r="I30" s="28" t="str">
        <f t="shared" si="6"/>
        <v>ALMAD ALTINYAG MADENCILIK VE ENERJI</v>
      </c>
      <c r="J30" s="16" t="e">
        <f>LOOKUP(B30,#REF!,#REF!)</f>
        <v>#REF!</v>
      </c>
      <c r="K30" s="16" t="e">
        <f>LOOKUP(B30,#REF!,#REF!)</f>
        <v>#REF!</v>
      </c>
      <c r="L30" s="17"/>
      <c r="M30" s="18"/>
      <c r="N30" s="18"/>
      <c r="O30" s="19"/>
      <c r="P30" s="19"/>
      <c r="Q30" s="20"/>
      <c r="R30" s="21"/>
      <c r="S30" s="19"/>
    </row>
    <row r="31" spans="1:160" ht="17.399999999999999" customHeight="1" x14ac:dyDescent="0.3">
      <c r="A31" s="3">
        <v>29</v>
      </c>
      <c r="B31" s="12" t="s">
        <v>460</v>
      </c>
      <c r="C31" s="29" t="e">
        <f t="shared" ca="1" si="0"/>
        <v>#DIV/0!</v>
      </c>
      <c r="D31" s="35" t="e">
        <f t="shared" ca="1" si="1"/>
        <v>#DIV/0!</v>
      </c>
      <c r="E31" s="29" t="e">
        <f t="shared" ca="1" si="2"/>
        <v>#REF!</v>
      </c>
      <c r="F31" s="13" t="e">
        <f t="shared" ca="1" si="3"/>
        <v>#REF!</v>
      </c>
      <c r="G31" s="29" t="e">
        <f t="shared" ca="1" si="4"/>
        <v>#REF!</v>
      </c>
      <c r="H31" s="28" t="e">
        <f t="shared" ca="1" si="5"/>
        <v>#REF!</v>
      </c>
      <c r="I31" s="28" t="str">
        <f t="shared" si="6"/>
        <v>ANELE ANEL ELEKTRIK</v>
      </c>
      <c r="J31" s="16" t="e">
        <f>LOOKUP(B31,#REF!,#REF!)</f>
        <v>#REF!</v>
      </c>
      <c r="K31" s="16" t="e">
        <f>LOOKUP(B31,#REF!,#REF!)</f>
        <v>#REF!</v>
      </c>
      <c r="L31" s="17"/>
      <c r="M31" s="18"/>
      <c r="N31" s="18"/>
      <c r="O31" s="19"/>
      <c r="P31" s="19"/>
      <c r="Q31" s="20"/>
      <c r="R31" s="21"/>
      <c r="S31" s="19"/>
    </row>
    <row r="32" spans="1:160" ht="17.399999999999999" customHeight="1" x14ac:dyDescent="0.3">
      <c r="A32" s="3">
        <v>30</v>
      </c>
      <c r="B32" s="12" t="s">
        <v>461</v>
      </c>
      <c r="C32" s="29" t="e">
        <f t="shared" ca="1" si="0"/>
        <v>#DIV/0!</v>
      </c>
      <c r="D32" s="35" t="e">
        <f t="shared" ca="1" si="1"/>
        <v>#DIV/0!</v>
      </c>
      <c r="E32" s="29" t="e">
        <f t="shared" ca="1" si="2"/>
        <v>#REF!</v>
      </c>
      <c r="F32" s="13" t="e">
        <f t="shared" ca="1" si="3"/>
        <v>#REF!</v>
      </c>
      <c r="G32" s="29" t="e">
        <f t="shared" ca="1" si="4"/>
        <v>#REF!</v>
      </c>
      <c r="H32" s="28" t="e">
        <f t="shared" ca="1" si="5"/>
        <v>#REF!</v>
      </c>
      <c r="I32" s="28" t="str">
        <f t="shared" si="6"/>
        <v>ANHYT ANADOLU HAYAT EMEK.</v>
      </c>
      <c r="J32" s="16" t="e">
        <f>LOOKUP(B32,#REF!,#REF!)</f>
        <v>#REF!</v>
      </c>
      <c r="K32" s="16" t="e">
        <f>LOOKUP(B32,#REF!,#REF!)</f>
        <v>#REF!</v>
      </c>
      <c r="L32" s="17"/>
      <c r="M32" s="18"/>
      <c r="N32" s="18"/>
      <c r="O32" s="19"/>
      <c r="P32" s="19"/>
      <c r="Q32" s="20"/>
      <c r="R32" s="21"/>
      <c r="S32" s="19"/>
    </row>
    <row r="33" spans="1:19" ht="17.399999999999999" customHeight="1" x14ac:dyDescent="0.3">
      <c r="A33" s="3">
        <v>31</v>
      </c>
      <c r="B33" s="12" t="s">
        <v>462</v>
      </c>
      <c r="C33" s="29" t="e">
        <f t="shared" ca="1" si="0"/>
        <v>#DIV/0!</v>
      </c>
      <c r="D33" s="35" t="e">
        <f t="shared" ca="1" si="1"/>
        <v>#DIV/0!</v>
      </c>
      <c r="E33" s="29" t="e">
        <f t="shared" ca="1" si="2"/>
        <v>#REF!</v>
      </c>
      <c r="F33" s="13" t="e">
        <f t="shared" ca="1" si="3"/>
        <v>#REF!</v>
      </c>
      <c r="G33" s="29" t="e">
        <f t="shared" ca="1" si="4"/>
        <v>#REF!</v>
      </c>
      <c r="H33" s="28" t="e">
        <f t="shared" ca="1" si="5"/>
        <v>#REF!</v>
      </c>
      <c r="I33" s="28" t="str">
        <f t="shared" si="6"/>
        <v>ANSGR ANADOLU SIGORTA</v>
      </c>
      <c r="J33" s="16" t="e">
        <f>LOOKUP(B33,#REF!,#REF!)</f>
        <v>#REF!</v>
      </c>
      <c r="K33" s="16" t="e">
        <f>LOOKUP(B33,#REF!,#REF!)</f>
        <v>#REF!</v>
      </c>
      <c r="L33" s="17"/>
      <c r="M33" s="18"/>
      <c r="N33" s="18"/>
      <c r="O33" s="19"/>
      <c r="P33" s="19"/>
      <c r="Q33" s="20"/>
      <c r="R33" s="21"/>
      <c r="S33" s="19"/>
    </row>
    <row r="34" spans="1:19" ht="17.399999999999999" customHeight="1" x14ac:dyDescent="0.3">
      <c r="A34" s="3">
        <v>32</v>
      </c>
      <c r="B34" s="12" t="s">
        <v>463</v>
      </c>
      <c r="C34" s="29" t="e">
        <f t="shared" ca="1" si="0"/>
        <v>#DIV/0!</v>
      </c>
      <c r="D34" s="35" t="e">
        <f t="shared" ca="1" si="1"/>
        <v>#DIV/0!</v>
      </c>
      <c r="E34" s="29" t="e">
        <f t="shared" ca="1" si="2"/>
        <v>#REF!</v>
      </c>
      <c r="F34" s="13" t="e">
        <f t="shared" ca="1" si="3"/>
        <v>#REF!</v>
      </c>
      <c r="G34" s="29" t="e">
        <f t="shared" ca="1" si="4"/>
        <v>#REF!</v>
      </c>
      <c r="H34" s="28" t="e">
        <f t="shared" ca="1" si="5"/>
        <v>#REF!</v>
      </c>
      <c r="I34" s="28" t="str">
        <f t="shared" si="6"/>
        <v>ARCLK ARCELIK</v>
      </c>
      <c r="J34" s="16" t="e">
        <f>LOOKUP(B34,#REF!,#REF!)</f>
        <v>#REF!</v>
      </c>
      <c r="K34" s="16" t="e">
        <f>LOOKUP(B34,#REF!,#REF!)</f>
        <v>#REF!</v>
      </c>
      <c r="L34" s="17"/>
      <c r="M34" s="18"/>
      <c r="N34" s="18"/>
      <c r="O34" s="19"/>
      <c r="P34" s="19"/>
      <c r="Q34" s="20"/>
      <c r="R34" s="21"/>
      <c r="S34" s="19"/>
    </row>
    <row r="35" spans="1:19" ht="17.399999999999999" customHeight="1" x14ac:dyDescent="0.3">
      <c r="A35" s="3">
        <v>33</v>
      </c>
      <c r="B35" s="12" t="s">
        <v>464</v>
      </c>
      <c r="C35" s="29" t="e">
        <f t="shared" ca="1" si="0"/>
        <v>#DIV/0!</v>
      </c>
      <c r="D35" s="35" t="e">
        <f t="shared" ca="1" si="1"/>
        <v>#DIV/0!</v>
      </c>
      <c r="E35" s="29" t="e">
        <f t="shared" ca="1" si="2"/>
        <v>#REF!</v>
      </c>
      <c r="F35" s="13" t="e">
        <f t="shared" ca="1" si="3"/>
        <v>#REF!</v>
      </c>
      <c r="G35" s="29" t="e">
        <f t="shared" ca="1" si="4"/>
        <v>#REF!</v>
      </c>
      <c r="H35" s="28" t="e">
        <f t="shared" ca="1" si="5"/>
        <v>#REF!</v>
      </c>
      <c r="I35" s="28" t="str">
        <f t="shared" si="6"/>
        <v>ARDYZ ARD BILISIM TEKNOLOJILERI</v>
      </c>
      <c r="J35" s="16" t="e">
        <f>LOOKUP(B35,#REF!,#REF!)</f>
        <v>#REF!</v>
      </c>
      <c r="K35" s="16" t="e">
        <f>LOOKUP(B35,#REF!,#REF!)</f>
        <v>#REF!</v>
      </c>
      <c r="L35" s="17"/>
      <c r="M35" s="18"/>
      <c r="N35" s="18"/>
      <c r="O35" s="19"/>
      <c r="P35" s="19"/>
      <c r="Q35" s="20"/>
      <c r="R35" s="21"/>
      <c r="S35" s="19"/>
    </row>
    <row r="36" spans="1:19" ht="17.399999999999999" customHeight="1" x14ac:dyDescent="0.3">
      <c r="A36" s="3">
        <v>34</v>
      </c>
      <c r="B36" s="12" t="s">
        <v>465</v>
      </c>
      <c r="C36" s="29" t="e">
        <f t="shared" ca="1" si="0"/>
        <v>#DIV/0!</v>
      </c>
      <c r="D36" s="35" t="e">
        <f t="shared" ca="1" si="1"/>
        <v>#DIV/0!</v>
      </c>
      <c r="E36" s="29" t="e">
        <f t="shared" ca="1" si="2"/>
        <v>#REF!</v>
      </c>
      <c r="F36" s="13" t="e">
        <f t="shared" ca="1" si="3"/>
        <v>#REF!</v>
      </c>
      <c r="G36" s="29" t="e">
        <f t="shared" ca="1" si="4"/>
        <v>#REF!</v>
      </c>
      <c r="H36" s="28" t="e">
        <f t="shared" ca="1" si="5"/>
        <v>#REF!</v>
      </c>
      <c r="I36" s="28" t="str">
        <f t="shared" si="6"/>
        <v>ARENA ARENA BILGISAYAR</v>
      </c>
      <c r="J36" s="16" t="e">
        <f>LOOKUP(B36,#REF!,#REF!)</f>
        <v>#REF!</v>
      </c>
      <c r="K36" s="16" t="e">
        <f>LOOKUP(B36,#REF!,#REF!)</f>
        <v>#REF!</v>
      </c>
      <c r="L36" s="17"/>
      <c r="M36" s="18"/>
      <c r="N36" s="18"/>
      <c r="O36" s="19"/>
      <c r="P36" s="19"/>
      <c r="Q36" s="20"/>
      <c r="R36" s="21"/>
      <c r="S36" s="19"/>
    </row>
    <row r="37" spans="1:19" ht="17.399999999999999" customHeight="1" x14ac:dyDescent="0.3">
      <c r="A37" s="3">
        <v>35</v>
      </c>
      <c r="B37" s="12" t="s">
        <v>466</v>
      </c>
      <c r="C37" s="29" t="e">
        <f t="shared" ca="1" si="0"/>
        <v>#DIV/0!</v>
      </c>
      <c r="D37" s="35" t="e">
        <f t="shared" ca="1" si="1"/>
        <v>#DIV/0!</v>
      </c>
      <c r="E37" s="29" t="e">
        <f t="shared" ca="1" si="2"/>
        <v>#REF!</v>
      </c>
      <c r="F37" s="13" t="e">
        <f t="shared" ca="1" si="3"/>
        <v>#REF!</v>
      </c>
      <c r="G37" s="29" t="e">
        <f t="shared" ca="1" si="4"/>
        <v>#REF!</v>
      </c>
      <c r="H37" s="28" t="e">
        <f t="shared" ca="1" si="5"/>
        <v>#REF!</v>
      </c>
      <c r="I37" s="28" t="str">
        <f t="shared" si="6"/>
        <v>ARMDA ARMADA BILGISAYAR</v>
      </c>
      <c r="J37" s="16" t="e">
        <f>LOOKUP(B37,#REF!,#REF!)</f>
        <v>#REF!</v>
      </c>
      <c r="K37" s="16" t="e">
        <f>LOOKUP(B37,#REF!,#REF!)</f>
        <v>#REF!</v>
      </c>
      <c r="L37" s="17"/>
      <c r="M37" s="18"/>
      <c r="N37" s="18"/>
      <c r="O37" s="19"/>
      <c r="P37" s="19"/>
      <c r="Q37" s="19"/>
      <c r="R37" s="20"/>
      <c r="S37" s="19"/>
    </row>
    <row r="38" spans="1:19" ht="17.399999999999999" customHeight="1" x14ac:dyDescent="0.3">
      <c r="A38" s="3">
        <v>36</v>
      </c>
      <c r="B38" s="12" t="s">
        <v>467</v>
      </c>
      <c r="C38" s="29" t="e">
        <f t="shared" ca="1" si="0"/>
        <v>#DIV/0!</v>
      </c>
      <c r="D38" s="35" t="e">
        <f t="shared" ca="1" si="1"/>
        <v>#DIV/0!</v>
      </c>
      <c r="E38" s="29" t="e">
        <f t="shared" ca="1" si="2"/>
        <v>#REF!</v>
      </c>
      <c r="F38" s="13" t="e">
        <f t="shared" ca="1" si="3"/>
        <v>#REF!</v>
      </c>
      <c r="G38" s="29" t="e">
        <f t="shared" ca="1" si="4"/>
        <v>#REF!</v>
      </c>
      <c r="H38" s="28" t="e">
        <f t="shared" ca="1" si="5"/>
        <v>#REF!</v>
      </c>
      <c r="I38" s="28" t="str">
        <f t="shared" si="6"/>
        <v>ARSAN ARSAN TEKSTIL</v>
      </c>
      <c r="J38" s="16" t="e">
        <f>LOOKUP(B38,#REF!,#REF!)</f>
        <v>#REF!</v>
      </c>
      <c r="K38" s="16" t="e">
        <f>LOOKUP(B38,#REF!,#REF!)</f>
        <v>#REF!</v>
      </c>
      <c r="L38" s="17"/>
      <c r="M38" s="18"/>
      <c r="N38" s="18"/>
      <c r="O38" s="19"/>
      <c r="P38" s="19"/>
      <c r="Q38" s="20"/>
      <c r="R38" s="21"/>
      <c r="S38" s="19"/>
    </row>
    <row r="39" spans="1:19" ht="17.399999999999999" customHeight="1" x14ac:dyDescent="0.3">
      <c r="A39" s="3">
        <v>37</v>
      </c>
      <c r="B39" s="12" t="s">
        <v>468</v>
      </c>
      <c r="C39" s="29" t="e">
        <f t="shared" ca="1" si="0"/>
        <v>#DIV/0!</v>
      </c>
      <c r="D39" s="35" t="e">
        <f t="shared" ca="1" si="1"/>
        <v>#DIV/0!</v>
      </c>
      <c r="E39" s="29" t="e">
        <f t="shared" ca="1" si="2"/>
        <v>#REF!</v>
      </c>
      <c r="F39" s="13" t="e">
        <f t="shared" ca="1" si="3"/>
        <v>#REF!</v>
      </c>
      <c r="G39" s="29" t="e">
        <f t="shared" ca="1" si="4"/>
        <v>#REF!</v>
      </c>
      <c r="H39" s="28" t="e">
        <f t="shared" ca="1" si="5"/>
        <v>#REF!</v>
      </c>
      <c r="I39" s="28" t="str">
        <f t="shared" si="6"/>
        <v>ARZUM ARZUM EV ALETLERI</v>
      </c>
      <c r="J39" s="16" t="e">
        <f>LOOKUP(B39,#REF!,#REF!)</f>
        <v>#REF!</v>
      </c>
      <c r="K39" s="16" t="e">
        <f>LOOKUP(B39,#REF!,#REF!)</f>
        <v>#REF!</v>
      </c>
      <c r="L39" s="17"/>
      <c r="M39" s="18"/>
      <c r="N39" s="18"/>
      <c r="O39" s="19"/>
      <c r="P39" s="19"/>
      <c r="Q39" s="20"/>
      <c r="R39" s="21"/>
      <c r="S39" s="19"/>
    </row>
    <row r="40" spans="1:19" ht="17.399999999999999" customHeight="1" x14ac:dyDescent="0.3">
      <c r="A40" s="3">
        <v>38</v>
      </c>
      <c r="B40" s="12" t="s">
        <v>469</v>
      </c>
      <c r="C40" s="29" t="e">
        <f t="shared" ca="1" si="0"/>
        <v>#DIV/0!</v>
      </c>
      <c r="D40" s="35" t="e">
        <f t="shared" ca="1" si="1"/>
        <v>#DIV/0!</v>
      </c>
      <c r="E40" s="29" t="e">
        <f t="shared" ca="1" si="2"/>
        <v>#REF!</v>
      </c>
      <c r="F40" s="13" t="e">
        <f t="shared" ca="1" si="3"/>
        <v>#REF!</v>
      </c>
      <c r="G40" s="29" t="e">
        <f t="shared" ca="1" si="4"/>
        <v>#REF!</v>
      </c>
      <c r="H40" s="28" t="e">
        <f t="shared" ca="1" si="5"/>
        <v>#REF!</v>
      </c>
      <c r="I40" s="28" t="str">
        <f t="shared" si="6"/>
        <v>ASELS ASELSAN</v>
      </c>
      <c r="J40" s="16" t="e">
        <f>LOOKUP(B40,#REF!,#REF!)</f>
        <v>#REF!</v>
      </c>
      <c r="K40" s="16" t="e">
        <f>LOOKUP(B40,#REF!,#REF!)</f>
        <v>#REF!</v>
      </c>
      <c r="L40" s="17"/>
      <c r="M40" s="18"/>
      <c r="N40" s="18"/>
      <c r="O40" s="19"/>
      <c r="P40" s="19"/>
      <c r="Q40" s="20"/>
      <c r="R40" s="21"/>
      <c r="S40" s="19"/>
    </row>
    <row r="41" spans="1:19" ht="17.399999999999999" customHeight="1" x14ac:dyDescent="0.3">
      <c r="A41" s="3">
        <v>39</v>
      </c>
      <c r="B41" s="12" t="s">
        <v>470</v>
      </c>
      <c r="C41" s="29" t="e">
        <f t="shared" ca="1" si="0"/>
        <v>#DIV/0!</v>
      </c>
      <c r="D41" s="35" t="e">
        <f t="shared" ca="1" si="1"/>
        <v>#DIV/0!</v>
      </c>
      <c r="E41" s="29" t="e">
        <f t="shared" ca="1" si="2"/>
        <v>#REF!</v>
      </c>
      <c r="F41" s="13" t="e">
        <f t="shared" ca="1" si="3"/>
        <v>#REF!</v>
      </c>
      <c r="G41" s="29" t="e">
        <f t="shared" ca="1" si="4"/>
        <v>#REF!</v>
      </c>
      <c r="H41" s="28" t="e">
        <f t="shared" ca="1" si="5"/>
        <v>#REF!</v>
      </c>
      <c r="I41" s="28" t="str">
        <f t="shared" si="6"/>
        <v>ASUZU ANADOLU ISUZU</v>
      </c>
      <c r="J41" s="16" t="e">
        <f>LOOKUP(B41,#REF!,#REF!)</f>
        <v>#REF!</v>
      </c>
      <c r="K41" s="16" t="e">
        <f>LOOKUP(B41,#REF!,#REF!)</f>
        <v>#REF!</v>
      </c>
      <c r="L41" s="17"/>
      <c r="M41" s="18"/>
      <c r="N41" s="18"/>
      <c r="O41" s="19"/>
      <c r="P41" s="19"/>
      <c r="Q41" s="19"/>
      <c r="R41" s="20"/>
      <c r="S41" s="19"/>
    </row>
    <row r="42" spans="1:19" ht="17.399999999999999" customHeight="1" x14ac:dyDescent="0.3">
      <c r="A42" s="3">
        <v>40</v>
      </c>
      <c r="B42" s="12" t="s">
        <v>471</v>
      </c>
      <c r="C42" s="29" t="e">
        <f t="shared" ca="1" si="0"/>
        <v>#DIV/0!</v>
      </c>
      <c r="D42" s="35" t="e">
        <f t="shared" ca="1" si="1"/>
        <v>#DIV/0!</v>
      </c>
      <c r="E42" s="29" t="e">
        <f t="shared" ca="1" si="2"/>
        <v>#REF!</v>
      </c>
      <c r="F42" s="13" t="e">
        <f t="shared" ca="1" si="3"/>
        <v>#REF!</v>
      </c>
      <c r="G42" s="29" t="e">
        <f t="shared" ca="1" si="4"/>
        <v>#REF!</v>
      </c>
      <c r="H42" s="28" t="e">
        <f t="shared" ca="1" si="5"/>
        <v>#REF!</v>
      </c>
      <c r="I42" s="28" t="str">
        <f t="shared" si="6"/>
        <v>ATAGY ATA GMYO</v>
      </c>
      <c r="J42" s="16" t="e">
        <f>LOOKUP(B42,#REF!,#REF!)</f>
        <v>#REF!</v>
      </c>
      <c r="K42" s="16" t="e">
        <f>LOOKUP(B42,#REF!,#REF!)</f>
        <v>#REF!</v>
      </c>
      <c r="L42" s="17"/>
      <c r="M42" s="18"/>
      <c r="N42" s="18"/>
      <c r="O42" s="19"/>
      <c r="P42" s="19"/>
      <c r="Q42" s="20"/>
      <c r="R42" s="21"/>
      <c r="S42" s="19"/>
    </row>
    <row r="43" spans="1:19" ht="17.399999999999999" customHeight="1" x14ac:dyDescent="0.3">
      <c r="A43" s="3">
        <v>41</v>
      </c>
      <c r="B43" s="12" t="s">
        <v>472</v>
      </c>
      <c r="C43" s="29" t="e">
        <f t="shared" ca="1" si="0"/>
        <v>#DIV/0!</v>
      </c>
      <c r="D43" s="35" t="e">
        <f t="shared" ca="1" si="1"/>
        <v>#DIV/0!</v>
      </c>
      <c r="E43" s="29" t="e">
        <f t="shared" ca="1" si="2"/>
        <v>#REF!</v>
      </c>
      <c r="F43" s="13" t="e">
        <f t="shared" ca="1" si="3"/>
        <v>#REF!</v>
      </c>
      <c r="G43" s="29" t="e">
        <f t="shared" ca="1" si="4"/>
        <v>#REF!</v>
      </c>
      <c r="H43" s="28" t="e">
        <f t="shared" ca="1" si="5"/>
        <v>#REF!</v>
      </c>
      <c r="I43" s="28" t="str">
        <f t="shared" si="6"/>
        <v>ATATP ATP BILGISAYAR</v>
      </c>
      <c r="J43" s="16" t="e">
        <f>LOOKUP(B43,#REF!,#REF!)</f>
        <v>#REF!</v>
      </c>
      <c r="K43" s="16" t="e">
        <f>LOOKUP(B43,#REF!,#REF!)</f>
        <v>#REF!</v>
      </c>
      <c r="L43" s="17"/>
      <c r="M43" s="18"/>
      <c r="N43" s="18"/>
      <c r="O43" s="19"/>
      <c r="P43" s="19"/>
      <c r="Q43" s="20"/>
      <c r="R43" s="21"/>
      <c r="S43" s="19"/>
    </row>
    <row r="44" spans="1:19" ht="17.399999999999999" customHeight="1" x14ac:dyDescent="0.3">
      <c r="A44" s="3">
        <v>42</v>
      </c>
      <c r="B44" s="12" t="s">
        <v>473</v>
      </c>
      <c r="C44" s="29" t="e">
        <f t="shared" ca="1" si="0"/>
        <v>#DIV/0!</v>
      </c>
      <c r="D44" s="35" t="e">
        <f t="shared" ca="1" si="1"/>
        <v>#DIV/0!</v>
      </c>
      <c r="E44" s="29" t="e">
        <f t="shared" ca="1" si="2"/>
        <v>#REF!</v>
      </c>
      <c r="F44" s="13" t="e">
        <f t="shared" ca="1" si="3"/>
        <v>#REF!</v>
      </c>
      <c r="G44" s="29" t="e">
        <f t="shared" ca="1" si="4"/>
        <v>#REF!</v>
      </c>
      <c r="H44" s="28" t="e">
        <f t="shared" ca="1" si="5"/>
        <v>#REF!</v>
      </c>
      <c r="I44" s="28" t="str">
        <f t="shared" si="6"/>
        <v>ATEKS AKIN TEKSTIL</v>
      </c>
      <c r="J44" s="16" t="e">
        <f>LOOKUP(B44,#REF!,#REF!)</f>
        <v>#REF!</v>
      </c>
      <c r="K44" s="16" t="e">
        <f>LOOKUP(B44,#REF!,#REF!)</f>
        <v>#REF!</v>
      </c>
      <c r="L44" s="17"/>
      <c r="M44" s="18"/>
      <c r="N44" s="18"/>
      <c r="O44" s="19"/>
      <c r="P44" s="19"/>
      <c r="Q44" s="20"/>
      <c r="R44" s="21"/>
      <c r="S44" s="19"/>
    </row>
    <row r="45" spans="1:19" ht="17.399999999999999" customHeight="1" x14ac:dyDescent="0.3">
      <c r="A45" s="3">
        <v>43</v>
      </c>
      <c r="B45" s="12" t="s">
        <v>474</v>
      </c>
      <c r="C45" s="29" t="e">
        <f t="shared" ca="1" si="0"/>
        <v>#DIV/0!</v>
      </c>
      <c r="D45" s="35" t="e">
        <f t="shared" ca="1" si="1"/>
        <v>#DIV/0!</v>
      </c>
      <c r="E45" s="29" t="e">
        <f t="shared" ca="1" si="2"/>
        <v>#REF!</v>
      </c>
      <c r="F45" s="13" t="e">
        <f t="shared" ca="1" si="3"/>
        <v>#REF!</v>
      </c>
      <c r="G45" s="29" t="e">
        <f t="shared" ca="1" si="4"/>
        <v>#REF!</v>
      </c>
      <c r="H45" s="28" t="e">
        <f t="shared" ca="1" si="5"/>
        <v>#REF!</v>
      </c>
      <c r="I45" s="28" t="str">
        <f t="shared" si="6"/>
        <v>ATLAS ATLAS YAT. ORT.</v>
      </c>
      <c r="J45" s="16" t="e">
        <f>LOOKUP(B45,#REF!,#REF!)</f>
        <v>#REF!</v>
      </c>
      <c r="K45" s="16" t="e">
        <f>LOOKUP(B45,#REF!,#REF!)</f>
        <v>#REF!</v>
      </c>
      <c r="L45" s="17"/>
      <c r="M45" s="18"/>
      <c r="N45" s="18"/>
      <c r="O45" s="19"/>
      <c r="P45" s="19"/>
      <c r="Q45" s="20"/>
      <c r="R45" s="21"/>
      <c r="S45" s="19"/>
    </row>
    <row r="46" spans="1:19" ht="17.399999999999999" customHeight="1" x14ac:dyDescent="0.3">
      <c r="A46" s="3">
        <v>44</v>
      </c>
      <c r="B46" s="12" t="s">
        <v>475</v>
      </c>
      <c r="C46" s="29" t="e">
        <f t="shared" ca="1" si="0"/>
        <v>#DIV/0!</v>
      </c>
      <c r="D46" s="35" t="e">
        <f t="shared" ca="1" si="1"/>
        <v>#DIV/0!</v>
      </c>
      <c r="E46" s="29" t="e">
        <f t="shared" ca="1" si="2"/>
        <v>#REF!</v>
      </c>
      <c r="F46" s="13" t="e">
        <f t="shared" ca="1" si="3"/>
        <v>#REF!</v>
      </c>
      <c r="G46" s="29" t="e">
        <f t="shared" ca="1" si="4"/>
        <v>#REF!</v>
      </c>
      <c r="H46" s="28" t="e">
        <f t="shared" ca="1" si="5"/>
        <v>#REF!</v>
      </c>
      <c r="I46" s="28" t="str">
        <f t="shared" si="6"/>
        <v>ATSYH ATLANTIS YATIRIM HOLDING</v>
      </c>
      <c r="J46" s="16" t="e">
        <f>LOOKUP(B46,#REF!,#REF!)</f>
        <v>#REF!</v>
      </c>
      <c r="K46" s="16" t="e">
        <f>LOOKUP(B46,#REF!,#REF!)</f>
        <v>#REF!</v>
      </c>
      <c r="L46" s="17"/>
      <c r="M46" s="18"/>
      <c r="N46" s="18"/>
      <c r="O46" s="19"/>
      <c r="P46" s="19"/>
      <c r="Q46" s="20"/>
      <c r="R46" s="21"/>
      <c r="S46" s="19"/>
    </row>
    <row r="47" spans="1:19" ht="17.399999999999999" customHeight="1" x14ac:dyDescent="0.3">
      <c r="A47" s="3">
        <v>45</v>
      </c>
      <c r="B47" s="12" t="s">
        <v>476</v>
      </c>
      <c r="C47" s="29" t="e">
        <f t="shared" ca="1" si="0"/>
        <v>#DIV/0!</v>
      </c>
      <c r="D47" s="35" t="e">
        <f t="shared" ca="1" si="1"/>
        <v>#DIV/0!</v>
      </c>
      <c r="E47" s="29" t="e">
        <f t="shared" ca="1" si="2"/>
        <v>#REF!</v>
      </c>
      <c r="F47" s="13" t="e">
        <f t="shared" ca="1" si="3"/>
        <v>#REF!</v>
      </c>
      <c r="G47" s="29" t="e">
        <f t="shared" ca="1" si="4"/>
        <v>#REF!</v>
      </c>
      <c r="H47" s="28" t="e">
        <f t="shared" ca="1" si="5"/>
        <v>#REF!</v>
      </c>
      <c r="I47" s="28" t="str">
        <f t="shared" si="6"/>
        <v>AVGYO AVRASYA GMYO</v>
      </c>
      <c r="J47" s="16" t="e">
        <f>LOOKUP(B47,#REF!,#REF!)</f>
        <v>#REF!</v>
      </c>
      <c r="K47" s="16" t="e">
        <f>LOOKUP(B47,#REF!,#REF!)</f>
        <v>#REF!</v>
      </c>
      <c r="L47" s="17"/>
      <c r="M47" s="18"/>
      <c r="N47" s="18"/>
      <c r="O47" s="19"/>
      <c r="P47" s="19"/>
      <c r="Q47" s="20"/>
      <c r="R47" s="21"/>
      <c r="S47" s="19"/>
    </row>
    <row r="48" spans="1:19" ht="17.399999999999999" customHeight="1" x14ac:dyDescent="0.3">
      <c r="A48" s="3">
        <v>46</v>
      </c>
      <c r="B48" s="12" t="s">
        <v>477</v>
      </c>
      <c r="C48" s="29" t="e">
        <f t="shared" ca="1" si="0"/>
        <v>#DIV/0!</v>
      </c>
      <c r="D48" s="35" t="e">
        <f t="shared" ca="1" si="1"/>
        <v>#DIV/0!</v>
      </c>
      <c r="E48" s="29" t="e">
        <f t="shared" ca="1" si="2"/>
        <v>#REF!</v>
      </c>
      <c r="F48" s="13" t="e">
        <f t="shared" ca="1" si="3"/>
        <v>#REF!</v>
      </c>
      <c r="G48" s="29" t="e">
        <f t="shared" ca="1" si="4"/>
        <v>#REF!</v>
      </c>
      <c r="H48" s="28" t="e">
        <f t="shared" ca="1" si="5"/>
        <v>#REF!</v>
      </c>
      <c r="I48" s="28" t="str">
        <f t="shared" si="6"/>
        <v>AVHOL AVRUPA YATIRIM HOLDING</v>
      </c>
      <c r="J48" s="16" t="e">
        <f>LOOKUP(B48,#REF!,#REF!)</f>
        <v>#REF!</v>
      </c>
      <c r="K48" s="16" t="e">
        <f>LOOKUP(B48,#REF!,#REF!)</f>
        <v>#REF!</v>
      </c>
      <c r="L48" s="17"/>
      <c r="M48" s="18"/>
      <c r="N48" s="18"/>
      <c r="O48" s="19"/>
      <c r="P48" s="19"/>
      <c r="Q48" s="20"/>
      <c r="R48" s="21"/>
      <c r="S48" s="19"/>
    </row>
    <row r="49" spans="1:19" ht="17.399999999999999" customHeight="1" x14ac:dyDescent="0.3">
      <c r="A49" s="3">
        <v>47</v>
      </c>
      <c r="B49" s="12" t="s">
        <v>478</v>
      </c>
      <c r="C49" s="29" t="e">
        <f t="shared" ca="1" si="0"/>
        <v>#DIV/0!</v>
      </c>
      <c r="D49" s="35" t="e">
        <f t="shared" ca="1" si="1"/>
        <v>#DIV/0!</v>
      </c>
      <c r="E49" s="29" t="e">
        <f t="shared" ca="1" si="2"/>
        <v>#REF!</v>
      </c>
      <c r="F49" s="13" t="e">
        <f t="shared" ca="1" si="3"/>
        <v>#REF!</v>
      </c>
      <c r="G49" s="29" t="e">
        <f t="shared" ca="1" si="4"/>
        <v>#REF!</v>
      </c>
      <c r="H49" s="28" t="e">
        <f t="shared" ca="1" si="5"/>
        <v>#REF!</v>
      </c>
      <c r="I49" s="28" t="str">
        <f t="shared" si="6"/>
        <v>AVOD A.V.O.D GIDA VE TARIM</v>
      </c>
      <c r="J49" s="16" t="e">
        <f>LOOKUP(B49,#REF!,#REF!)</f>
        <v>#REF!</v>
      </c>
      <c r="K49" s="16" t="e">
        <f>LOOKUP(B49,#REF!,#REF!)</f>
        <v>#REF!</v>
      </c>
      <c r="L49" s="17"/>
      <c r="M49" s="18"/>
      <c r="N49" s="18"/>
      <c r="O49" s="19"/>
      <c r="P49" s="19"/>
      <c r="Q49" s="20"/>
      <c r="R49" s="21"/>
      <c r="S49" s="19"/>
    </row>
    <row r="50" spans="1:19" ht="17.399999999999999" customHeight="1" x14ac:dyDescent="0.3">
      <c r="A50" s="3">
        <v>48</v>
      </c>
      <c r="B50" s="12" t="s">
        <v>479</v>
      </c>
      <c r="C50" s="29" t="e">
        <f t="shared" ca="1" si="0"/>
        <v>#DIV/0!</v>
      </c>
      <c r="D50" s="35" t="e">
        <f t="shared" ca="1" si="1"/>
        <v>#DIV/0!</v>
      </c>
      <c r="E50" s="29" t="e">
        <f t="shared" ca="1" si="2"/>
        <v>#REF!</v>
      </c>
      <c r="F50" s="13" t="e">
        <f t="shared" ca="1" si="3"/>
        <v>#REF!</v>
      </c>
      <c r="G50" s="29" t="e">
        <f t="shared" ca="1" si="4"/>
        <v>#REF!</v>
      </c>
      <c r="H50" s="28" t="e">
        <f t="shared" ca="1" si="5"/>
        <v>#REF!</v>
      </c>
      <c r="I50" s="28" t="str">
        <f t="shared" si="6"/>
        <v>AVTUR AVRASYA PETROL VE TUR.</v>
      </c>
      <c r="J50" s="16" t="e">
        <f>LOOKUP(B50,#REF!,#REF!)</f>
        <v>#REF!</v>
      </c>
      <c r="K50" s="16" t="e">
        <f>LOOKUP(B50,#REF!,#REF!)</f>
        <v>#REF!</v>
      </c>
      <c r="L50" s="17"/>
      <c r="M50" s="18"/>
      <c r="N50" s="18"/>
      <c r="O50" s="19"/>
      <c r="P50" s="19"/>
      <c r="Q50" s="20"/>
      <c r="R50" s="21"/>
      <c r="S50" s="19"/>
    </row>
    <row r="51" spans="1:19" ht="17.399999999999999" customHeight="1" x14ac:dyDescent="0.3">
      <c r="A51" s="3">
        <v>49</v>
      </c>
      <c r="B51" s="12" t="s">
        <v>480</v>
      </c>
      <c r="C51" s="29" t="e">
        <f t="shared" ca="1" si="0"/>
        <v>#DIV/0!</v>
      </c>
      <c r="D51" s="35" t="e">
        <f t="shared" ca="1" si="1"/>
        <v>#DIV/0!</v>
      </c>
      <c r="E51" s="29" t="e">
        <f t="shared" ca="1" si="2"/>
        <v>#REF!</v>
      </c>
      <c r="F51" s="13" t="e">
        <f t="shared" ca="1" si="3"/>
        <v>#REF!</v>
      </c>
      <c r="G51" s="29" t="e">
        <f t="shared" ca="1" si="4"/>
        <v>#REF!</v>
      </c>
      <c r="H51" s="28" t="e">
        <f t="shared" ca="1" si="5"/>
        <v>#REF!</v>
      </c>
      <c r="I51" s="28" t="str">
        <f t="shared" si="6"/>
        <v>AYCES ALTINYUNUS CESME</v>
      </c>
      <c r="J51" s="16" t="e">
        <f>LOOKUP(B51,#REF!,#REF!)</f>
        <v>#REF!</v>
      </c>
      <c r="K51" s="16" t="e">
        <f>LOOKUP(B51,#REF!,#REF!)</f>
        <v>#REF!</v>
      </c>
      <c r="L51" s="17"/>
      <c r="M51" s="18"/>
      <c r="N51" s="18"/>
      <c r="O51" s="19"/>
      <c r="P51" s="19"/>
      <c r="Q51" s="19"/>
      <c r="R51" s="20"/>
      <c r="S51" s="19"/>
    </row>
    <row r="52" spans="1:19" ht="17.399999999999999" customHeight="1" x14ac:dyDescent="0.3">
      <c r="A52" s="3">
        <v>50</v>
      </c>
      <c r="B52" s="12" t="s">
        <v>481</v>
      </c>
      <c r="C52" s="29" t="e">
        <f t="shared" ca="1" si="0"/>
        <v>#DIV/0!</v>
      </c>
      <c r="D52" s="35" t="e">
        <f t="shared" ca="1" si="1"/>
        <v>#DIV/0!</v>
      </c>
      <c r="E52" s="29" t="e">
        <f t="shared" ca="1" si="2"/>
        <v>#REF!</v>
      </c>
      <c r="F52" s="13" t="e">
        <f t="shared" ca="1" si="3"/>
        <v>#REF!</v>
      </c>
      <c r="G52" s="29" t="e">
        <f t="shared" ca="1" si="4"/>
        <v>#REF!</v>
      </c>
      <c r="H52" s="28" t="e">
        <f t="shared" ca="1" si="5"/>
        <v>#REF!</v>
      </c>
      <c r="I52" s="28" t="str">
        <f t="shared" si="6"/>
        <v>AYDEM AYDEM ENERJI</v>
      </c>
      <c r="J52" s="16" t="e">
        <f>LOOKUP(B52,#REF!,#REF!)</f>
        <v>#REF!</v>
      </c>
      <c r="K52" s="16" t="e">
        <f>LOOKUP(B52,#REF!,#REF!)</f>
        <v>#REF!</v>
      </c>
      <c r="L52" s="17"/>
      <c r="M52" s="18"/>
      <c r="N52" s="18"/>
      <c r="O52" s="19"/>
      <c r="P52" s="19"/>
      <c r="Q52" s="20"/>
      <c r="R52" s="21"/>
      <c r="S52" s="19"/>
    </row>
    <row r="53" spans="1:19" ht="17.399999999999999" customHeight="1" x14ac:dyDescent="0.3">
      <c r="A53" s="3">
        <v>51</v>
      </c>
      <c r="B53" s="12" t="s">
        <v>482</v>
      </c>
      <c r="C53" s="29" t="e">
        <f t="shared" ca="1" si="0"/>
        <v>#DIV/0!</v>
      </c>
      <c r="D53" s="35" t="e">
        <f t="shared" ca="1" si="1"/>
        <v>#DIV/0!</v>
      </c>
      <c r="E53" s="29" t="e">
        <f t="shared" ca="1" si="2"/>
        <v>#REF!</v>
      </c>
      <c r="F53" s="13" t="e">
        <f t="shared" ca="1" si="3"/>
        <v>#REF!</v>
      </c>
      <c r="G53" s="29" t="e">
        <f t="shared" ca="1" si="4"/>
        <v>#REF!</v>
      </c>
      <c r="H53" s="28" t="e">
        <f t="shared" ca="1" si="5"/>
        <v>#REF!</v>
      </c>
      <c r="I53" s="28" t="str">
        <f t="shared" si="6"/>
        <v>AYEN AYEN ENERJI</v>
      </c>
      <c r="J53" s="16" t="e">
        <f>LOOKUP(B53,#REF!,#REF!)</f>
        <v>#REF!</v>
      </c>
      <c r="K53" s="16" t="e">
        <f>LOOKUP(B53,#REF!,#REF!)</f>
        <v>#REF!</v>
      </c>
      <c r="L53" s="17"/>
      <c r="M53" s="18"/>
      <c r="N53" s="18"/>
      <c r="O53" s="19"/>
      <c r="P53" s="19"/>
      <c r="Q53" s="20"/>
      <c r="R53" s="21"/>
      <c r="S53" s="19"/>
    </row>
    <row r="54" spans="1:19" ht="17.399999999999999" customHeight="1" x14ac:dyDescent="0.3">
      <c r="A54" s="3">
        <v>52</v>
      </c>
      <c r="B54" s="12" t="s">
        <v>483</v>
      </c>
      <c r="C54" s="29" t="e">
        <f t="shared" ca="1" si="0"/>
        <v>#DIV/0!</v>
      </c>
      <c r="D54" s="35" t="e">
        <f t="shared" ca="1" si="1"/>
        <v>#DIV/0!</v>
      </c>
      <c r="E54" s="29" t="e">
        <f t="shared" ca="1" si="2"/>
        <v>#REF!</v>
      </c>
      <c r="F54" s="13" t="e">
        <f t="shared" ca="1" si="3"/>
        <v>#REF!</v>
      </c>
      <c r="G54" s="29" t="e">
        <f t="shared" ca="1" si="4"/>
        <v>#REF!</v>
      </c>
      <c r="H54" s="28" t="e">
        <f t="shared" ca="1" si="5"/>
        <v>#REF!</v>
      </c>
      <c r="I54" s="28" t="str">
        <f t="shared" si="6"/>
        <v>AYES AYES CELIK HASIR VE CIT</v>
      </c>
      <c r="J54" s="16" t="e">
        <f>LOOKUP(B54,#REF!,#REF!)</f>
        <v>#REF!</v>
      </c>
      <c r="K54" s="16" t="e">
        <f>LOOKUP(B54,#REF!,#REF!)</f>
        <v>#REF!</v>
      </c>
      <c r="L54" s="17"/>
      <c r="M54" s="18"/>
      <c r="N54" s="18"/>
      <c r="O54" s="19"/>
      <c r="P54" s="19"/>
      <c r="Q54" s="20"/>
      <c r="R54" s="21"/>
      <c r="S54" s="19"/>
    </row>
    <row r="55" spans="1:19" ht="17.399999999999999" customHeight="1" x14ac:dyDescent="0.3">
      <c r="A55" s="3">
        <v>53</v>
      </c>
      <c r="B55" s="12" t="s">
        <v>484</v>
      </c>
      <c r="C55" s="29" t="e">
        <f t="shared" ca="1" si="0"/>
        <v>#DIV/0!</v>
      </c>
      <c r="D55" s="35" t="e">
        <f t="shared" ca="1" si="1"/>
        <v>#DIV/0!</v>
      </c>
      <c r="E55" s="29" t="e">
        <f t="shared" ca="1" si="2"/>
        <v>#REF!</v>
      </c>
      <c r="F55" s="13" t="e">
        <f t="shared" ca="1" si="3"/>
        <v>#REF!</v>
      </c>
      <c r="G55" s="29" t="e">
        <f t="shared" ca="1" si="4"/>
        <v>#REF!</v>
      </c>
      <c r="H55" s="28" t="e">
        <f t="shared" ca="1" si="5"/>
        <v>#REF!</v>
      </c>
      <c r="I55" s="28" t="str">
        <f t="shared" si="6"/>
        <v>AYGAZ AYGAZ</v>
      </c>
      <c r="J55" s="16" t="e">
        <f>LOOKUP(B55,#REF!,#REF!)</f>
        <v>#REF!</v>
      </c>
      <c r="K55" s="16" t="e">
        <f>LOOKUP(B55,#REF!,#REF!)</f>
        <v>#REF!</v>
      </c>
      <c r="L55" s="17"/>
      <c r="M55" s="18"/>
      <c r="N55" s="18"/>
      <c r="O55" s="19"/>
      <c r="P55" s="19"/>
      <c r="Q55" s="20"/>
      <c r="R55" s="21"/>
      <c r="S55" s="19"/>
    </row>
    <row r="56" spans="1:19" ht="17.399999999999999" customHeight="1" x14ac:dyDescent="0.3">
      <c r="A56" s="3">
        <v>54</v>
      </c>
      <c r="B56" s="12" t="s">
        <v>485</v>
      </c>
      <c r="C56" s="29" t="e">
        <f t="shared" ca="1" si="0"/>
        <v>#DIV/0!</v>
      </c>
      <c r="D56" s="35" t="e">
        <f t="shared" ca="1" si="1"/>
        <v>#DIV/0!</v>
      </c>
      <c r="E56" s="29" t="e">
        <f t="shared" ca="1" si="2"/>
        <v>#REF!</v>
      </c>
      <c r="F56" s="13" t="e">
        <f t="shared" ca="1" si="3"/>
        <v>#REF!</v>
      </c>
      <c r="G56" s="29" t="e">
        <f t="shared" ca="1" si="4"/>
        <v>#REF!</v>
      </c>
      <c r="H56" s="28" t="e">
        <f t="shared" ca="1" si="5"/>
        <v>#REF!</v>
      </c>
      <c r="I56" s="28" t="str">
        <f t="shared" si="6"/>
        <v>BAGFS BAGFAS</v>
      </c>
      <c r="J56" s="16" t="e">
        <f>LOOKUP(B56,#REF!,#REF!)</f>
        <v>#REF!</v>
      </c>
      <c r="K56" s="16" t="e">
        <f>LOOKUP(B56,#REF!,#REF!)</f>
        <v>#REF!</v>
      </c>
      <c r="L56" s="17"/>
      <c r="M56" s="18"/>
      <c r="N56" s="18"/>
      <c r="O56" s="19"/>
      <c r="P56" s="19"/>
      <c r="Q56" s="20"/>
      <c r="R56" s="21"/>
      <c r="S56" s="19"/>
    </row>
    <row r="57" spans="1:19" ht="17.399999999999999" customHeight="1" x14ac:dyDescent="0.3">
      <c r="A57" s="3">
        <v>55</v>
      </c>
      <c r="B57" s="12" t="s">
        <v>486</v>
      </c>
      <c r="C57" s="29" t="e">
        <f t="shared" ca="1" si="0"/>
        <v>#DIV/0!</v>
      </c>
      <c r="D57" s="35" t="e">
        <f t="shared" ca="1" si="1"/>
        <v>#DIV/0!</v>
      </c>
      <c r="E57" s="29" t="e">
        <f t="shared" ca="1" si="2"/>
        <v>#REF!</v>
      </c>
      <c r="F57" s="13" t="e">
        <f t="shared" ca="1" si="3"/>
        <v>#REF!</v>
      </c>
      <c r="G57" s="29" t="e">
        <f t="shared" ca="1" si="4"/>
        <v>#REF!</v>
      </c>
      <c r="H57" s="28" t="e">
        <f t="shared" ca="1" si="5"/>
        <v>#REF!</v>
      </c>
      <c r="I57" s="28" t="str">
        <f t="shared" si="6"/>
        <v>BAKAB BAK AMBALAJ</v>
      </c>
      <c r="J57" s="16" t="e">
        <f>LOOKUP(B57,#REF!,#REF!)</f>
        <v>#REF!</v>
      </c>
      <c r="K57" s="16" t="e">
        <f>LOOKUP(B57,#REF!,#REF!)</f>
        <v>#REF!</v>
      </c>
      <c r="L57" s="17"/>
      <c r="M57" s="18"/>
      <c r="N57" s="18"/>
      <c r="O57" s="19"/>
      <c r="P57" s="19"/>
      <c r="Q57" s="20"/>
      <c r="R57" s="21"/>
      <c r="S57" s="19"/>
    </row>
    <row r="58" spans="1:19" ht="17.399999999999999" customHeight="1" x14ac:dyDescent="0.3">
      <c r="A58" s="3">
        <v>56</v>
      </c>
      <c r="B58" s="12" t="s">
        <v>487</v>
      </c>
      <c r="C58" s="29" t="e">
        <f t="shared" ca="1" si="0"/>
        <v>#DIV/0!</v>
      </c>
      <c r="D58" s="35" t="e">
        <f t="shared" ca="1" si="1"/>
        <v>#DIV/0!</v>
      </c>
      <c r="E58" s="29" t="e">
        <f t="shared" ca="1" si="2"/>
        <v>#REF!</v>
      </c>
      <c r="F58" s="13" t="e">
        <f t="shared" ca="1" si="3"/>
        <v>#REF!</v>
      </c>
      <c r="G58" s="29" t="e">
        <f t="shared" ca="1" si="4"/>
        <v>#REF!</v>
      </c>
      <c r="H58" s="28" t="e">
        <f t="shared" ca="1" si="5"/>
        <v>#REF!</v>
      </c>
      <c r="I58" s="28" t="str">
        <f t="shared" si="6"/>
        <v>BALAT BALATACILAR BALATACILIK</v>
      </c>
      <c r="J58" s="16" t="e">
        <f>LOOKUP(B58,#REF!,#REF!)</f>
        <v>#REF!</v>
      </c>
      <c r="K58" s="16" t="e">
        <f>LOOKUP(B58,#REF!,#REF!)</f>
        <v>#REF!</v>
      </c>
      <c r="L58" s="17"/>
      <c r="M58" s="18"/>
      <c r="N58" s="18"/>
      <c r="O58" s="19"/>
      <c r="P58" s="19"/>
      <c r="Q58" s="20"/>
      <c r="R58" s="21"/>
      <c r="S58" s="19"/>
    </row>
    <row r="59" spans="1:19" ht="17.399999999999999" customHeight="1" x14ac:dyDescent="0.3">
      <c r="A59" s="3">
        <v>57</v>
      </c>
      <c r="B59" s="12" t="s">
        <v>488</v>
      </c>
      <c r="C59" s="29" t="e">
        <f t="shared" ca="1" si="0"/>
        <v>#DIV/0!</v>
      </c>
      <c r="D59" s="35" t="e">
        <f t="shared" ca="1" si="1"/>
        <v>#DIV/0!</v>
      </c>
      <c r="E59" s="29" t="e">
        <f t="shared" ca="1" si="2"/>
        <v>#REF!</v>
      </c>
      <c r="F59" s="13" t="e">
        <f t="shared" ca="1" si="3"/>
        <v>#REF!</v>
      </c>
      <c r="G59" s="29" t="e">
        <f t="shared" ca="1" si="4"/>
        <v>#REF!</v>
      </c>
      <c r="H59" s="28" t="e">
        <f t="shared" ca="1" si="5"/>
        <v>#REF!</v>
      </c>
      <c r="I59" s="28" t="str">
        <f t="shared" si="6"/>
        <v>BANVT BANVIT</v>
      </c>
      <c r="J59" s="16" t="e">
        <f>LOOKUP(B59,#REF!,#REF!)</f>
        <v>#REF!</v>
      </c>
      <c r="K59" s="16" t="e">
        <f>LOOKUP(B59,#REF!,#REF!)</f>
        <v>#REF!</v>
      </c>
      <c r="L59" s="17"/>
      <c r="M59" s="18"/>
      <c r="N59" s="18"/>
      <c r="O59" s="19"/>
      <c r="P59" s="19"/>
      <c r="Q59" s="20"/>
      <c r="R59" s="21"/>
      <c r="S59" s="19"/>
    </row>
    <row r="60" spans="1:19" ht="17.399999999999999" customHeight="1" x14ac:dyDescent="0.3">
      <c r="A60" s="3">
        <v>58</v>
      </c>
      <c r="B60" s="12" t="s">
        <v>489</v>
      </c>
      <c r="C60" s="29" t="e">
        <f t="shared" ca="1" si="0"/>
        <v>#DIV/0!</v>
      </c>
      <c r="D60" s="35" t="e">
        <f t="shared" ca="1" si="1"/>
        <v>#DIV/0!</v>
      </c>
      <c r="E60" s="29" t="e">
        <f t="shared" ca="1" si="2"/>
        <v>#REF!</v>
      </c>
      <c r="F60" s="13" t="e">
        <f t="shared" ca="1" si="3"/>
        <v>#REF!</v>
      </c>
      <c r="G60" s="29" t="e">
        <f t="shared" ca="1" si="4"/>
        <v>#REF!</v>
      </c>
      <c r="H60" s="28" t="e">
        <f t="shared" ca="1" si="5"/>
        <v>#REF!</v>
      </c>
      <c r="I60" s="28" t="str">
        <f t="shared" si="6"/>
        <v>BASCM BASTAS BASKENT CIMENTO</v>
      </c>
      <c r="J60" s="16" t="e">
        <f>LOOKUP(B60,#REF!,#REF!)</f>
        <v>#REF!</v>
      </c>
      <c r="K60" s="16" t="e">
        <f>LOOKUP(B60,#REF!,#REF!)</f>
        <v>#REF!</v>
      </c>
      <c r="L60" s="17"/>
      <c r="M60" s="18"/>
      <c r="N60" s="18"/>
      <c r="O60" s="19"/>
      <c r="P60" s="19"/>
      <c r="Q60" s="19"/>
      <c r="R60" s="20"/>
      <c r="S60" s="19"/>
    </row>
    <row r="61" spans="1:19" ht="17.399999999999999" customHeight="1" x14ac:dyDescent="0.3">
      <c r="A61" s="3">
        <v>59</v>
      </c>
      <c r="B61" s="12" t="s">
        <v>490</v>
      </c>
      <c r="C61" s="29" t="e">
        <f t="shared" ca="1" si="0"/>
        <v>#DIV/0!</v>
      </c>
      <c r="D61" s="35" t="e">
        <f t="shared" ca="1" si="1"/>
        <v>#DIV/0!</v>
      </c>
      <c r="E61" s="29" t="e">
        <f t="shared" ca="1" si="2"/>
        <v>#REF!</v>
      </c>
      <c r="F61" s="13" t="e">
        <f t="shared" ca="1" si="3"/>
        <v>#REF!</v>
      </c>
      <c r="G61" s="29" t="e">
        <f t="shared" ca="1" si="4"/>
        <v>#REF!</v>
      </c>
      <c r="H61" s="28" t="e">
        <f t="shared" ca="1" si="5"/>
        <v>#REF!</v>
      </c>
      <c r="I61" s="28" t="str">
        <f t="shared" si="6"/>
        <v>BASGZ BASKENT DOGALGAZ GMYO</v>
      </c>
      <c r="J61" s="16" t="e">
        <f>LOOKUP(B61,#REF!,#REF!)</f>
        <v>#REF!</v>
      </c>
      <c r="K61" s="16" t="e">
        <f>LOOKUP(B61,#REF!,#REF!)</f>
        <v>#REF!</v>
      </c>
      <c r="L61" s="17"/>
      <c r="M61" s="18"/>
      <c r="N61" s="18"/>
      <c r="O61" s="19"/>
      <c r="P61" s="19"/>
      <c r="Q61" s="19"/>
      <c r="R61" s="20"/>
      <c r="S61" s="19"/>
    </row>
    <row r="62" spans="1:19" ht="17.399999999999999" customHeight="1" x14ac:dyDescent="0.3">
      <c r="A62" s="3">
        <v>60</v>
      </c>
      <c r="B62" s="12" t="s">
        <v>491</v>
      </c>
      <c r="C62" s="29" t="e">
        <f t="shared" ca="1" si="0"/>
        <v>#DIV/0!</v>
      </c>
      <c r="D62" s="35" t="e">
        <f t="shared" ca="1" si="1"/>
        <v>#DIV/0!</v>
      </c>
      <c r="E62" s="29" t="e">
        <f t="shared" ca="1" si="2"/>
        <v>#REF!</v>
      </c>
      <c r="F62" s="13" t="e">
        <f t="shared" ca="1" si="3"/>
        <v>#REF!</v>
      </c>
      <c r="G62" s="29" t="e">
        <f t="shared" ca="1" si="4"/>
        <v>#REF!</v>
      </c>
      <c r="H62" s="28" t="e">
        <f t="shared" ca="1" si="5"/>
        <v>#REF!</v>
      </c>
      <c r="I62" s="28" t="str">
        <f t="shared" si="6"/>
        <v>BAYRK BAYRAK TABAN SANAYI</v>
      </c>
      <c r="J62" s="16" t="e">
        <f>LOOKUP(B62,#REF!,#REF!)</f>
        <v>#REF!</v>
      </c>
      <c r="K62" s="16" t="e">
        <f>LOOKUP(B62,#REF!,#REF!)</f>
        <v>#REF!</v>
      </c>
      <c r="L62" s="17"/>
      <c r="M62" s="18"/>
      <c r="N62" s="18"/>
      <c r="O62" s="19"/>
      <c r="P62" s="19"/>
      <c r="Q62" s="20"/>
      <c r="R62" s="21"/>
      <c r="S62" s="19"/>
    </row>
    <row r="63" spans="1:19" ht="17.399999999999999" customHeight="1" x14ac:dyDescent="0.3">
      <c r="A63" s="3">
        <v>61</v>
      </c>
      <c r="B63" s="12" t="s">
        <v>492</v>
      </c>
      <c r="C63" s="29" t="e">
        <f t="shared" ca="1" si="0"/>
        <v>#DIV/0!</v>
      </c>
      <c r="D63" s="35" t="e">
        <f t="shared" ca="1" si="1"/>
        <v>#DIV/0!</v>
      </c>
      <c r="E63" s="29" t="e">
        <f t="shared" ca="1" si="2"/>
        <v>#REF!</v>
      </c>
      <c r="F63" s="13" t="e">
        <f t="shared" ca="1" si="3"/>
        <v>#REF!</v>
      </c>
      <c r="G63" s="29" t="e">
        <f t="shared" ca="1" si="4"/>
        <v>#REF!</v>
      </c>
      <c r="H63" s="28" t="e">
        <f t="shared" ca="1" si="5"/>
        <v>#REF!</v>
      </c>
      <c r="I63" s="28" t="str">
        <f t="shared" si="6"/>
        <v>BERA BERA HOLDING</v>
      </c>
      <c r="J63" s="16" t="e">
        <f>LOOKUP(B63,#REF!,#REF!)</f>
        <v>#REF!</v>
      </c>
      <c r="K63" s="16" t="e">
        <f>LOOKUP(B63,#REF!,#REF!)</f>
        <v>#REF!</v>
      </c>
      <c r="L63" s="17"/>
      <c r="M63" s="18"/>
      <c r="N63" s="18"/>
      <c r="O63" s="19"/>
      <c r="P63" s="19"/>
      <c r="Q63" s="20"/>
      <c r="R63" s="21"/>
      <c r="S63" s="19"/>
    </row>
    <row r="64" spans="1:19" ht="17.399999999999999" customHeight="1" x14ac:dyDescent="0.3">
      <c r="A64" s="3">
        <v>62</v>
      </c>
      <c r="B64" s="12" t="s">
        <v>493</v>
      </c>
      <c r="C64" s="29" t="e">
        <f t="shared" ca="1" si="0"/>
        <v>#DIV/0!</v>
      </c>
      <c r="D64" s="35" t="e">
        <f t="shared" ca="1" si="1"/>
        <v>#DIV/0!</v>
      </c>
      <c r="E64" s="29" t="e">
        <f t="shared" ca="1" si="2"/>
        <v>#REF!</v>
      </c>
      <c r="F64" s="13" t="e">
        <f t="shared" ca="1" si="3"/>
        <v>#REF!</v>
      </c>
      <c r="G64" s="29" t="e">
        <f t="shared" ca="1" si="4"/>
        <v>#REF!</v>
      </c>
      <c r="H64" s="28" t="e">
        <f t="shared" ca="1" si="5"/>
        <v>#REF!</v>
      </c>
      <c r="I64" s="28" t="str">
        <f t="shared" si="6"/>
        <v>BEYAZ BEYAZ FILO</v>
      </c>
      <c r="J64" s="16" t="e">
        <f>LOOKUP(B64,#REF!,#REF!)</f>
        <v>#REF!</v>
      </c>
      <c r="K64" s="16" t="e">
        <f>LOOKUP(B64,#REF!,#REF!)</f>
        <v>#REF!</v>
      </c>
      <c r="L64" s="17"/>
      <c r="M64" s="18"/>
      <c r="N64" s="18"/>
      <c r="O64" s="19"/>
      <c r="P64" s="19"/>
      <c r="Q64" s="20"/>
      <c r="R64" s="21"/>
      <c r="S64" s="19"/>
    </row>
    <row r="65" spans="1:19" ht="17.399999999999999" customHeight="1" x14ac:dyDescent="0.3">
      <c r="A65" s="3">
        <v>63</v>
      </c>
      <c r="B65" s="12" t="s">
        <v>494</v>
      </c>
      <c r="C65" s="29" t="e">
        <f t="shared" ca="1" si="0"/>
        <v>#DIV/0!</v>
      </c>
      <c r="D65" s="35" t="e">
        <f t="shared" ca="1" si="1"/>
        <v>#DIV/0!</v>
      </c>
      <c r="E65" s="29" t="e">
        <f t="shared" ca="1" si="2"/>
        <v>#REF!</v>
      </c>
      <c r="F65" s="13" t="e">
        <f t="shared" ca="1" si="3"/>
        <v>#REF!</v>
      </c>
      <c r="G65" s="29" t="e">
        <f t="shared" ca="1" si="4"/>
        <v>#REF!</v>
      </c>
      <c r="H65" s="28" t="e">
        <f t="shared" ca="1" si="5"/>
        <v>#REF!</v>
      </c>
      <c r="I65" s="28" t="str">
        <f t="shared" si="6"/>
        <v>BFREN BOSCH FREN SISTEMLERI</v>
      </c>
      <c r="J65" s="16" t="e">
        <f>LOOKUP(B65,#REF!,#REF!)</f>
        <v>#REF!</v>
      </c>
      <c r="K65" s="16" t="e">
        <f>LOOKUP(B65,#REF!,#REF!)</f>
        <v>#REF!</v>
      </c>
      <c r="L65" s="17"/>
      <c r="M65" s="18"/>
      <c r="N65" s="18"/>
      <c r="O65" s="19"/>
      <c r="P65" s="19"/>
      <c r="Q65" s="20"/>
      <c r="R65" s="21"/>
      <c r="S65" s="19"/>
    </row>
    <row r="66" spans="1:19" ht="17.399999999999999" customHeight="1" x14ac:dyDescent="0.3">
      <c r="A66" s="3">
        <v>64</v>
      </c>
      <c r="B66" s="12" t="s">
        <v>495</v>
      </c>
      <c r="C66" s="29" t="e">
        <f t="shared" ca="1" si="0"/>
        <v>#DIV/0!</v>
      </c>
      <c r="D66" s="35" t="e">
        <f t="shared" ca="1" si="1"/>
        <v>#DIV/0!</v>
      </c>
      <c r="E66" s="29" t="e">
        <f t="shared" ca="1" si="2"/>
        <v>#REF!</v>
      </c>
      <c r="F66" s="13" t="e">
        <f t="shared" ca="1" si="3"/>
        <v>#REF!</v>
      </c>
      <c r="G66" s="29" t="e">
        <f t="shared" ca="1" si="4"/>
        <v>#REF!</v>
      </c>
      <c r="H66" s="28" t="e">
        <f t="shared" ca="1" si="5"/>
        <v>#REF!</v>
      </c>
      <c r="I66" s="28" t="str">
        <f t="shared" si="6"/>
        <v>BIMAS BIM MAGAZALAR</v>
      </c>
      <c r="J66" s="16" t="e">
        <f>LOOKUP(B66,#REF!,#REF!)</f>
        <v>#REF!</v>
      </c>
      <c r="K66" s="16" t="e">
        <f>LOOKUP(B66,#REF!,#REF!)</f>
        <v>#REF!</v>
      </c>
      <c r="L66" s="17"/>
      <c r="M66" s="18"/>
      <c r="N66" s="18"/>
      <c r="O66" s="19"/>
      <c r="P66" s="19"/>
      <c r="Q66" s="19"/>
      <c r="R66" s="20"/>
      <c r="S66" s="19"/>
    </row>
    <row r="67" spans="1:19" ht="17.399999999999999" customHeight="1" x14ac:dyDescent="0.3">
      <c r="A67" s="3">
        <v>65</v>
      </c>
      <c r="B67" s="12" t="s">
        <v>496</v>
      </c>
      <c r="C67" s="29" t="e">
        <f t="shared" ca="1" si="0"/>
        <v>#DIV/0!</v>
      </c>
      <c r="D67" s="35" t="e">
        <f t="shared" ca="1" si="1"/>
        <v>#DIV/0!</v>
      </c>
      <c r="E67" s="29" t="e">
        <f t="shared" ca="1" si="2"/>
        <v>#REF!</v>
      </c>
      <c r="F67" s="13" t="e">
        <f t="shared" ca="1" si="3"/>
        <v>#REF!</v>
      </c>
      <c r="G67" s="29" t="e">
        <f t="shared" ca="1" si="4"/>
        <v>#REF!</v>
      </c>
      <c r="H67" s="28" t="e">
        <f t="shared" ca="1" si="5"/>
        <v>#REF!</v>
      </c>
      <c r="I67" s="28" t="str">
        <f t="shared" si="6"/>
        <v>BIOEN BIOTREND CEVRE VE ENERJI</v>
      </c>
      <c r="J67" s="16" t="e">
        <f>LOOKUP(B67,#REF!,#REF!)</f>
        <v>#REF!</v>
      </c>
      <c r="K67" s="16" t="e">
        <f>LOOKUP(B67,#REF!,#REF!)</f>
        <v>#REF!</v>
      </c>
      <c r="L67" s="17"/>
      <c r="M67" s="18"/>
      <c r="N67" s="18"/>
      <c r="O67" s="19"/>
      <c r="P67" s="19"/>
      <c r="Q67" s="20"/>
      <c r="R67" s="21"/>
      <c r="S67" s="19"/>
    </row>
    <row r="68" spans="1:19" ht="17.399999999999999" customHeight="1" x14ac:dyDescent="0.3">
      <c r="A68" s="3">
        <v>66</v>
      </c>
      <c r="B68" s="12" t="s">
        <v>497</v>
      </c>
      <c r="C68" s="29" t="e">
        <f t="shared" ref="C68:C131" ca="1" si="7">D68</f>
        <v>#DIV/0!</v>
      </c>
      <c r="D68" s="35" t="e">
        <f t="shared" ref="D68:D131" ca="1" si="8">((LOOKUP($J$2,$J$3:$KN$3,J68:KN68)-LOOKUP($K$2,$J$3:$KN$3,J68:KN68))*100)/LOOKUP($K$2,$J$3:$KN$3,J68:KN68)</f>
        <v>#DIV/0!</v>
      </c>
      <c r="E68" s="29" t="e">
        <f t="shared" ref="E68:E131" ca="1" si="9">F68</f>
        <v>#REF!</v>
      </c>
      <c r="F68" s="13" t="e">
        <f t="shared" ref="F68:F131" ca="1" si="10">((LOOKUP($J$2,$J$3:$KN$3,J68:KN68)-LOOKUP($J$3,$J$3:$KN$3,J68:KN68))*100)/LOOKUP($J$2,$J$3:$KN$3,J68:KN68)</f>
        <v>#REF!</v>
      </c>
      <c r="G68" s="29" t="e">
        <f t="shared" ref="G68:G131" ca="1" si="11">H68</f>
        <v>#REF!</v>
      </c>
      <c r="H68" s="28" t="e">
        <f t="shared" ref="H68:H131" ca="1" si="12">((LOOKUP($J$2,$J$3:$KN$3,J68:KN68)-LOOKUP($L$2,$J$3:$FC$3,J68:FC68))*100)/LOOKUP($L$2,$J$3:$FC$3,J68:FC68)</f>
        <v>#REF!</v>
      </c>
      <c r="I68" s="28" t="str">
        <f t="shared" si="6"/>
        <v>BIZIM BIZIM MAGAZALARI</v>
      </c>
      <c r="J68" s="16" t="e">
        <f>LOOKUP(B68,#REF!,#REF!)</f>
        <v>#REF!</v>
      </c>
      <c r="K68" s="16" t="e">
        <f>LOOKUP(B68,#REF!,#REF!)</f>
        <v>#REF!</v>
      </c>
      <c r="L68" s="17"/>
      <c r="M68" s="18"/>
      <c r="N68" s="18"/>
      <c r="O68" s="19"/>
      <c r="P68" s="19"/>
      <c r="Q68" s="20"/>
      <c r="R68" s="21"/>
      <c r="S68" s="19"/>
    </row>
    <row r="69" spans="1:19" ht="17.399999999999999" customHeight="1" x14ac:dyDescent="0.3">
      <c r="A69" s="3">
        <v>67</v>
      </c>
      <c r="B69" s="12" t="s">
        <v>498</v>
      </c>
      <c r="C69" s="29" t="e">
        <f t="shared" ca="1" si="7"/>
        <v>#DIV/0!</v>
      </c>
      <c r="D69" s="35" t="e">
        <f t="shared" ca="1" si="8"/>
        <v>#DIV/0!</v>
      </c>
      <c r="E69" s="29" t="e">
        <f t="shared" ca="1" si="9"/>
        <v>#REF!</v>
      </c>
      <c r="F69" s="13" t="e">
        <f t="shared" ca="1" si="10"/>
        <v>#REF!</v>
      </c>
      <c r="G69" s="29" t="e">
        <f t="shared" ca="1" si="11"/>
        <v>#REF!</v>
      </c>
      <c r="H69" s="28" t="e">
        <f t="shared" ca="1" si="12"/>
        <v>#REF!</v>
      </c>
      <c r="I69" s="28" t="str">
        <f t="shared" ref="I69:I132" si="13">B69</f>
        <v>BJKAS BESIKTAS FUTBOL YAT.</v>
      </c>
      <c r="J69" s="16" t="e">
        <f>LOOKUP(B69,#REF!,#REF!)</f>
        <v>#REF!</v>
      </c>
      <c r="K69" s="16" t="e">
        <f>LOOKUP(B69,#REF!,#REF!)</f>
        <v>#REF!</v>
      </c>
      <c r="L69" s="17"/>
      <c r="M69" s="18"/>
      <c r="N69" s="18"/>
      <c r="O69" s="19"/>
      <c r="P69" s="19"/>
      <c r="Q69" s="20"/>
      <c r="R69" s="21"/>
      <c r="S69" s="19"/>
    </row>
    <row r="70" spans="1:19" ht="17.399999999999999" customHeight="1" x14ac:dyDescent="0.3">
      <c r="A70" s="3">
        <v>68</v>
      </c>
      <c r="B70" s="12" t="s">
        <v>499</v>
      </c>
      <c r="C70" s="29" t="e">
        <f t="shared" ca="1" si="7"/>
        <v>#DIV/0!</v>
      </c>
      <c r="D70" s="35" t="e">
        <f t="shared" ca="1" si="8"/>
        <v>#DIV/0!</v>
      </c>
      <c r="E70" s="29" t="e">
        <f t="shared" ca="1" si="9"/>
        <v>#REF!</v>
      </c>
      <c r="F70" s="13" t="e">
        <f t="shared" ca="1" si="10"/>
        <v>#REF!</v>
      </c>
      <c r="G70" s="29" t="e">
        <f t="shared" ca="1" si="11"/>
        <v>#REF!</v>
      </c>
      <c r="H70" s="28" t="e">
        <f t="shared" ca="1" si="12"/>
        <v>#REF!</v>
      </c>
      <c r="I70" s="28" t="str">
        <f t="shared" si="13"/>
        <v>BLCYT BILICI YATIRIM</v>
      </c>
      <c r="J70" s="16" t="e">
        <f>LOOKUP(B70,#REF!,#REF!)</f>
        <v>#REF!</v>
      </c>
      <c r="K70" s="16" t="e">
        <f>LOOKUP(B70,#REF!,#REF!)</f>
        <v>#REF!</v>
      </c>
      <c r="L70" s="17"/>
      <c r="M70" s="18"/>
      <c r="N70" s="18"/>
      <c r="O70" s="19"/>
      <c r="P70" s="19"/>
      <c r="Q70" s="19"/>
      <c r="R70" s="20"/>
      <c r="S70" s="19"/>
    </row>
    <row r="71" spans="1:19" ht="17.399999999999999" customHeight="1" x14ac:dyDescent="0.3">
      <c r="A71" s="3">
        <v>69</v>
      </c>
      <c r="B71" s="12" t="s">
        <v>500</v>
      </c>
      <c r="C71" s="29" t="e">
        <f t="shared" ca="1" si="7"/>
        <v>#DIV/0!</v>
      </c>
      <c r="D71" s="35" t="e">
        <f t="shared" ca="1" si="8"/>
        <v>#DIV/0!</v>
      </c>
      <c r="E71" s="29" t="e">
        <f t="shared" ca="1" si="9"/>
        <v>#REF!</v>
      </c>
      <c r="F71" s="13" t="e">
        <f t="shared" ca="1" si="10"/>
        <v>#REF!</v>
      </c>
      <c r="G71" s="29" t="e">
        <f t="shared" ca="1" si="11"/>
        <v>#REF!</v>
      </c>
      <c r="H71" s="28" t="e">
        <f t="shared" ca="1" si="12"/>
        <v>#REF!</v>
      </c>
      <c r="I71" s="28" t="str">
        <f t="shared" si="13"/>
        <v>BMSCH BMS CELIK HASIR</v>
      </c>
      <c r="J71" s="16" t="e">
        <f>LOOKUP(B71,#REF!,#REF!)</f>
        <v>#REF!</v>
      </c>
      <c r="K71" s="16" t="e">
        <f>LOOKUP(B71,#REF!,#REF!)</f>
        <v>#REF!</v>
      </c>
      <c r="L71" s="17"/>
      <c r="M71" s="18"/>
      <c r="N71" s="18"/>
      <c r="O71" s="19"/>
      <c r="P71" s="19"/>
      <c r="Q71" s="20"/>
      <c r="R71" s="21"/>
      <c r="S71" s="19"/>
    </row>
    <row r="72" spans="1:19" ht="17.399999999999999" customHeight="1" x14ac:dyDescent="0.3">
      <c r="A72" s="3">
        <v>70</v>
      </c>
      <c r="B72" s="12" t="s">
        <v>501</v>
      </c>
      <c r="C72" s="29" t="e">
        <f t="shared" ca="1" si="7"/>
        <v>#DIV/0!</v>
      </c>
      <c r="D72" s="35" t="e">
        <f t="shared" ca="1" si="8"/>
        <v>#DIV/0!</v>
      </c>
      <c r="E72" s="29" t="e">
        <f t="shared" ca="1" si="9"/>
        <v>#REF!</v>
      </c>
      <c r="F72" s="13" t="e">
        <f t="shared" ca="1" si="10"/>
        <v>#REF!</v>
      </c>
      <c r="G72" s="29" t="e">
        <f t="shared" ca="1" si="11"/>
        <v>#REF!</v>
      </c>
      <c r="H72" s="28" t="e">
        <f t="shared" ca="1" si="12"/>
        <v>#REF!</v>
      </c>
      <c r="I72" s="28" t="str">
        <f t="shared" si="13"/>
        <v>BNTAS BANTAS AMBALAJ</v>
      </c>
      <c r="J72" s="16" t="e">
        <f>LOOKUP(B72,#REF!,#REF!)</f>
        <v>#REF!</v>
      </c>
      <c r="K72" s="16" t="e">
        <f>LOOKUP(B72,#REF!,#REF!)</f>
        <v>#REF!</v>
      </c>
      <c r="L72" s="17"/>
      <c r="M72" s="18"/>
      <c r="N72" s="18"/>
      <c r="O72" s="19"/>
      <c r="P72" s="19"/>
      <c r="Q72" s="19"/>
      <c r="R72" s="20"/>
      <c r="S72" s="19"/>
    </row>
    <row r="73" spans="1:19" ht="17.399999999999999" customHeight="1" x14ac:dyDescent="0.3">
      <c r="A73" s="3">
        <v>71</v>
      </c>
      <c r="B73" s="12" t="s">
        <v>502</v>
      </c>
      <c r="C73" s="29" t="e">
        <f t="shared" ca="1" si="7"/>
        <v>#DIV/0!</v>
      </c>
      <c r="D73" s="35" t="e">
        <f t="shared" ca="1" si="8"/>
        <v>#DIV/0!</v>
      </c>
      <c r="E73" s="29" t="e">
        <f t="shared" ca="1" si="9"/>
        <v>#REF!</v>
      </c>
      <c r="F73" s="13" t="e">
        <f t="shared" ca="1" si="10"/>
        <v>#REF!</v>
      </c>
      <c r="G73" s="29" t="e">
        <f t="shared" ca="1" si="11"/>
        <v>#REF!</v>
      </c>
      <c r="H73" s="28" t="e">
        <f t="shared" ca="1" si="12"/>
        <v>#REF!</v>
      </c>
      <c r="I73" s="28" t="str">
        <f t="shared" si="13"/>
        <v>BOBET BOGAZICI BETON SANAYI</v>
      </c>
      <c r="J73" s="16" t="e">
        <f>LOOKUP(B73,#REF!,#REF!)</f>
        <v>#REF!</v>
      </c>
      <c r="K73" s="16" t="e">
        <f>LOOKUP(B73,#REF!,#REF!)</f>
        <v>#REF!</v>
      </c>
      <c r="L73" s="17"/>
      <c r="M73" s="18"/>
      <c r="N73" s="18"/>
      <c r="O73" s="19"/>
      <c r="P73" s="19"/>
      <c r="Q73" s="20"/>
      <c r="R73" s="21"/>
      <c r="S73" s="19"/>
    </row>
    <row r="74" spans="1:19" ht="17.399999999999999" customHeight="1" x14ac:dyDescent="0.3">
      <c r="A74" s="3">
        <v>72</v>
      </c>
      <c r="B74" s="12" t="s">
        <v>503</v>
      </c>
      <c r="C74" s="29" t="e">
        <f t="shared" ca="1" si="7"/>
        <v>#DIV/0!</v>
      </c>
      <c r="D74" s="35" t="e">
        <f t="shared" ca="1" si="8"/>
        <v>#DIV/0!</v>
      </c>
      <c r="E74" s="29" t="e">
        <f t="shared" ca="1" si="9"/>
        <v>#REF!</v>
      </c>
      <c r="F74" s="13" t="e">
        <f t="shared" ca="1" si="10"/>
        <v>#REF!</v>
      </c>
      <c r="G74" s="29" t="e">
        <f t="shared" ca="1" si="11"/>
        <v>#REF!</v>
      </c>
      <c r="H74" s="28" t="e">
        <f t="shared" ca="1" si="12"/>
        <v>#REF!</v>
      </c>
      <c r="I74" s="28" t="str">
        <f t="shared" si="13"/>
        <v>BOSSA BOSSA</v>
      </c>
      <c r="J74" s="16" t="e">
        <f>LOOKUP(B74,#REF!,#REF!)</f>
        <v>#REF!</v>
      </c>
      <c r="K74" s="16" t="e">
        <f>LOOKUP(B74,#REF!,#REF!)</f>
        <v>#REF!</v>
      </c>
      <c r="L74" s="17"/>
      <c r="M74" s="18"/>
      <c r="N74" s="18"/>
      <c r="O74" s="19"/>
      <c r="P74" s="19"/>
      <c r="Q74" s="20"/>
      <c r="R74" s="21"/>
      <c r="S74" s="19"/>
    </row>
    <row r="75" spans="1:19" ht="17.399999999999999" customHeight="1" x14ac:dyDescent="0.3">
      <c r="A75" s="3">
        <v>73</v>
      </c>
      <c r="B75" s="12" t="s">
        <v>504</v>
      </c>
      <c r="C75" s="29" t="e">
        <f t="shared" ca="1" si="7"/>
        <v>#DIV/0!</v>
      </c>
      <c r="D75" s="35" t="e">
        <f t="shared" ca="1" si="8"/>
        <v>#DIV/0!</v>
      </c>
      <c r="E75" s="29" t="e">
        <f t="shared" ca="1" si="9"/>
        <v>#REF!</v>
      </c>
      <c r="F75" s="13" t="e">
        <f t="shared" ca="1" si="10"/>
        <v>#REF!</v>
      </c>
      <c r="G75" s="29" t="e">
        <f t="shared" ca="1" si="11"/>
        <v>#REF!</v>
      </c>
      <c r="H75" s="28" t="e">
        <f t="shared" ca="1" si="12"/>
        <v>#REF!</v>
      </c>
      <c r="I75" s="28" t="str">
        <f t="shared" si="13"/>
        <v>BRISA BRISA</v>
      </c>
      <c r="J75" s="16" t="e">
        <f>LOOKUP(B75,#REF!,#REF!)</f>
        <v>#REF!</v>
      </c>
      <c r="K75" s="16" t="e">
        <f>LOOKUP(B75,#REF!,#REF!)</f>
        <v>#REF!</v>
      </c>
      <c r="L75" s="17"/>
      <c r="M75" s="18"/>
      <c r="N75" s="18"/>
      <c r="O75" s="19"/>
      <c r="P75" s="19"/>
      <c r="Q75" s="20"/>
      <c r="R75" s="21"/>
      <c r="S75" s="19"/>
    </row>
    <row r="76" spans="1:19" ht="17.399999999999999" customHeight="1" x14ac:dyDescent="0.3">
      <c r="A76" s="3">
        <v>74</v>
      </c>
      <c r="B76" s="12" t="s">
        <v>505</v>
      </c>
      <c r="C76" s="29" t="e">
        <f t="shared" ca="1" si="7"/>
        <v>#DIV/0!</v>
      </c>
      <c r="D76" s="35" t="e">
        <f t="shared" ca="1" si="8"/>
        <v>#DIV/0!</v>
      </c>
      <c r="E76" s="29" t="e">
        <f t="shared" ca="1" si="9"/>
        <v>#REF!</v>
      </c>
      <c r="F76" s="13" t="e">
        <f t="shared" ca="1" si="10"/>
        <v>#REF!</v>
      </c>
      <c r="G76" s="29" t="e">
        <f t="shared" ca="1" si="11"/>
        <v>#REF!</v>
      </c>
      <c r="H76" s="28" t="e">
        <f t="shared" ca="1" si="12"/>
        <v>#REF!</v>
      </c>
      <c r="I76" s="28" t="str">
        <f t="shared" si="13"/>
        <v>BRKO BIRKO MENSUCAT</v>
      </c>
      <c r="J76" s="16" t="e">
        <f>LOOKUP(B76,#REF!,#REF!)</f>
        <v>#REF!</v>
      </c>
      <c r="K76" s="16" t="e">
        <f>LOOKUP(B76,#REF!,#REF!)</f>
        <v>#REF!</v>
      </c>
      <c r="L76" s="17"/>
      <c r="M76" s="18"/>
      <c r="N76" s="18"/>
      <c r="O76" s="19"/>
      <c r="P76" s="19"/>
      <c r="Q76" s="20"/>
      <c r="R76" s="21"/>
      <c r="S76" s="19"/>
    </row>
    <row r="77" spans="1:19" ht="17.399999999999999" customHeight="1" x14ac:dyDescent="0.3">
      <c r="A77" s="3">
        <v>75</v>
      </c>
      <c r="B77" s="12" t="s">
        <v>506</v>
      </c>
      <c r="C77" s="29" t="e">
        <f t="shared" ca="1" si="7"/>
        <v>#DIV/0!</v>
      </c>
      <c r="D77" s="35" t="e">
        <f t="shared" ca="1" si="8"/>
        <v>#DIV/0!</v>
      </c>
      <c r="E77" s="29" t="e">
        <f t="shared" ca="1" si="9"/>
        <v>#REF!</v>
      </c>
      <c r="F77" s="13" t="e">
        <f t="shared" ca="1" si="10"/>
        <v>#REF!</v>
      </c>
      <c r="G77" s="29" t="e">
        <f t="shared" ca="1" si="11"/>
        <v>#REF!</v>
      </c>
      <c r="H77" s="28" t="e">
        <f t="shared" ca="1" si="12"/>
        <v>#REF!</v>
      </c>
      <c r="I77" s="28" t="str">
        <f t="shared" si="13"/>
        <v>BRKSN BERKOSAN YALITIM</v>
      </c>
      <c r="J77" s="16" t="e">
        <f>LOOKUP(B77,#REF!,#REF!)</f>
        <v>#REF!</v>
      </c>
      <c r="K77" s="16" t="e">
        <f>LOOKUP(B77,#REF!,#REF!)</f>
        <v>#REF!</v>
      </c>
      <c r="L77" s="17"/>
      <c r="M77" s="18"/>
      <c r="N77" s="18"/>
      <c r="O77" s="19"/>
      <c r="P77" s="19"/>
      <c r="Q77" s="20"/>
      <c r="R77" s="21"/>
      <c r="S77" s="19"/>
    </row>
    <row r="78" spans="1:19" ht="17.399999999999999" customHeight="1" x14ac:dyDescent="0.3">
      <c r="A78" s="3">
        <v>76</v>
      </c>
      <c r="B78" s="12" t="s">
        <v>507</v>
      </c>
      <c r="C78" s="29" t="e">
        <f t="shared" ca="1" si="7"/>
        <v>#DIV/0!</v>
      </c>
      <c r="D78" s="35" t="e">
        <f t="shared" ca="1" si="8"/>
        <v>#DIV/0!</v>
      </c>
      <c r="E78" s="29" t="e">
        <f t="shared" ca="1" si="9"/>
        <v>#REF!</v>
      </c>
      <c r="F78" s="13" t="e">
        <f t="shared" ca="1" si="10"/>
        <v>#REF!</v>
      </c>
      <c r="G78" s="29" t="e">
        <f t="shared" ca="1" si="11"/>
        <v>#REF!</v>
      </c>
      <c r="H78" s="28" t="e">
        <f t="shared" ca="1" si="12"/>
        <v>#REF!</v>
      </c>
      <c r="I78" s="28" t="str">
        <f t="shared" si="13"/>
        <v>BRMEN BIRLIK MENSUCAT</v>
      </c>
      <c r="J78" s="16" t="e">
        <f>LOOKUP(B78,#REF!,#REF!)</f>
        <v>#REF!</v>
      </c>
      <c r="K78" s="16" t="e">
        <f>LOOKUP(B78,#REF!,#REF!)</f>
        <v>#REF!</v>
      </c>
      <c r="L78" s="17"/>
      <c r="M78" s="18"/>
      <c r="N78" s="18"/>
      <c r="O78" s="19"/>
      <c r="P78" s="19"/>
      <c r="Q78" s="20"/>
      <c r="R78" s="21"/>
      <c r="S78" s="19"/>
    </row>
    <row r="79" spans="1:19" ht="17.399999999999999" customHeight="1" x14ac:dyDescent="0.3">
      <c r="A79" s="3">
        <v>77</v>
      </c>
      <c r="B79" s="12" t="s">
        <v>508</v>
      </c>
      <c r="C79" s="29" t="e">
        <f t="shared" ca="1" si="7"/>
        <v>#DIV/0!</v>
      </c>
      <c r="D79" s="35" t="e">
        <f t="shared" ca="1" si="8"/>
        <v>#DIV/0!</v>
      </c>
      <c r="E79" s="29" t="e">
        <f t="shared" ca="1" si="9"/>
        <v>#REF!</v>
      </c>
      <c r="F79" s="13" t="e">
        <f t="shared" ca="1" si="10"/>
        <v>#REF!</v>
      </c>
      <c r="G79" s="29" t="e">
        <f t="shared" ca="1" si="11"/>
        <v>#REF!</v>
      </c>
      <c r="H79" s="28" t="e">
        <f t="shared" ca="1" si="12"/>
        <v>#REF!</v>
      </c>
      <c r="I79" s="28" t="str">
        <f t="shared" si="13"/>
        <v>BRSAN BORUSAN MANNESMANN</v>
      </c>
      <c r="J79" s="16" t="e">
        <f>LOOKUP(B79,#REF!,#REF!)</f>
        <v>#REF!</v>
      </c>
      <c r="K79" s="16" t="e">
        <f>LOOKUP(B79,#REF!,#REF!)</f>
        <v>#REF!</v>
      </c>
      <c r="L79" s="17"/>
      <c r="M79" s="18"/>
      <c r="N79" s="18"/>
      <c r="O79" s="19"/>
      <c r="P79" s="19"/>
      <c r="Q79" s="20"/>
      <c r="R79" s="21"/>
      <c r="S79" s="19"/>
    </row>
    <row r="80" spans="1:19" ht="17.399999999999999" customHeight="1" x14ac:dyDescent="0.3">
      <c r="A80" s="3">
        <v>78</v>
      </c>
      <c r="B80" s="12" t="s">
        <v>509</v>
      </c>
      <c r="C80" s="29" t="e">
        <f t="shared" ca="1" si="7"/>
        <v>#DIV/0!</v>
      </c>
      <c r="D80" s="35" t="e">
        <f t="shared" ca="1" si="8"/>
        <v>#DIV/0!</v>
      </c>
      <c r="E80" s="29" t="e">
        <f t="shared" ca="1" si="9"/>
        <v>#REF!</v>
      </c>
      <c r="F80" s="13" t="e">
        <f t="shared" ca="1" si="10"/>
        <v>#REF!</v>
      </c>
      <c r="G80" s="29" t="e">
        <f t="shared" ca="1" si="11"/>
        <v>#REF!</v>
      </c>
      <c r="H80" s="28" t="e">
        <f t="shared" ca="1" si="12"/>
        <v>#REF!</v>
      </c>
      <c r="I80" s="28" t="str">
        <f t="shared" si="13"/>
        <v>BRYAT BORUSAN YAT. PAZ.</v>
      </c>
      <c r="J80" s="16" t="e">
        <f>LOOKUP(B80,#REF!,#REF!)</f>
        <v>#REF!</v>
      </c>
      <c r="K80" s="16" t="e">
        <f>LOOKUP(B80,#REF!,#REF!)</f>
        <v>#REF!</v>
      </c>
      <c r="L80" s="17"/>
      <c r="M80" s="18"/>
      <c r="N80" s="18"/>
      <c r="O80" s="19"/>
      <c r="P80" s="19"/>
      <c r="Q80" s="20"/>
      <c r="R80" s="21"/>
      <c r="S80" s="19"/>
    </row>
    <row r="81" spans="1:19" ht="17.399999999999999" customHeight="1" x14ac:dyDescent="0.3">
      <c r="A81" s="3">
        <v>79</v>
      </c>
      <c r="B81" s="12" t="s">
        <v>510</v>
      </c>
      <c r="C81" s="29" t="e">
        <f t="shared" ca="1" si="7"/>
        <v>#DIV/0!</v>
      </c>
      <c r="D81" s="35" t="e">
        <f t="shared" ca="1" si="8"/>
        <v>#DIV/0!</v>
      </c>
      <c r="E81" s="29" t="e">
        <f t="shared" ca="1" si="9"/>
        <v>#REF!</v>
      </c>
      <c r="F81" s="13" t="e">
        <f t="shared" ca="1" si="10"/>
        <v>#REF!</v>
      </c>
      <c r="G81" s="29" t="e">
        <f t="shared" ca="1" si="11"/>
        <v>#REF!</v>
      </c>
      <c r="H81" s="28" t="e">
        <f t="shared" ca="1" si="12"/>
        <v>#REF!</v>
      </c>
      <c r="I81" s="28" t="str">
        <f t="shared" si="13"/>
        <v>BSOKE BATISOKE CIMENTO</v>
      </c>
      <c r="J81" s="16" t="e">
        <f>LOOKUP(B81,#REF!,#REF!)</f>
        <v>#REF!</v>
      </c>
      <c r="K81" s="16" t="e">
        <f>LOOKUP(B81,#REF!,#REF!)</f>
        <v>#REF!</v>
      </c>
      <c r="L81" s="17"/>
      <c r="M81" s="18"/>
      <c r="N81" s="18"/>
      <c r="O81" s="19"/>
      <c r="P81" s="19"/>
      <c r="Q81" s="20"/>
      <c r="R81" s="21"/>
      <c r="S81" s="19"/>
    </row>
    <row r="82" spans="1:19" ht="17.399999999999999" customHeight="1" x14ac:dyDescent="0.3">
      <c r="A82" s="3">
        <v>80</v>
      </c>
      <c r="B82" s="12" t="s">
        <v>511</v>
      </c>
      <c r="C82" s="29" t="e">
        <f t="shared" ca="1" si="7"/>
        <v>#DIV/0!</v>
      </c>
      <c r="D82" s="35" t="e">
        <f t="shared" ca="1" si="8"/>
        <v>#DIV/0!</v>
      </c>
      <c r="E82" s="29" t="e">
        <f t="shared" ca="1" si="9"/>
        <v>#REF!</v>
      </c>
      <c r="F82" s="13" t="e">
        <f t="shared" ca="1" si="10"/>
        <v>#REF!</v>
      </c>
      <c r="G82" s="29" t="e">
        <f t="shared" ca="1" si="11"/>
        <v>#REF!</v>
      </c>
      <c r="H82" s="28" t="e">
        <f t="shared" ca="1" si="12"/>
        <v>#REF!</v>
      </c>
      <c r="I82" s="28" t="str">
        <f t="shared" si="13"/>
        <v>BTCIM BATI CIMENTO</v>
      </c>
      <c r="J82" s="16" t="e">
        <f>LOOKUP(B82,#REF!,#REF!)</f>
        <v>#REF!</v>
      </c>
      <c r="K82" s="16" t="e">
        <f>LOOKUP(B82,#REF!,#REF!)</f>
        <v>#REF!</v>
      </c>
      <c r="L82" s="17"/>
      <c r="M82" s="18"/>
      <c r="N82" s="18"/>
      <c r="O82" s="19"/>
      <c r="P82" s="19"/>
      <c r="Q82" s="20"/>
      <c r="R82" s="21"/>
      <c r="S82" s="19"/>
    </row>
    <row r="83" spans="1:19" ht="17.399999999999999" customHeight="1" x14ac:dyDescent="0.3">
      <c r="A83" s="3">
        <v>81</v>
      </c>
      <c r="B83" s="12" t="s">
        <v>512</v>
      </c>
      <c r="C83" s="29" t="e">
        <f t="shared" ca="1" si="7"/>
        <v>#DIV/0!</v>
      </c>
      <c r="D83" s="35" t="e">
        <f t="shared" ca="1" si="8"/>
        <v>#DIV/0!</v>
      </c>
      <c r="E83" s="29" t="e">
        <f t="shared" ca="1" si="9"/>
        <v>#REF!</v>
      </c>
      <c r="F83" s="13" t="e">
        <f t="shared" ca="1" si="10"/>
        <v>#REF!</v>
      </c>
      <c r="G83" s="29" t="e">
        <f t="shared" ca="1" si="11"/>
        <v>#REF!</v>
      </c>
      <c r="H83" s="28" t="e">
        <f t="shared" ca="1" si="12"/>
        <v>#REF!</v>
      </c>
      <c r="I83" s="28" t="str">
        <f t="shared" si="13"/>
        <v>BUCIM BURSA CIMENTO</v>
      </c>
      <c r="J83" s="16" t="e">
        <f>LOOKUP(B83,#REF!,#REF!)</f>
        <v>#REF!</v>
      </c>
      <c r="K83" s="16" t="e">
        <f>LOOKUP(B83,#REF!,#REF!)</f>
        <v>#REF!</v>
      </c>
      <c r="L83" s="17"/>
      <c r="M83" s="18"/>
      <c r="N83" s="18"/>
      <c r="O83" s="19"/>
      <c r="P83" s="19"/>
      <c r="Q83" s="20"/>
      <c r="R83" s="21"/>
      <c r="S83" s="19"/>
    </row>
    <row r="84" spans="1:19" ht="17.399999999999999" customHeight="1" x14ac:dyDescent="0.3">
      <c r="A84" s="3">
        <v>82</v>
      </c>
      <c r="B84" s="12" t="s">
        <v>513</v>
      </c>
      <c r="C84" s="29" t="e">
        <f t="shared" ca="1" si="7"/>
        <v>#DIV/0!</v>
      </c>
      <c r="D84" s="35" t="e">
        <f t="shared" ca="1" si="8"/>
        <v>#DIV/0!</v>
      </c>
      <c r="E84" s="29" t="e">
        <f t="shared" ca="1" si="9"/>
        <v>#REF!</v>
      </c>
      <c r="F84" s="13" t="e">
        <f t="shared" ca="1" si="10"/>
        <v>#REF!</v>
      </c>
      <c r="G84" s="29" t="e">
        <f t="shared" ca="1" si="11"/>
        <v>#REF!</v>
      </c>
      <c r="H84" s="28" t="e">
        <f t="shared" ca="1" si="12"/>
        <v>#REF!</v>
      </c>
      <c r="I84" s="28" t="str">
        <f t="shared" si="13"/>
        <v>BURCE BURCELIK</v>
      </c>
      <c r="J84" s="16" t="e">
        <f>LOOKUP(B84,#REF!,#REF!)</f>
        <v>#REF!</v>
      </c>
      <c r="K84" s="16" t="e">
        <f>LOOKUP(B84,#REF!,#REF!)</f>
        <v>#REF!</v>
      </c>
      <c r="L84" s="17"/>
      <c r="M84" s="18"/>
      <c r="N84" s="18"/>
      <c r="O84" s="19"/>
      <c r="P84" s="19"/>
      <c r="Q84" s="20"/>
      <c r="R84" s="21"/>
      <c r="S84" s="19"/>
    </row>
    <row r="85" spans="1:19" ht="17.399999999999999" customHeight="1" x14ac:dyDescent="0.3">
      <c r="A85" s="3">
        <v>83</v>
      </c>
      <c r="B85" s="12" t="s">
        <v>514</v>
      </c>
      <c r="C85" s="29" t="e">
        <f t="shared" ca="1" si="7"/>
        <v>#DIV/0!</v>
      </c>
      <c r="D85" s="35" t="e">
        <f t="shared" ca="1" si="8"/>
        <v>#DIV/0!</v>
      </c>
      <c r="E85" s="29" t="e">
        <f t="shared" ca="1" si="9"/>
        <v>#REF!</v>
      </c>
      <c r="F85" s="13" t="e">
        <f t="shared" ca="1" si="10"/>
        <v>#REF!</v>
      </c>
      <c r="G85" s="29" t="e">
        <f t="shared" ca="1" si="11"/>
        <v>#REF!</v>
      </c>
      <c r="H85" s="28" t="e">
        <f t="shared" ca="1" si="12"/>
        <v>#REF!</v>
      </c>
      <c r="I85" s="28" t="str">
        <f t="shared" si="13"/>
        <v>BURVA BURCELIK VANA</v>
      </c>
      <c r="J85" s="16" t="e">
        <f>LOOKUP(B85,#REF!,#REF!)</f>
        <v>#REF!</v>
      </c>
      <c r="K85" s="16" t="e">
        <f>LOOKUP(B85,#REF!,#REF!)</f>
        <v>#REF!</v>
      </c>
      <c r="L85" s="17"/>
      <c r="M85" s="18"/>
      <c r="N85" s="18"/>
      <c r="O85" s="19"/>
      <c r="P85" s="19"/>
      <c r="Q85" s="19"/>
      <c r="R85" s="20"/>
      <c r="S85" s="19"/>
    </row>
    <row r="86" spans="1:19" ht="17.399999999999999" customHeight="1" x14ac:dyDescent="0.3">
      <c r="A86" s="3">
        <v>84</v>
      </c>
      <c r="B86" s="12" t="s">
        <v>515</v>
      </c>
      <c r="C86" s="29" t="e">
        <f t="shared" ca="1" si="7"/>
        <v>#DIV/0!</v>
      </c>
      <c r="D86" s="35" t="e">
        <f t="shared" ca="1" si="8"/>
        <v>#DIV/0!</v>
      </c>
      <c r="E86" s="29" t="e">
        <f t="shared" ca="1" si="9"/>
        <v>#REF!</v>
      </c>
      <c r="F86" s="13" t="e">
        <f t="shared" ca="1" si="10"/>
        <v>#REF!</v>
      </c>
      <c r="G86" s="29" t="e">
        <f t="shared" ca="1" si="11"/>
        <v>#REF!</v>
      </c>
      <c r="H86" s="28" t="e">
        <f t="shared" ca="1" si="12"/>
        <v>#REF!</v>
      </c>
      <c r="I86" s="28" t="str">
        <f t="shared" si="13"/>
        <v>CANTE CAN2 TERMIK</v>
      </c>
      <c r="J86" s="16" t="e">
        <f>LOOKUP(B86,#REF!,#REF!)</f>
        <v>#REF!</v>
      </c>
      <c r="K86" s="16" t="e">
        <f>LOOKUP(B86,#REF!,#REF!)</f>
        <v>#REF!</v>
      </c>
      <c r="L86" s="17"/>
      <c r="M86" s="18"/>
      <c r="N86" s="18"/>
      <c r="O86" s="19"/>
      <c r="P86" s="19"/>
      <c r="Q86" s="19"/>
      <c r="R86" s="21"/>
      <c r="S86" s="19"/>
    </row>
    <row r="87" spans="1:19" ht="17.399999999999999" customHeight="1" x14ac:dyDescent="0.3">
      <c r="A87" s="3">
        <v>85</v>
      </c>
      <c r="B87" s="12" t="s">
        <v>516</v>
      </c>
      <c r="C87" s="29" t="e">
        <f t="shared" ca="1" si="7"/>
        <v>#DIV/0!</v>
      </c>
      <c r="D87" s="35" t="e">
        <f t="shared" ca="1" si="8"/>
        <v>#DIV/0!</v>
      </c>
      <c r="E87" s="29" t="e">
        <f t="shared" ca="1" si="9"/>
        <v>#REF!</v>
      </c>
      <c r="F87" s="13" t="e">
        <f t="shared" ca="1" si="10"/>
        <v>#REF!</v>
      </c>
      <c r="G87" s="29" t="e">
        <f t="shared" ca="1" si="11"/>
        <v>#REF!</v>
      </c>
      <c r="H87" s="28" t="e">
        <f t="shared" ca="1" si="12"/>
        <v>#REF!</v>
      </c>
      <c r="I87" s="28" t="str">
        <f t="shared" si="13"/>
        <v>CASA CASA EMTIA PETROL</v>
      </c>
      <c r="J87" s="16" t="e">
        <f>LOOKUP(B87,#REF!,#REF!)</f>
        <v>#REF!</v>
      </c>
      <c r="K87" s="16" t="e">
        <f>LOOKUP(B87,#REF!,#REF!)</f>
        <v>#REF!</v>
      </c>
      <c r="L87" s="17"/>
      <c r="M87" s="18"/>
      <c r="N87" s="18"/>
      <c r="O87" s="19"/>
      <c r="P87" s="19"/>
      <c r="Q87" s="20"/>
      <c r="R87" s="21"/>
      <c r="S87" s="19"/>
    </row>
    <row r="88" spans="1:19" ht="17.399999999999999" customHeight="1" x14ac:dyDescent="0.3">
      <c r="A88" s="3">
        <v>86</v>
      </c>
      <c r="B88" s="12" t="s">
        <v>517</v>
      </c>
      <c r="C88" s="29" t="e">
        <f t="shared" ca="1" si="7"/>
        <v>#DIV/0!</v>
      </c>
      <c r="D88" s="35" t="e">
        <f t="shared" ca="1" si="8"/>
        <v>#DIV/0!</v>
      </c>
      <c r="E88" s="29" t="e">
        <f t="shared" ca="1" si="9"/>
        <v>#REF!</v>
      </c>
      <c r="F88" s="13" t="e">
        <f t="shared" ca="1" si="10"/>
        <v>#REF!</v>
      </c>
      <c r="G88" s="29" t="e">
        <f t="shared" ca="1" si="11"/>
        <v>#REF!</v>
      </c>
      <c r="H88" s="28" t="e">
        <f t="shared" ca="1" si="12"/>
        <v>#REF!</v>
      </c>
      <c r="I88" s="28" t="str">
        <f t="shared" si="13"/>
        <v>CCOLA COCA COLA ICECEK</v>
      </c>
      <c r="J88" s="16" t="e">
        <f>LOOKUP(B88,#REF!,#REF!)</f>
        <v>#REF!</v>
      </c>
      <c r="K88" s="16" t="e">
        <f>LOOKUP(B88,#REF!,#REF!)</f>
        <v>#REF!</v>
      </c>
      <c r="L88" s="17"/>
      <c r="M88" s="18"/>
      <c r="N88" s="18"/>
      <c r="O88" s="19"/>
      <c r="P88" s="19"/>
      <c r="Q88" s="20"/>
      <c r="R88" s="21"/>
      <c r="S88" s="19"/>
    </row>
    <row r="89" spans="1:19" ht="17.399999999999999" customHeight="1" x14ac:dyDescent="0.3">
      <c r="A89" s="3">
        <v>87</v>
      </c>
      <c r="B89" s="12" t="s">
        <v>518</v>
      </c>
      <c r="C89" s="29" t="e">
        <f t="shared" ca="1" si="7"/>
        <v>#DIV/0!</v>
      </c>
      <c r="D89" s="35" t="e">
        <f t="shared" ca="1" si="8"/>
        <v>#DIV/0!</v>
      </c>
      <c r="E89" s="29" t="e">
        <f t="shared" ca="1" si="9"/>
        <v>#REF!</v>
      </c>
      <c r="F89" s="13" t="e">
        <f t="shared" ca="1" si="10"/>
        <v>#REF!</v>
      </c>
      <c r="G89" s="29" t="e">
        <f t="shared" ca="1" si="11"/>
        <v>#REF!</v>
      </c>
      <c r="H89" s="28" t="e">
        <f t="shared" ca="1" si="12"/>
        <v>#REF!</v>
      </c>
      <c r="I89" s="28" t="str">
        <f t="shared" si="13"/>
        <v>CELHA CELIK HALAT</v>
      </c>
      <c r="J89" s="16" t="e">
        <f>LOOKUP(B89,#REF!,#REF!)</f>
        <v>#REF!</v>
      </c>
      <c r="K89" s="16" t="e">
        <f>LOOKUP(B89,#REF!,#REF!)</f>
        <v>#REF!</v>
      </c>
      <c r="L89" s="17"/>
      <c r="M89" s="18"/>
      <c r="N89" s="18"/>
      <c r="O89" s="19"/>
      <c r="P89" s="19"/>
      <c r="Q89" s="20"/>
      <c r="R89" s="21"/>
      <c r="S89" s="19"/>
    </row>
    <row r="90" spans="1:19" ht="17.399999999999999" customHeight="1" x14ac:dyDescent="0.3">
      <c r="A90" s="3">
        <v>88</v>
      </c>
      <c r="B90" s="12" t="s">
        <v>519</v>
      </c>
      <c r="C90" s="29" t="e">
        <f t="shared" ca="1" si="7"/>
        <v>#DIV/0!</v>
      </c>
      <c r="D90" s="35" t="e">
        <f t="shared" ca="1" si="8"/>
        <v>#DIV/0!</v>
      </c>
      <c r="E90" s="29" t="e">
        <f t="shared" ca="1" si="9"/>
        <v>#REF!</v>
      </c>
      <c r="F90" s="13" t="e">
        <f t="shared" ca="1" si="10"/>
        <v>#REF!</v>
      </c>
      <c r="G90" s="29" t="e">
        <f t="shared" ca="1" si="11"/>
        <v>#REF!</v>
      </c>
      <c r="H90" s="28" t="e">
        <f t="shared" ca="1" si="12"/>
        <v>#REF!</v>
      </c>
      <c r="I90" s="28" t="str">
        <f t="shared" si="13"/>
        <v>CEMAS CEMAS DOKUM</v>
      </c>
      <c r="J90" s="16" t="e">
        <f>LOOKUP(B90,#REF!,#REF!)</f>
        <v>#REF!</v>
      </c>
      <c r="K90" s="16" t="e">
        <f>LOOKUP(B90,#REF!,#REF!)</f>
        <v>#REF!</v>
      </c>
      <c r="L90" s="17"/>
      <c r="M90" s="18"/>
      <c r="N90" s="18"/>
      <c r="O90" s="19"/>
      <c r="P90" s="19"/>
      <c r="Q90" s="20"/>
      <c r="R90" s="21"/>
      <c r="S90" s="19"/>
    </row>
    <row r="91" spans="1:19" ht="17.399999999999999" customHeight="1" x14ac:dyDescent="0.3">
      <c r="A91" s="3">
        <v>89</v>
      </c>
      <c r="B91" s="12" t="s">
        <v>520</v>
      </c>
      <c r="C91" s="29" t="e">
        <f t="shared" ca="1" si="7"/>
        <v>#DIV/0!</v>
      </c>
      <c r="D91" s="35" t="e">
        <f t="shared" ca="1" si="8"/>
        <v>#DIV/0!</v>
      </c>
      <c r="E91" s="29" t="e">
        <f t="shared" ca="1" si="9"/>
        <v>#REF!</v>
      </c>
      <c r="F91" s="13" t="e">
        <f t="shared" ca="1" si="10"/>
        <v>#REF!</v>
      </c>
      <c r="G91" s="29" t="e">
        <f t="shared" ca="1" si="11"/>
        <v>#REF!</v>
      </c>
      <c r="H91" s="28" t="e">
        <f t="shared" ca="1" si="12"/>
        <v>#REF!</v>
      </c>
      <c r="I91" s="28" t="str">
        <f t="shared" si="13"/>
        <v>CEMTS CEMTAS</v>
      </c>
      <c r="J91" s="16" t="e">
        <f>LOOKUP(B91,#REF!,#REF!)</f>
        <v>#REF!</v>
      </c>
      <c r="K91" s="16" t="e">
        <f>LOOKUP(B91,#REF!,#REF!)</f>
        <v>#REF!</v>
      </c>
      <c r="L91" s="17"/>
      <c r="M91" s="18"/>
      <c r="N91" s="18"/>
      <c r="O91" s="19"/>
      <c r="P91" s="19"/>
      <c r="Q91" s="20"/>
      <c r="R91" s="21"/>
      <c r="S91" s="19"/>
    </row>
    <row r="92" spans="1:19" ht="17.399999999999999" customHeight="1" x14ac:dyDescent="0.3">
      <c r="A92" s="3">
        <v>90</v>
      </c>
      <c r="B92" s="12" t="s">
        <v>521</v>
      </c>
      <c r="C92" s="29" t="e">
        <f t="shared" ca="1" si="7"/>
        <v>#DIV/0!</v>
      </c>
      <c r="D92" s="35" t="e">
        <f t="shared" ca="1" si="8"/>
        <v>#DIV/0!</v>
      </c>
      <c r="E92" s="29" t="e">
        <f t="shared" ca="1" si="9"/>
        <v>#REF!</v>
      </c>
      <c r="F92" s="13" t="e">
        <f t="shared" ca="1" si="10"/>
        <v>#REF!</v>
      </c>
      <c r="G92" s="29" t="e">
        <f t="shared" ca="1" si="11"/>
        <v>#REF!</v>
      </c>
      <c r="H92" s="28" t="e">
        <f t="shared" ca="1" si="12"/>
        <v>#REF!</v>
      </c>
      <c r="I92" s="28" t="str">
        <f t="shared" si="13"/>
        <v>CEOEM CEO EVENT MEDYA</v>
      </c>
      <c r="J92" s="16" t="e">
        <f>LOOKUP(B92,#REF!,#REF!)</f>
        <v>#REF!</v>
      </c>
      <c r="K92" s="16" t="e">
        <f>LOOKUP(B92,#REF!,#REF!)</f>
        <v>#REF!</v>
      </c>
      <c r="L92" s="17"/>
      <c r="M92" s="18"/>
      <c r="N92" s="18"/>
      <c r="O92" s="19"/>
      <c r="P92" s="19"/>
      <c r="Q92" s="20"/>
      <c r="R92" s="21"/>
      <c r="S92" s="19"/>
    </row>
    <row r="93" spans="1:19" ht="17.399999999999999" customHeight="1" x14ac:dyDescent="0.3">
      <c r="A93" s="3">
        <v>91</v>
      </c>
      <c r="B93" s="12" t="s">
        <v>522</v>
      </c>
      <c r="C93" s="29" t="e">
        <f t="shared" ca="1" si="7"/>
        <v>#DIV/0!</v>
      </c>
      <c r="D93" s="35" t="e">
        <f t="shared" ca="1" si="8"/>
        <v>#DIV/0!</v>
      </c>
      <c r="E93" s="29" t="e">
        <f t="shared" ca="1" si="9"/>
        <v>#REF!</v>
      </c>
      <c r="F93" s="13" t="e">
        <f t="shared" ca="1" si="10"/>
        <v>#REF!</v>
      </c>
      <c r="G93" s="29" t="e">
        <f t="shared" ca="1" si="11"/>
        <v>#REF!</v>
      </c>
      <c r="H93" s="28" t="e">
        <f t="shared" ca="1" si="12"/>
        <v>#REF!</v>
      </c>
      <c r="I93" s="28" t="str">
        <f t="shared" si="13"/>
        <v>CIMSA CIMSA</v>
      </c>
      <c r="J93" s="16" t="e">
        <f>LOOKUP(B93,#REF!,#REF!)</f>
        <v>#REF!</v>
      </c>
      <c r="K93" s="16" t="e">
        <f>LOOKUP(B93,#REF!,#REF!)</f>
        <v>#REF!</v>
      </c>
      <c r="L93" s="17"/>
      <c r="M93" s="18"/>
      <c r="N93" s="18"/>
      <c r="O93" s="19"/>
      <c r="P93" s="19"/>
      <c r="Q93" s="20"/>
      <c r="R93" s="21"/>
      <c r="S93" s="19"/>
    </row>
    <row r="94" spans="1:19" ht="17.399999999999999" customHeight="1" x14ac:dyDescent="0.3">
      <c r="A94" s="3">
        <v>92</v>
      </c>
      <c r="B94" s="12" t="s">
        <v>523</v>
      </c>
      <c r="C94" s="29" t="e">
        <f t="shared" ca="1" si="7"/>
        <v>#DIV/0!</v>
      </c>
      <c r="D94" s="35" t="e">
        <f t="shared" ca="1" si="8"/>
        <v>#DIV/0!</v>
      </c>
      <c r="E94" s="29" t="e">
        <f t="shared" ca="1" si="9"/>
        <v>#REF!</v>
      </c>
      <c r="F94" s="13" t="e">
        <f t="shared" ca="1" si="10"/>
        <v>#REF!</v>
      </c>
      <c r="G94" s="29" t="e">
        <f t="shared" ca="1" si="11"/>
        <v>#REF!</v>
      </c>
      <c r="H94" s="28" t="e">
        <f t="shared" ca="1" si="12"/>
        <v>#REF!</v>
      </c>
      <c r="I94" s="28" t="str">
        <f t="shared" si="13"/>
        <v>CLEBI CELEBI</v>
      </c>
      <c r="J94" s="16" t="e">
        <f>LOOKUP(B94,#REF!,#REF!)</f>
        <v>#REF!</v>
      </c>
      <c r="K94" s="16" t="e">
        <f>LOOKUP(B94,#REF!,#REF!)</f>
        <v>#REF!</v>
      </c>
      <c r="L94" s="17"/>
      <c r="M94" s="18"/>
      <c r="N94" s="18"/>
      <c r="O94" s="19"/>
      <c r="P94" s="19"/>
      <c r="Q94" s="20"/>
      <c r="R94" s="21"/>
      <c r="S94" s="19"/>
    </row>
    <row r="95" spans="1:19" ht="17.399999999999999" customHeight="1" x14ac:dyDescent="0.3">
      <c r="A95" s="3">
        <v>93</v>
      </c>
      <c r="B95" s="12" t="s">
        <v>524</v>
      </c>
      <c r="C95" s="29" t="e">
        <f t="shared" ca="1" si="7"/>
        <v>#DIV/0!</v>
      </c>
      <c r="D95" s="35" t="e">
        <f t="shared" ca="1" si="8"/>
        <v>#DIV/0!</v>
      </c>
      <c r="E95" s="29" t="e">
        <f t="shared" ca="1" si="9"/>
        <v>#REF!</v>
      </c>
      <c r="F95" s="13" t="e">
        <f t="shared" ca="1" si="10"/>
        <v>#REF!</v>
      </c>
      <c r="G95" s="29" t="e">
        <f t="shared" ca="1" si="11"/>
        <v>#REF!</v>
      </c>
      <c r="H95" s="28" t="e">
        <f t="shared" ca="1" si="12"/>
        <v>#REF!</v>
      </c>
      <c r="I95" s="28" t="str">
        <f t="shared" si="13"/>
        <v>CMBTN CIMBETON</v>
      </c>
      <c r="J95" s="16" t="e">
        <f>LOOKUP(B95,#REF!,#REF!)</f>
        <v>#REF!</v>
      </c>
      <c r="K95" s="16" t="e">
        <f>LOOKUP(B95,#REF!,#REF!)</f>
        <v>#REF!</v>
      </c>
      <c r="L95" s="17"/>
      <c r="M95" s="18"/>
      <c r="N95" s="18"/>
      <c r="O95" s="19"/>
      <c r="P95" s="19"/>
      <c r="Q95" s="20"/>
      <c r="R95" s="21"/>
      <c r="S95" s="19"/>
    </row>
    <row r="96" spans="1:19" ht="17.399999999999999" customHeight="1" x14ac:dyDescent="0.3">
      <c r="A96" s="3">
        <v>94</v>
      </c>
      <c r="B96" s="12" t="s">
        <v>525</v>
      </c>
      <c r="C96" s="29" t="e">
        <f t="shared" ca="1" si="7"/>
        <v>#DIV/0!</v>
      </c>
      <c r="D96" s="35" t="e">
        <f t="shared" ca="1" si="8"/>
        <v>#DIV/0!</v>
      </c>
      <c r="E96" s="29" t="e">
        <f t="shared" ca="1" si="9"/>
        <v>#REF!</v>
      </c>
      <c r="F96" s="13" t="e">
        <f t="shared" ca="1" si="10"/>
        <v>#REF!</v>
      </c>
      <c r="G96" s="29" t="e">
        <f t="shared" ca="1" si="11"/>
        <v>#REF!</v>
      </c>
      <c r="H96" s="28" t="e">
        <f t="shared" ca="1" si="12"/>
        <v>#REF!</v>
      </c>
      <c r="I96" s="28" t="str">
        <f t="shared" si="13"/>
        <v>CMENT CIMENTAS</v>
      </c>
      <c r="J96" s="16" t="e">
        <f>LOOKUP(B96,#REF!,#REF!)</f>
        <v>#REF!</v>
      </c>
      <c r="K96" s="16" t="e">
        <f>LOOKUP(B96,#REF!,#REF!)</f>
        <v>#REF!</v>
      </c>
      <c r="L96" s="17"/>
      <c r="M96" s="18"/>
      <c r="N96" s="18"/>
      <c r="O96" s="19"/>
      <c r="P96" s="19"/>
      <c r="Q96" s="20"/>
      <c r="R96" s="21"/>
      <c r="S96" s="19"/>
    </row>
    <row r="97" spans="1:19" ht="17.399999999999999" customHeight="1" x14ac:dyDescent="0.3">
      <c r="A97" s="3">
        <v>95</v>
      </c>
      <c r="B97" s="12" t="s">
        <v>526</v>
      </c>
      <c r="C97" s="29" t="e">
        <f t="shared" ca="1" si="7"/>
        <v>#DIV/0!</v>
      </c>
      <c r="D97" s="35" t="e">
        <f t="shared" ca="1" si="8"/>
        <v>#DIV/0!</v>
      </c>
      <c r="E97" s="29" t="e">
        <f t="shared" ca="1" si="9"/>
        <v>#REF!</v>
      </c>
      <c r="F97" s="13" t="e">
        <f t="shared" ca="1" si="10"/>
        <v>#REF!</v>
      </c>
      <c r="G97" s="29" t="e">
        <f t="shared" ca="1" si="11"/>
        <v>#REF!</v>
      </c>
      <c r="H97" s="28" t="e">
        <f t="shared" ca="1" si="12"/>
        <v>#REF!</v>
      </c>
      <c r="I97" s="28" t="str">
        <f t="shared" si="13"/>
        <v>COSMO COSMOS YAT. HOLDING</v>
      </c>
      <c r="J97" s="16" t="e">
        <f>LOOKUP(B97,#REF!,#REF!)</f>
        <v>#REF!</v>
      </c>
      <c r="K97" s="16" t="e">
        <f>LOOKUP(B97,#REF!,#REF!)</f>
        <v>#REF!</v>
      </c>
      <c r="L97" s="17"/>
      <c r="M97" s="18"/>
      <c r="N97" s="18"/>
      <c r="O97" s="19"/>
      <c r="P97" s="19"/>
      <c r="Q97" s="20"/>
      <c r="R97" s="21"/>
      <c r="S97" s="19"/>
    </row>
    <row r="98" spans="1:19" ht="17.399999999999999" customHeight="1" x14ac:dyDescent="0.3">
      <c r="A98" s="3">
        <v>96</v>
      </c>
      <c r="B98" s="12" t="s">
        <v>527</v>
      </c>
      <c r="C98" s="29" t="e">
        <f t="shared" ca="1" si="7"/>
        <v>#DIV/0!</v>
      </c>
      <c r="D98" s="35" t="e">
        <f t="shared" ca="1" si="8"/>
        <v>#DIV/0!</v>
      </c>
      <c r="E98" s="29" t="e">
        <f t="shared" ca="1" si="9"/>
        <v>#REF!</v>
      </c>
      <c r="F98" s="13" t="e">
        <f t="shared" ca="1" si="10"/>
        <v>#REF!</v>
      </c>
      <c r="G98" s="29" t="e">
        <f t="shared" ca="1" si="11"/>
        <v>#REF!</v>
      </c>
      <c r="H98" s="28" t="e">
        <f t="shared" ca="1" si="12"/>
        <v>#REF!</v>
      </c>
      <c r="I98" s="28" t="str">
        <f t="shared" si="13"/>
        <v>CRDFA CREDITWEST FAKTORING</v>
      </c>
      <c r="J98" s="16" t="e">
        <f>LOOKUP(B98,#REF!,#REF!)</f>
        <v>#REF!</v>
      </c>
      <c r="K98" s="16" t="e">
        <f>LOOKUP(B98,#REF!,#REF!)</f>
        <v>#REF!</v>
      </c>
      <c r="L98" s="17"/>
      <c r="M98" s="18"/>
      <c r="N98" s="18"/>
      <c r="O98" s="19"/>
      <c r="P98" s="19"/>
      <c r="Q98" s="20"/>
      <c r="R98" s="21"/>
      <c r="S98" s="19"/>
    </row>
    <row r="99" spans="1:19" ht="17.399999999999999" customHeight="1" x14ac:dyDescent="0.3">
      <c r="A99" s="3">
        <v>97</v>
      </c>
      <c r="B99" s="12" t="s">
        <v>528</v>
      </c>
      <c r="C99" s="29" t="e">
        <f t="shared" ca="1" si="7"/>
        <v>#DIV/0!</v>
      </c>
      <c r="D99" s="35" t="e">
        <f t="shared" ca="1" si="8"/>
        <v>#DIV/0!</v>
      </c>
      <c r="E99" s="29" t="e">
        <f t="shared" ca="1" si="9"/>
        <v>#REF!</v>
      </c>
      <c r="F99" s="13" t="e">
        <f t="shared" ca="1" si="10"/>
        <v>#REF!</v>
      </c>
      <c r="G99" s="29" t="e">
        <f t="shared" ca="1" si="11"/>
        <v>#REF!</v>
      </c>
      <c r="H99" s="28" t="e">
        <f t="shared" ca="1" si="12"/>
        <v>#REF!</v>
      </c>
      <c r="I99" s="28" t="str">
        <f t="shared" si="13"/>
        <v>CRFSA CARREFOURSA</v>
      </c>
      <c r="J99" s="16" t="e">
        <f>LOOKUP(B99,#REF!,#REF!)</f>
        <v>#REF!</v>
      </c>
      <c r="K99" s="16" t="e">
        <f>LOOKUP(B99,#REF!,#REF!)</f>
        <v>#REF!</v>
      </c>
      <c r="L99" s="17"/>
      <c r="M99" s="18"/>
      <c r="N99" s="18"/>
      <c r="O99" s="19"/>
      <c r="P99" s="19"/>
      <c r="Q99" s="20"/>
      <c r="R99" s="21"/>
      <c r="S99" s="19"/>
    </row>
    <row r="100" spans="1:19" ht="17.399999999999999" customHeight="1" x14ac:dyDescent="0.3">
      <c r="A100" s="3">
        <v>98</v>
      </c>
      <c r="B100" s="12" t="s">
        <v>529</v>
      </c>
      <c r="C100" s="29" t="e">
        <f t="shared" ca="1" si="7"/>
        <v>#DIV/0!</v>
      </c>
      <c r="D100" s="35" t="e">
        <f t="shared" ca="1" si="8"/>
        <v>#DIV/0!</v>
      </c>
      <c r="E100" s="29" t="e">
        <f t="shared" ca="1" si="9"/>
        <v>#REF!</v>
      </c>
      <c r="F100" s="13" t="e">
        <f t="shared" ca="1" si="10"/>
        <v>#REF!</v>
      </c>
      <c r="G100" s="29" t="e">
        <f t="shared" ca="1" si="11"/>
        <v>#REF!</v>
      </c>
      <c r="H100" s="28" t="e">
        <f t="shared" ca="1" si="12"/>
        <v>#REF!</v>
      </c>
      <c r="I100" s="28" t="str">
        <f t="shared" si="13"/>
        <v>CUSAN CUHADAROGLU METAL</v>
      </c>
      <c r="J100" s="16" t="e">
        <f>LOOKUP(B100,#REF!,#REF!)</f>
        <v>#REF!</v>
      </c>
      <c r="K100" s="16" t="e">
        <f>LOOKUP(B100,#REF!,#REF!)</f>
        <v>#REF!</v>
      </c>
      <c r="L100" s="17"/>
      <c r="M100" s="18"/>
      <c r="N100" s="18"/>
      <c r="O100" s="19"/>
      <c r="P100" s="19"/>
      <c r="Q100" s="20"/>
      <c r="R100" s="21"/>
      <c r="S100" s="19"/>
    </row>
    <row r="101" spans="1:19" ht="17.399999999999999" customHeight="1" x14ac:dyDescent="0.3">
      <c r="A101" s="3">
        <v>99</v>
      </c>
      <c r="B101" s="12" t="s">
        <v>530</v>
      </c>
      <c r="C101" s="29" t="e">
        <f t="shared" ca="1" si="7"/>
        <v>#DIV/0!</v>
      </c>
      <c r="D101" s="35" t="e">
        <f t="shared" ca="1" si="8"/>
        <v>#DIV/0!</v>
      </c>
      <c r="E101" s="29" t="e">
        <f t="shared" ca="1" si="9"/>
        <v>#REF!</v>
      </c>
      <c r="F101" s="13" t="e">
        <f t="shared" ca="1" si="10"/>
        <v>#REF!</v>
      </c>
      <c r="G101" s="29" t="e">
        <f t="shared" ca="1" si="11"/>
        <v>#REF!</v>
      </c>
      <c r="H101" s="28" t="e">
        <f t="shared" ca="1" si="12"/>
        <v>#REF!</v>
      </c>
      <c r="I101" s="28" t="str">
        <f t="shared" si="13"/>
        <v>DAGHL DAGI YATIRIM HOLDING</v>
      </c>
      <c r="J101" s="16" t="e">
        <f>LOOKUP(B101,#REF!,#REF!)</f>
        <v>#REF!</v>
      </c>
      <c r="K101" s="16" t="e">
        <f>LOOKUP(B101,#REF!,#REF!)</f>
        <v>#REF!</v>
      </c>
      <c r="L101" s="17"/>
      <c r="M101" s="18"/>
      <c r="N101" s="18"/>
      <c r="O101" s="19"/>
      <c r="P101" s="19"/>
      <c r="Q101" s="20"/>
      <c r="R101" s="21"/>
      <c r="S101" s="19"/>
    </row>
    <row r="102" spans="1:19" ht="17.399999999999999" customHeight="1" x14ac:dyDescent="0.3">
      <c r="A102" s="3">
        <v>100</v>
      </c>
      <c r="B102" s="12" t="s">
        <v>531</v>
      </c>
      <c r="C102" s="29" t="e">
        <f t="shared" ca="1" si="7"/>
        <v>#DIV/0!</v>
      </c>
      <c r="D102" s="35" t="e">
        <f t="shared" ca="1" si="8"/>
        <v>#DIV/0!</v>
      </c>
      <c r="E102" s="29" t="e">
        <f t="shared" ca="1" si="9"/>
        <v>#REF!</v>
      </c>
      <c r="F102" s="13" t="e">
        <f t="shared" ca="1" si="10"/>
        <v>#REF!</v>
      </c>
      <c r="G102" s="29" t="e">
        <f t="shared" ca="1" si="11"/>
        <v>#REF!</v>
      </c>
      <c r="H102" s="28" t="e">
        <f t="shared" ca="1" si="12"/>
        <v>#REF!</v>
      </c>
      <c r="I102" s="28" t="str">
        <f t="shared" si="13"/>
        <v>DAGI DAGI GIYIM</v>
      </c>
      <c r="J102" s="16" t="e">
        <f>LOOKUP(B102,#REF!,#REF!)</f>
        <v>#REF!</v>
      </c>
      <c r="K102" s="16" t="e">
        <f>LOOKUP(B102,#REF!,#REF!)</f>
        <v>#REF!</v>
      </c>
      <c r="L102" s="17"/>
      <c r="M102" s="18"/>
      <c r="N102" s="18"/>
      <c r="O102" s="19"/>
      <c r="P102" s="19"/>
      <c r="Q102" s="20"/>
      <c r="R102" s="21"/>
      <c r="S102" s="19"/>
    </row>
    <row r="103" spans="1:19" ht="17.399999999999999" customHeight="1" x14ac:dyDescent="0.3">
      <c r="A103" s="3">
        <v>101</v>
      </c>
      <c r="B103" s="12" t="s">
        <v>532</v>
      </c>
      <c r="C103" s="29" t="e">
        <f t="shared" ca="1" si="7"/>
        <v>#DIV/0!</v>
      </c>
      <c r="D103" s="35" t="e">
        <f t="shared" ca="1" si="8"/>
        <v>#DIV/0!</v>
      </c>
      <c r="E103" s="29" t="e">
        <f t="shared" ca="1" si="9"/>
        <v>#REF!</v>
      </c>
      <c r="F103" s="13" t="e">
        <f t="shared" ca="1" si="10"/>
        <v>#REF!</v>
      </c>
      <c r="G103" s="29" t="e">
        <f t="shared" ca="1" si="11"/>
        <v>#REF!</v>
      </c>
      <c r="H103" s="28" t="e">
        <f t="shared" ca="1" si="12"/>
        <v>#REF!</v>
      </c>
      <c r="I103" s="28" t="str">
        <f t="shared" si="13"/>
        <v>DARDL DARDANEL</v>
      </c>
      <c r="J103" s="16" t="e">
        <f>LOOKUP(B103,#REF!,#REF!)</f>
        <v>#REF!</v>
      </c>
      <c r="K103" s="16" t="e">
        <f>LOOKUP(B103,#REF!,#REF!)</f>
        <v>#REF!</v>
      </c>
      <c r="L103" s="17"/>
      <c r="M103" s="18"/>
      <c r="N103" s="18"/>
      <c r="O103" s="19"/>
      <c r="P103" s="19"/>
      <c r="Q103" s="20"/>
      <c r="R103" s="21"/>
      <c r="S103" s="19"/>
    </row>
    <row r="104" spans="1:19" ht="17.399999999999999" customHeight="1" x14ac:dyDescent="0.3">
      <c r="A104" s="3">
        <v>102</v>
      </c>
      <c r="B104" s="12" t="s">
        <v>533</v>
      </c>
      <c r="C104" s="29" t="e">
        <f t="shared" ca="1" si="7"/>
        <v>#DIV/0!</v>
      </c>
      <c r="D104" s="35" t="e">
        <f t="shared" ca="1" si="8"/>
        <v>#DIV/0!</v>
      </c>
      <c r="E104" s="29" t="e">
        <f t="shared" ca="1" si="9"/>
        <v>#REF!</v>
      </c>
      <c r="F104" s="13" t="e">
        <f t="shared" ca="1" si="10"/>
        <v>#REF!</v>
      </c>
      <c r="G104" s="29" t="e">
        <f t="shared" ca="1" si="11"/>
        <v>#REF!</v>
      </c>
      <c r="H104" s="28" t="e">
        <f t="shared" ca="1" si="12"/>
        <v>#REF!</v>
      </c>
      <c r="I104" s="28" t="str">
        <f t="shared" si="13"/>
        <v>DENGE DENGE HOLDING</v>
      </c>
      <c r="J104" s="16" t="e">
        <f>LOOKUP(B104,#REF!,#REF!)</f>
        <v>#REF!</v>
      </c>
      <c r="K104" s="16" t="e">
        <f>LOOKUP(B104,#REF!,#REF!)</f>
        <v>#REF!</v>
      </c>
      <c r="L104" s="17"/>
      <c r="M104" s="18"/>
      <c r="N104" s="18"/>
      <c r="O104" s="19"/>
      <c r="P104" s="19"/>
      <c r="Q104" s="20"/>
      <c r="R104" s="21"/>
      <c r="S104" s="19"/>
    </row>
    <row r="105" spans="1:19" ht="17.399999999999999" customHeight="1" x14ac:dyDescent="0.3">
      <c r="A105" s="3">
        <v>103</v>
      </c>
      <c r="B105" s="12" t="s">
        <v>534</v>
      </c>
      <c r="C105" s="29" t="e">
        <f t="shared" ca="1" si="7"/>
        <v>#DIV/0!</v>
      </c>
      <c r="D105" s="35" t="e">
        <f t="shared" ca="1" si="8"/>
        <v>#DIV/0!</v>
      </c>
      <c r="E105" s="29" t="e">
        <f t="shared" ca="1" si="9"/>
        <v>#REF!</v>
      </c>
      <c r="F105" s="13" t="e">
        <f t="shared" ca="1" si="10"/>
        <v>#REF!</v>
      </c>
      <c r="G105" s="29" t="e">
        <f t="shared" ca="1" si="11"/>
        <v>#REF!</v>
      </c>
      <c r="H105" s="28" t="e">
        <f t="shared" ca="1" si="12"/>
        <v>#REF!</v>
      </c>
      <c r="I105" s="28" t="str">
        <f t="shared" si="13"/>
        <v>DENGER DENGE HOLDING - RHKP</v>
      </c>
      <c r="J105" s="16" t="e">
        <f>LOOKUP(B105,#REF!,#REF!)</f>
        <v>#REF!</v>
      </c>
      <c r="K105" s="16" t="e">
        <f>LOOKUP(B105,#REF!,#REF!)</f>
        <v>#REF!</v>
      </c>
      <c r="L105" s="17"/>
      <c r="M105" s="18"/>
      <c r="N105" s="18"/>
      <c r="O105" s="19"/>
      <c r="P105" s="19"/>
      <c r="Q105" s="19"/>
      <c r="R105" s="20"/>
      <c r="S105" s="19"/>
    </row>
    <row r="106" spans="1:19" ht="17.399999999999999" customHeight="1" x14ac:dyDescent="0.3">
      <c r="A106" s="3">
        <v>104</v>
      </c>
      <c r="B106" s="12" t="s">
        <v>535</v>
      </c>
      <c r="C106" s="29" t="e">
        <f t="shared" ca="1" si="7"/>
        <v>#DIV/0!</v>
      </c>
      <c r="D106" s="35" t="e">
        <f t="shared" ca="1" si="8"/>
        <v>#DIV/0!</v>
      </c>
      <c r="E106" s="29" t="e">
        <f t="shared" ca="1" si="9"/>
        <v>#REF!</v>
      </c>
      <c r="F106" s="13" t="e">
        <f t="shared" ca="1" si="10"/>
        <v>#REF!</v>
      </c>
      <c r="G106" s="29" t="e">
        <f t="shared" ca="1" si="11"/>
        <v>#REF!</v>
      </c>
      <c r="H106" s="28" t="e">
        <f t="shared" ca="1" si="12"/>
        <v>#REF!</v>
      </c>
      <c r="I106" s="28" t="str">
        <f t="shared" si="13"/>
        <v>DERHL DERLUKS YATIRIM HOLDING</v>
      </c>
      <c r="J106" s="16" t="e">
        <f>LOOKUP(B106,#REF!,#REF!)</f>
        <v>#REF!</v>
      </c>
      <c r="K106" s="16" t="e">
        <f>LOOKUP(B106,#REF!,#REF!)</f>
        <v>#REF!</v>
      </c>
      <c r="L106" s="17"/>
      <c r="M106" s="18"/>
      <c r="N106" s="18"/>
      <c r="O106" s="19"/>
      <c r="P106" s="19"/>
      <c r="Q106" s="20"/>
      <c r="R106" s="21"/>
      <c r="S106" s="19"/>
    </row>
    <row r="107" spans="1:19" ht="17.399999999999999" customHeight="1" x14ac:dyDescent="0.3">
      <c r="A107" s="3">
        <v>105</v>
      </c>
      <c r="B107" s="12" t="s">
        <v>536</v>
      </c>
      <c r="C107" s="29" t="e">
        <f t="shared" ca="1" si="7"/>
        <v>#DIV/0!</v>
      </c>
      <c r="D107" s="35" t="e">
        <f t="shared" ca="1" si="8"/>
        <v>#DIV/0!</v>
      </c>
      <c r="E107" s="29" t="e">
        <f t="shared" ca="1" si="9"/>
        <v>#REF!</v>
      </c>
      <c r="F107" s="13" t="e">
        <f t="shared" ca="1" si="10"/>
        <v>#REF!</v>
      </c>
      <c r="G107" s="29" t="e">
        <f t="shared" ca="1" si="11"/>
        <v>#REF!</v>
      </c>
      <c r="H107" s="28" t="e">
        <f t="shared" ca="1" si="12"/>
        <v>#REF!</v>
      </c>
      <c r="I107" s="28" t="str">
        <f t="shared" si="13"/>
        <v>DERIM DERIMOD</v>
      </c>
      <c r="J107" s="16" t="e">
        <f>LOOKUP(B107,#REF!,#REF!)</f>
        <v>#REF!</v>
      </c>
      <c r="K107" s="16" t="e">
        <f>LOOKUP(B107,#REF!,#REF!)</f>
        <v>#REF!</v>
      </c>
      <c r="L107" s="17"/>
      <c r="M107" s="18"/>
      <c r="N107" s="18"/>
      <c r="O107" s="19"/>
      <c r="P107" s="19"/>
      <c r="Q107" s="20"/>
      <c r="R107" s="21"/>
      <c r="S107" s="19"/>
    </row>
    <row r="108" spans="1:19" ht="17.399999999999999" customHeight="1" x14ac:dyDescent="0.3">
      <c r="A108" s="3">
        <v>106</v>
      </c>
      <c r="B108" s="12" t="s">
        <v>537</v>
      </c>
      <c r="C108" s="29" t="e">
        <f t="shared" ca="1" si="7"/>
        <v>#DIV/0!</v>
      </c>
      <c r="D108" s="35" t="e">
        <f t="shared" ca="1" si="8"/>
        <v>#DIV/0!</v>
      </c>
      <c r="E108" s="29" t="e">
        <f t="shared" ca="1" si="9"/>
        <v>#REF!</v>
      </c>
      <c r="F108" s="13" t="e">
        <f t="shared" ca="1" si="10"/>
        <v>#REF!</v>
      </c>
      <c r="G108" s="29" t="e">
        <f t="shared" ca="1" si="11"/>
        <v>#REF!</v>
      </c>
      <c r="H108" s="28" t="e">
        <f t="shared" ca="1" si="12"/>
        <v>#REF!</v>
      </c>
      <c r="I108" s="28" t="str">
        <f t="shared" si="13"/>
        <v>DESA DESA DERI</v>
      </c>
      <c r="J108" s="16" t="e">
        <f>LOOKUP(B108,#REF!,#REF!)</f>
        <v>#REF!</v>
      </c>
      <c r="K108" s="16" t="e">
        <f>LOOKUP(B108,#REF!,#REF!)</f>
        <v>#REF!</v>
      </c>
      <c r="L108" s="17"/>
      <c r="M108" s="18"/>
      <c r="N108" s="18"/>
      <c r="O108" s="19"/>
      <c r="P108" s="19"/>
      <c r="Q108" s="20"/>
      <c r="R108" s="21"/>
      <c r="S108" s="19"/>
    </row>
    <row r="109" spans="1:19" ht="17.399999999999999" customHeight="1" x14ac:dyDescent="0.3">
      <c r="A109" s="3">
        <v>107</v>
      </c>
      <c r="B109" s="12" t="s">
        <v>538</v>
      </c>
      <c r="C109" s="29" t="e">
        <f t="shared" ca="1" si="7"/>
        <v>#DIV/0!</v>
      </c>
      <c r="D109" s="35" t="e">
        <f t="shared" ca="1" si="8"/>
        <v>#DIV/0!</v>
      </c>
      <c r="E109" s="29" t="e">
        <f t="shared" ca="1" si="9"/>
        <v>#REF!</v>
      </c>
      <c r="F109" s="13" t="e">
        <f t="shared" ca="1" si="10"/>
        <v>#REF!</v>
      </c>
      <c r="G109" s="29" t="e">
        <f t="shared" ca="1" si="11"/>
        <v>#REF!</v>
      </c>
      <c r="H109" s="28" t="e">
        <f t="shared" ca="1" si="12"/>
        <v>#REF!</v>
      </c>
      <c r="I109" s="28" t="str">
        <f t="shared" si="13"/>
        <v>DESPC DESPEC BILGISAYAR</v>
      </c>
      <c r="J109" s="16" t="e">
        <f>LOOKUP(B109,#REF!,#REF!)</f>
        <v>#REF!</v>
      </c>
      <c r="K109" s="16" t="e">
        <f>LOOKUP(B109,#REF!,#REF!)</f>
        <v>#REF!</v>
      </c>
      <c r="L109" s="17"/>
      <c r="M109" s="18"/>
      <c r="N109" s="18"/>
      <c r="O109" s="19"/>
      <c r="P109" s="19"/>
      <c r="Q109" s="20"/>
      <c r="R109" s="21"/>
      <c r="S109" s="19"/>
    </row>
    <row r="110" spans="1:19" ht="17.399999999999999" customHeight="1" x14ac:dyDescent="0.3">
      <c r="A110" s="3">
        <v>108</v>
      </c>
      <c r="B110" s="12" t="s">
        <v>539</v>
      </c>
      <c r="C110" s="29" t="e">
        <f t="shared" ca="1" si="7"/>
        <v>#DIV/0!</v>
      </c>
      <c r="D110" s="35" t="e">
        <f t="shared" ca="1" si="8"/>
        <v>#DIV/0!</v>
      </c>
      <c r="E110" s="29" t="e">
        <f t="shared" ca="1" si="9"/>
        <v>#REF!</v>
      </c>
      <c r="F110" s="13" t="e">
        <f t="shared" ca="1" si="10"/>
        <v>#REF!</v>
      </c>
      <c r="G110" s="29" t="e">
        <f t="shared" ca="1" si="11"/>
        <v>#REF!</v>
      </c>
      <c r="H110" s="28" t="e">
        <f t="shared" ca="1" si="12"/>
        <v>#REF!</v>
      </c>
      <c r="I110" s="28" t="str">
        <f t="shared" si="13"/>
        <v>DEVA DEVA HOLDING</v>
      </c>
      <c r="J110" s="16" t="e">
        <f>LOOKUP(B110,#REF!,#REF!)</f>
        <v>#REF!</v>
      </c>
      <c r="K110" s="16" t="e">
        <f>LOOKUP(B110,#REF!,#REF!)</f>
        <v>#REF!</v>
      </c>
      <c r="L110" s="17"/>
      <c r="M110" s="18"/>
      <c r="N110" s="18"/>
      <c r="O110" s="19"/>
      <c r="P110" s="19"/>
      <c r="Q110" s="20"/>
      <c r="R110" s="21"/>
      <c r="S110" s="19"/>
    </row>
    <row r="111" spans="1:19" ht="17.399999999999999" customHeight="1" x14ac:dyDescent="0.3">
      <c r="A111" s="3">
        <v>109</v>
      </c>
      <c r="B111" s="12" t="s">
        <v>540</v>
      </c>
      <c r="C111" s="29" t="e">
        <f t="shared" ca="1" si="7"/>
        <v>#DIV/0!</v>
      </c>
      <c r="D111" s="35" t="e">
        <f t="shared" ca="1" si="8"/>
        <v>#DIV/0!</v>
      </c>
      <c r="E111" s="29" t="e">
        <f t="shared" ca="1" si="9"/>
        <v>#REF!</v>
      </c>
      <c r="F111" s="13" t="e">
        <f t="shared" ca="1" si="10"/>
        <v>#REF!</v>
      </c>
      <c r="G111" s="29" t="e">
        <f t="shared" ca="1" si="11"/>
        <v>#REF!</v>
      </c>
      <c r="H111" s="28" t="e">
        <f t="shared" ca="1" si="12"/>
        <v>#REF!</v>
      </c>
      <c r="I111" s="28" t="str">
        <f t="shared" si="13"/>
        <v>DGATE DATAGATE BILGISAYAR</v>
      </c>
      <c r="J111" s="16" t="e">
        <f>LOOKUP(B111,#REF!,#REF!)</f>
        <v>#REF!</v>
      </c>
      <c r="K111" s="16" t="e">
        <f>LOOKUP(B111,#REF!,#REF!)</f>
        <v>#REF!</v>
      </c>
      <c r="L111" s="17"/>
      <c r="M111" s="18"/>
      <c r="N111" s="18"/>
      <c r="O111" s="19"/>
      <c r="P111" s="19"/>
      <c r="Q111" s="20"/>
      <c r="R111" s="21"/>
      <c r="S111" s="19"/>
    </row>
    <row r="112" spans="1:19" ht="17.399999999999999" customHeight="1" x14ac:dyDescent="0.3">
      <c r="A112" s="3">
        <v>110</v>
      </c>
      <c r="B112" s="12" t="s">
        <v>541</v>
      </c>
      <c r="C112" s="29" t="e">
        <f t="shared" ca="1" si="7"/>
        <v>#DIV/0!</v>
      </c>
      <c r="D112" s="35" t="e">
        <f t="shared" ca="1" si="8"/>
        <v>#DIV/0!</v>
      </c>
      <c r="E112" s="29" t="e">
        <f t="shared" ca="1" si="9"/>
        <v>#REF!</v>
      </c>
      <c r="F112" s="13" t="e">
        <f t="shared" ca="1" si="10"/>
        <v>#REF!</v>
      </c>
      <c r="G112" s="29" t="e">
        <f t="shared" ca="1" si="11"/>
        <v>#REF!</v>
      </c>
      <c r="H112" s="28" t="e">
        <f t="shared" ca="1" si="12"/>
        <v>#REF!</v>
      </c>
      <c r="I112" s="28" t="str">
        <f t="shared" si="13"/>
        <v>DGGYO DOGUS GMYO</v>
      </c>
      <c r="J112" s="16" t="e">
        <f>LOOKUP(B112,#REF!,#REF!)</f>
        <v>#REF!</v>
      </c>
      <c r="K112" s="16" t="e">
        <f>LOOKUP(B112,#REF!,#REF!)</f>
        <v>#REF!</v>
      </c>
      <c r="L112" s="17"/>
      <c r="M112" s="18"/>
      <c r="N112" s="18"/>
      <c r="O112" s="19"/>
      <c r="P112" s="19"/>
      <c r="Q112" s="20"/>
      <c r="R112" s="21"/>
      <c r="S112" s="19"/>
    </row>
    <row r="113" spans="1:19" ht="17.399999999999999" customHeight="1" x14ac:dyDescent="0.3">
      <c r="A113" s="3">
        <v>111</v>
      </c>
      <c r="B113" s="12" t="s">
        <v>542</v>
      </c>
      <c r="C113" s="29" t="e">
        <f t="shared" ca="1" si="7"/>
        <v>#DIV/0!</v>
      </c>
      <c r="D113" s="35" t="e">
        <f t="shared" ca="1" si="8"/>
        <v>#DIV/0!</v>
      </c>
      <c r="E113" s="29" t="e">
        <f t="shared" ca="1" si="9"/>
        <v>#REF!</v>
      </c>
      <c r="F113" s="13" t="e">
        <f t="shared" ca="1" si="10"/>
        <v>#REF!</v>
      </c>
      <c r="G113" s="29" t="e">
        <f t="shared" ca="1" si="11"/>
        <v>#REF!</v>
      </c>
      <c r="H113" s="28" t="e">
        <f t="shared" ca="1" si="12"/>
        <v>#REF!</v>
      </c>
      <c r="I113" s="28" t="str">
        <f t="shared" si="13"/>
        <v>DGKLB DOGTAS KELEBEK MOBILYA</v>
      </c>
      <c r="J113" s="16" t="e">
        <f>LOOKUP(B113,#REF!,#REF!)</f>
        <v>#REF!</v>
      </c>
      <c r="K113" s="16" t="e">
        <f>LOOKUP(B113,#REF!,#REF!)</f>
        <v>#REF!</v>
      </c>
      <c r="L113" s="17"/>
      <c r="M113" s="18"/>
      <c r="N113" s="18"/>
      <c r="O113" s="19"/>
      <c r="P113" s="19"/>
      <c r="Q113" s="20"/>
      <c r="R113" s="21"/>
      <c r="S113" s="19"/>
    </row>
    <row r="114" spans="1:19" ht="17.399999999999999" customHeight="1" x14ac:dyDescent="0.3">
      <c r="A114" s="3">
        <v>112</v>
      </c>
      <c r="B114" s="12" t="s">
        <v>543</v>
      </c>
      <c r="C114" s="29" t="e">
        <f t="shared" ca="1" si="7"/>
        <v>#DIV/0!</v>
      </c>
      <c r="D114" s="35" t="e">
        <f t="shared" ca="1" si="8"/>
        <v>#DIV/0!</v>
      </c>
      <c r="E114" s="29" t="e">
        <f t="shared" ca="1" si="9"/>
        <v>#REF!</v>
      </c>
      <c r="F114" s="13" t="e">
        <f t="shared" ca="1" si="10"/>
        <v>#REF!</v>
      </c>
      <c r="G114" s="29" t="e">
        <f t="shared" ca="1" si="11"/>
        <v>#REF!</v>
      </c>
      <c r="H114" s="28" t="e">
        <f t="shared" ca="1" si="12"/>
        <v>#REF!</v>
      </c>
      <c r="I114" s="28" t="str">
        <f t="shared" si="13"/>
        <v>DIRIT DIRITEKS DIRILIS TEKSTIL</v>
      </c>
      <c r="J114" s="16" t="e">
        <f>LOOKUP(B114,#REF!,#REF!)</f>
        <v>#REF!</v>
      </c>
      <c r="K114" s="16" t="e">
        <f>LOOKUP(B114,#REF!,#REF!)</f>
        <v>#REF!</v>
      </c>
      <c r="L114" s="17"/>
      <c r="M114" s="18"/>
      <c r="N114" s="18"/>
      <c r="O114" s="19"/>
      <c r="P114" s="19"/>
      <c r="Q114" s="20"/>
      <c r="R114" s="21"/>
      <c r="S114" s="19"/>
    </row>
    <row r="115" spans="1:19" ht="17.399999999999999" customHeight="1" x14ac:dyDescent="0.3">
      <c r="A115" s="3">
        <v>113</v>
      </c>
      <c r="B115" s="12" t="s">
        <v>544</v>
      </c>
      <c r="C115" s="29" t="e">
        <f t="shared" ca="1" si="7"/>
        <v>#DIV/0!</v>
      </c>
      <c r="D115" s="35" t="e">
        <f t="shared" ca="1" si="8"/>
        <v>#DIV/0!</v>
      </c>
      <c r="E115" s="29" t="e">
        <f t="shared" ca="1" si="9"/>
        <v>#REF!</v>
      </c>
      <c r="F115" s="13" t="e">
        <f t="shared" ca="1" si="10"/>
        <v>#REF!</v>
      </c>
      <c r="G115" s="29" t="e">
        <f t="shared" ca="1" si="11"/>
        <v>#REF!</v>
      </c>
      <c r="H115" s="28" t="e">
        <f t="shared" ca="1" si="12"/>
        <v>#REF!</v>
      </c>
      <c r="I115" s="28" t="str">
        <f t="shared" si="13"/>
        <v>DITAS DITAS DOGAN</v>
      </c>
      <c r="J115" s="16" t="e">
        <f>LOOKUP(B115,#REF!,#REF!)</f>
        <v>#REF!</v>
      </c>
      <c r="K115" s="16" t="e">
        <f>LOOKUP(B115,#REF!,#REF!)</f>
        <v>#REF!</v>
      </c>
      <c r="L115" s="17"/>
      <c r="M115" s="18"/>
      <c r="N115" s="18"/>
      <c r="O115" s="19"/>
      <c r="P115" s="19"/>
      <c r="Q115" s="20"/>
      <c r="R115" s="21"/>
      <c r="S115" s="19"/>
    </row>
    <row r="116" spans="1:19" ht="17.399999999999999" customHeight="1" x14ac:dyDescent="0.3">
      <c r="A116" s="3">
        <v>114</v>
      </c>
      <c r="B116" s="12" t="s">
        <v>545</v>
      </c>
      <c r="C116" s="29" t="e">
        <f t="shared" ca="1" si="7"/>
        <v>#DIV/0!</v>
      </c>
      <c r="D116" s="35" t="e">
        <f t="shared" ca="1" si="8"/>
        <v>#DIV/0!</v>
      </c>
      <c r="E116" s="29" t="e">
        <f t="shared" ca="1" si="9"/>
        <v>#REF!</v>
      </c>
      <c r="F116" s="13" t="e">
        <f t="shared" ca="1" si="10"/>
        <v>#REF!</v>
      </c>
      <c r="G116" s="29" t="e">
        <f t="shared" ca="1" si="11"/>
        <v>#REF!</v>
      </c>
      <c r="H116" s="28" t="e">
        <f t="shared" ca="1" si="12"/>
        <v>#REF!</v>
      </c>
      <c r="I116" s="28" t="str">
        <f t="shared" si="13"/>
        <v>DMSAS DEMISAS DOKUM</v>
      </c>
      <c r="J116" s="16" t="e">
        <f>LOOKUP(B116,#REF!,#REF!)</f>
        <v>#REF!</v>
      </c>
      <c r="K116" s="16" t="e">
        <f>LOOKUP(B116,#REF!,#REF!)</f>
        <v>#REF!</v>
      </c>
      <c r="L116" s="17"/>
      <c r="M116" s="18"/>
      <c r="N116" s="18"/>
      <c r="O116" s="19"/>
      <c r="P116" s="19"/>
      <c r="Q116" s="19"/>
      <c r="R116" s="20"/>
      <c r="S116" s="19"/>
    </row>
    <row r="117" spans="1:19" ht="17.399999999999999" customHeight="1" x14ac:dyDescent="0.3">
      <c r="A117" s="3">
        <v>115</v>
      </c>
      <c r="B117" s="12" t="s">
        <v>546</v>
      </c>
      <c r="C117" s="29" t="e">
        <f t="shared" ca="1" si="7"/>
        <v>#DIV/0!</v>
      </c>
      <c r="D117" s="35" t="e">
        <f t="shared" ca="1" si="8"/>
        <v>#DIV/0!</v>
      </c>
      <c r="E117" s="29" t="e">
        <f t="shared" ca="1" si="9"/>
        <v>#REF!</v>
      </c>
      <c r="F117" s="13" t="e">
        <f t="shared" ca="1" si="10"/>
        <v>#REF!</v>
      </c>
      <c r="G117" s="29" t="e">
        <f t="shared" ca="1" si="11"/>
        <v>#REF!</v>
      </c>
      <c r="H117" s="28" t="e">
        <f t="shared" ca="1" si="12"/>
        <v>#REF!</v>
      </c>
      <c r="I117" s="28" t="str">
        <f t="shared" si="13"/>
        <v>DNISI DINAMIK ISI MAKINA YALITIM</v>
      </c>
      <c r="J117" s="16" t="e">
        <f>LOOKUP(B117,#REF!,#REF!)</f>
        <v>#REF!</v>
      </c>
      <c r="K117" s="16" t="e">
        <f>LOOKUP(B117,#REF!,#REF!)</f>
        <v>#REF!</v>
      </c>
      <c r="L117" s="17"/>
      <c r="M117" s="18"/>
      <c r="N117" s="18"/>
      <c r="O117" s="19"/>
      <c r="P117" s="19"/>
      <c r="Q117" s="20"/>
      <c r="R117" s="21"/>
      <c r="S117" s="19"/>
    </row>
    <row r="118" spans="1:19" ht="17.399999999999999" customHeight="1" x14ac:dyDescent="0.3">
      <c r="A118" s="3">
        <v>116</v>
      </c>
      <c r="B118" s="12" t="s">
        <v>547</v>
      </c>
      <c r="C118" s="29" t="e">
        <f t="shared" ca="1" si="7"/>
        <v>#DIV/0!</v>
      </c>
      <c r="D118" s="35" t="e">
        <f t="shared" ca="1" si="8"/>
        <v>#DIV/0!</v>
      </c>
      <c r="E118" s="29" t="e">
        <f t="shared" ca="1" si="9"/>
        <v>#REF!</v>
      </c>
      <c r="F118" s="13" t="e">
        <f t="shared" ca="1" si="10"/>
        <v>#REF!</v>
      </c>
      <c r="G118" s="29" t="e">
        <f t="shared" ca="1" si="11"/>
        <v>#REF!</v>
      </c>
      <c r="H118" s="28" t="e">
        <f t="shared" ca="1" si="12"/>
        <v>#REF!</v>
      </c>
      <c r="I118" s="28" t="str">
        <f t="shared" si="13"/>
        <v>DOAS DOGUS OTOMOTIV</v>
      </c>
      <c r="J118" s="16" t="e">
        <f>LOOKUP(B118,#REF!,#REF!)</f>
        <v>#REF!</v>
      </c>
      <c r="K118" s="16" t="e">
        <f>LOOKUP(B118,#REF!,#REF!)</f>
        <v>#REF!</v>
      </c>
      <c r="L118" s="17"/>
      <c r="M118" s="18"/>
      <c r="N118" s="18"/>
      <c r="O118" s="19"/>
      <c r="P118" s="19"/>
      <c r="Q118" s="20"/>
      <c r="R118" s="21"/>
      <c r="S118" s="19"/>
    </row>
    <row r="119" spans="1:19" ht="17.399999999999999" customHeight="1" x14ac:dyDescent="0.3">
      <c r="A119" s="3">
        <v>117</v>
      </c>
      <c r="B119" s="12" t="s">
        <v>548</v>
      </c>
      <c r="C119" s="29" t="e">
        <f t="shared" ca="1" si="7"/>
        <v>#DIV/0!</v>
      </c>
      <c r="D119" s="35" t="e">
        <f t="shared" ca="1" si="8"/>
        <v>#DIV/0!</v>
      </c>
      <c r="E119" s="29" t="e">
        <f t="shared" ca="1" si="9"/>
        <v>#REF!</v>
      </c>
      <c r="F119" s="13" t="e">
        <f t="shared" ca="1" si="10"/>
        <v>#REF!</v>
      </c>
      <c r="G119" s="29" t="e">
        <f t="shared" ca="1" si="11"/>
        <v>#REF!</v>
      </c>
      <c r="H119" s="28" t="e">
        <f t="shared" ca="1" si="12"/>
        <v>#REF!</v>
      </c>
      <c r="I119" s="28" t="str">
        <f t="shared" si="13"/>
        <v>DOBUR DOGAN BURDA</v>
      </c>
      <c r="J119" s="16" t="e">
        <f>LOOKUP(B119,#REF!,#REF!)</f>
        <v>#REF!</v>
      </c>
      <c r="K119" s="16" t="e">
        <f>LOOKUP(B119,#REF!,#REF!)</f>
        <v>#REF!</v>
      </c>
      <c r="L119" s="17"/>
      <c r="M119" s="18"/>
      <c r="N119" s="18"/>
      <c r="O119" s="19"/>
      <c r="P119" s="19"/>
      <c r="Q119" s="20"/>
      <c r="R119" s="21"/>
      <c r="S119" s="19"/>
    </row>
    <row r="120" spans="1:19" ht="17.399999999999999" customHeight="1" x14ac:dyDescent="0.3">
      <c r="A120" s="3">
        <v>118</v>
      </c>
      <c r="B120" s="12" t="s">
        <v>549</v>
      </c>
      <c r="C120" s="29" t="e">
        <f t="shared" ca="1" si="7"/>
        <v>#DIV/0!</v>
      </c>
      <c r="D120" s="35" t="e">
        <f t="shared" ca="1" si="8"/>
        <v>#DIV/0!</v>
      </c>
      <c r="E120" s="29" t="e">
        <f t="shared" ca="1" si="9"/>
        <v>#REF!</v>
      </c>
      <c r="F120" s="13" t="e">
        <f t="shared" ca="1" si="10"/>
        <v>#REF!</v>
      </c>
      <c r="G120" s="29" t="e">
        <f t="shared" ca="1" si="11"/>
        <v>#REF!</v>
      </c>
      <c r="H120" s="28" t="e">
        <f t="shared" ca="1" si="12"/>
        <v>#REF!</v>
      </c>
      <c r="I120" s="28" t="str">
        <f t="shared" si="13"/>
        <v>DOCO DO-CO</v>
      </c>
      <c r="J120" s="16" t="e">
        <f>LOOKUP(B120,#REF!,#REF!)</f>
        <v>#REF!</v>
      </c>
      <c r="K120" s="16" t="e">
        <f>LOOKUP(B120,#REF!,#REF!)</f>
        <v>#REF!</v>
      </c>
      <c r="L120" s="17"/>
      <c r="M120" s="18"/>
      <c r="N120" s="18"/>
      <c r="O120" s="19"/>
      <c r="P120" s="19"/>
      <c r="Q120" s="20"/>
      <c r="R120" s="21"/>
      <c r="S120" s="19"/>
    </row>
    <row r="121" spans="1:19" ht="17.399999999999999" customHeight="1" x14ac:dyDescent="0.3">
      <c r="A121" s="3">
        <v>119</v>
      </c>
      <c r="B121" s="12" t="s">
        <v>550</v>
      </c>
      <c r="C121" s="29" t="e">
        <f t="shared" ca="1" si="7"/>
        <v>#DIV/0!</v>
      </c>
      <c r="D121" s="35" t="e">
        <f t="shared" ca="1" si="8"/>
        <v>#DIV/0!</v>
      </c>
      <c r="E121" s="29" t="e">
        <f t="shared" ca="1" si="9"/>
        <v>#REF!</v>
      </c>
      <c r="F121" s="13" t="e">
        <f t="shared" ca="1" si="10"/>
        <v>#REF!</v>
      </c>
      <c r="G121" s="29" t="e">
        <f t="shared" ca="1" si="11"/>
        <v>#REF!</v>
      </c>
      <c r="H121" s="28" t="e">
        <f t="shared" ca="1" si="12"/>
        <v>#REF!</v>
      </c>
      <c r="I121" s="28" t="str">
        <f t="shared" si="13"/>
        <v>DOGUB DOGUSAN</v>
      </c>
      <c r="J121" s="16" t="e">
        <f>LOOKUP(B121,#REF!,#REF!)</f>
        <v>#REF!</v>
      </c>
      <c r="K121" s="16" t="e">
        <f>LOOKUP(B121,#REF!,#REF!)</f>
        <v>#REF!</v>
      </c>
      <c r="L121" s="17"/>
      <c r="M121" s="18"/>
      <c r="N121" s="18"/>
      <c r="O121" s="19"/>
      <c r="P121" s="19"/>
      <c r="Q121" s="20"/>
      <c r="R121" s="21"/>
      <c r="S121" s="19"/>
    </row>
    <row r="122" spans="1:19" ht="17.399999999999999" customHeight="1" x14ac:dyDescent="0.3">
      <c r="A122" s="3">
        <v>120</v>
      </c>
      <c r="B122" s="12" t="s">
        <v>551</v>
      </c>
      <c r="C122" s="29" t="e">
        <f t="shared" ca="1" si="7"/>
        <v>#DIV/0!</v>
      </c>
      <c r="D122" s="35" t="e">
        <f t="shared" ca="1" si="8"/>
        <v>#DIV/0!</v>
      </c>
      <c r="E122" s="29" t="e">
        <f t="shared" ca="1" si="9"/>
        <v>#REF!</v>
      </c>
      <c r="F122" s="13" t="e">
        <f t="shared" ca="1" si="10"/>
        <v>#REF!</v>
      </c>
      <c r="G122" s="29" t="e">
        <f t="shared" ca="1" si="11"/>
        <v>#REF!</v>
      </c>
      <c r="H122" s="28" t="e">
        <f t="shared" ca="1" si="12"/>
        <v>#REF!</v>
      </c>
      <c r="I122" s="28" t="str">
        <f t="shared" si="13"/>
        <v>DOHOL DOGAN HOLDING</v>
      </c>
      <c r="J122" s="16" t="e">
        <f>LOOKUP(B122,#REF!,#REF!)</f>
        <v>#REF!</v>
      </c>
      <c r="K122" s="16" t="e">
        <f>LOOKUP(B122,#REF!,#REF!)</f>
        <v>#REF!</v>
      </c>
      <c r="L122" s="17"/>
      <c r="M122" s="18"/>
      <c r="N122" s="18"/>
      <c r="O122" s="19"/>
      <c r="P122" s="19"/>
      <c r="Q122" s="20"/>
      <c r="R122" s="21"/>
      <c r="S122" s="19"/>
    </row>
    <row r="123" spans="1:19" ht="17.399999999999999" customHeight="1" x14ac:dyDescent="0.3">
      <c r="A123" s="3">
        <v>121</v>
      </c>
      <c r="B123" s="12" t="s">
        <v>552</v>
      </c>
      <c r="C123" s="29" t="e">
        <f t="shared" ca="1" si="7"/>
        <v>#DIV/0!</v>
      </c>
      <c r="D123" s="35" t="e">
        <f t="shared" ca="1" si="8"/>
        <v>#DIV/0!</v>
      </c>
      <c r="E123" s="29" t="e">
        <f t="shared" ca="1" si="9"/>
        <v>#REF!</v>
      </c>
      <c r="F123" s="13" t="e">
        <f t="shared" ca="1" si="10"/>
        <v>#REF!</v>
      </c>
      <c r="G123" s="29" t="e">
        <f t="shared" ca="1" si="11"/>
        <v>#REF!</v>
      </c>
      <c r="H123" s="28" t="e">
        <f t="shared" ca="1" si="12"/>
        <v>#REF!</v>
      </c>
      <c r="I123" s="28" t="str">
        <f t="shared" si="13"/>
        <v>DOKTA DOKTAS DOKUMCULUK</v>
      </c>
      <c r="J123" s="16" t="e">
        <f>LOOKUP(B123,#REF!,#REF!)</f>
        <v>#REF!</v>
      </c>
      <c r="K123" s="16" t="e">
        <f>LOOKUP(B123,#REF!,#REF!)</f>
        <v>#REF!</v>
      </c>
      <c r="L123" s="17"/>
      <c r="M123" s="18"/>
      <c r="N123" s="18"/>
      <c r="O123" s="19"/>
      <c r="P123" s="19"/>
      <c r="Q123" s="20"/>
      <c r="R123" s="21"/>
      <c r="S123" s="19"/>
    </row>
    <row r="124" spans="1:19" ht="17.399999999999999" customHeight="1" x14ac:dyDescent="0.3">
      <c r="A124" s="3">
        <v>122</v>
      </c>
      <c r="B124" s="12" t="s">
        <v>553</v>
      </c>
      <c r="C124" s="29" t="e">
        <f t="shared" ca="1" si="7"/>
        <v>#DIV/0!</v>
      </c>
      <c r="D124" s="35" t="e">
        <f t="shared" ca="1" si="8"/>
        <v>#DIV/0!</v>
      </c>
      <c r="E124" s="29" t="e">
        <f t="shared" ca="1" si="9"/>
        <v>#REF!</v>
      </c>
      <c r="F124" s="13" t="e">
        <f t="shared" ca="1" si="10"/>
        <v>#REF!</v>
      </c>
      <c r="G124" s="29" t="e">
        <f t="shared" ca="1" si="11"/>
        <v>#REF!</v>
      </c>
      <c r="H124" s="28" t="e">
        <f t="shared" ca="1" si="12"/>
        <v>#REF!</v>
      </c>
      <c r="I124" s="28" t="str">
        <f t="shared" si="13"/>
        <v>DURDO DURAN DOGAN BASIM</v>
      </c>
      <c r="J124" s="16" t="e">
        <f>LOOKUP(B124,#REF!,#REF!)</f>
        <v>#REF!</v>
      </c>
      <c r="K124" s="16" t="e">
        <f>LOOKUP(B124,#REF!,#REF!)</f>
        <v>#REF!</v>
      </c>
      <c r="L124" s="17"/>
      <c r="M124" s="18"/>
      <c r="N124" s="18"/>
      <c r="O124" s="19"/>
      <c r="P124" s="19"/>
      <c r="Q124" s="20"/>
      <c r="R124" s="21"/>
      <c r="S124" s="19"/>
    </row>
    <row r="125" spans="1:19" ht="17.399999999999999" customHeight="1" x14ac:dyDescent="0.3">
      <c r="A125" s="3">
        <v>123</v>
      </c>
      <c r="B125" s="12" t="s">
        <v>554</v>
      </c>
      <c r="C125" s="29" t="e">
        <f t="shared" ca="1" si="7"/>
        <v>#DIV/0!</v>
      </c>
      <c r="D125" s="35" t="e">
        <f t="shared" ca="1" si="8"/>
        <v>#DIV/0!</v>
      </c>
      <c r="E125" s="29" t="e">
        <f t="shared" ca="1" si="9"/>
        <v>#REF!</v>
      </c>
      <c r="F125" s="13" t="e">
        <f t="shared" ca="1" si="10"/>
        <v>#REF!</v>
      </c>
      <c r="G125" s="29" t="e">
        <f t="shared" ca="1" si="11"/>
        <v>#REF!</v>
      </c>
      <c r="H125" s="28" t="e">
        <f t="shared" ca="1" si="12"/>
        <v>#REF!</v>
      </c>
      <c r="I125" s="28" t="str">
        <f t="shared" si="13"/>
        <v>DYOBY DYO BOYA</v>
      </c>
      <c r="J125" s="16" t="e">
        <f>LOOKUP(B125,#REF!,#REF!)</f>
        <v>#REF!</v>
      </c>
      <c r="K125" s="16" t="e">
        <f>LOOKUP(B125,#REF!,#REF!)</f>
        <v>#REF!</v>
      </c>
      <c r="L125" s="17"/>
      <c r="M125" s="18"/>
      <c r="N125" s="18"/>
      <c r="O125" s="19"/>
      <c r="P125" s="19"/>
      <c r="Q125" s="20"/>
      <c r="R125" s="21"/>
      <c r="S125" s="19"/>
    </row>
    <row r="126" spans="1:19" ht="17.399999999999999" customHeight="1" x14ac:dyDescent="0.3">
      <c r="A126" s="3">
        <v>124</v>
      </c>
      <c r="B126" s="12" t="s">
        <v>555</v>
      </c>
      <c r="C126" s="29" t="e">
        <f t="shared" ca="1" si="7"/>
        <v>#DIV/0!</v>
      </c>
      <c r="D126" s="35" t="e">
        <f t="shared" ca="1" si="8"/>
        <v>#DIV/0!</v>
      </c>
      <c r="E126" s="29" t="e">
        <f t="shared" ca="1" si="9"/>
        <v>#REF!</v>
      </c>
      <c r="F126" s="13" t="e">
        <f t="shared" ca="1" si="10"/>
        <v>#REF!</v>
      </c>
      <c r="G126" s="29" t="e">
        <f t="shared" ca="1" si="11"/>
        <v>#REF!</v>
      </c>
      <c r="H126" s="28" t="e">
        <f t="shared" ca="1" si="12"/>
        <v>#REF!</v>
      </c>
      <c r="I126" s="28" t="str">
        <f t="shared" si="13"/>
        <v>DZGYO DENIZ GMYO</v>
      </c>
      <c r="J126" s="16" t="e">
        <f>LOOKUP(B126,#REF!,#REF!)</f>
        <v>#REF!</v>
      </c>
      <c r="K126" s="16" t="e">
        <f>LOOKUP(B126,#REF!,#REF!)</f>
        <v>#REF!</v>
      </c>
      <c r="L126" s="17"/>
      <c r="M126" s="18"/>
      <c r="N126" s="18"/>
      <c r="O126" s="19"/>
      <c r="P126" s="19"/>
      <c r="Q126" s="20"/>
      <c r="R126" s="21"/>
      <c r="S126" s="19"/>
    </row>
    <row r="127" spans="1:19" ht="17.399999999999999" customHeight="1" x14ac:dyDescent="0.3">
      <c r="A127" s="3">
        <v>125</v>
      </c>
      <c r="B127" s="12" t="s">
        <v>556</v>
      </c>
      <c r="C127" s="29" t="e">
        <f t="shared" ca="1" si="7"/>
        <v>#DIV/0!</v>
      </c>
      <c r="D127" s="35" t="e">
        <f t="shared" ca="1" si="8"/>
        <v>#DIV/0!</v>
      </c>
      <c r="E127" s="29" t="e">
        <f t="shared" ca="1" si="9"/>
        <v>#REF!</v>
      </c>
      <c r="F127" s="13" t="e">
        <f t="shared" ca="1" si="10"/>
        <v>#REF!</v>
      </c>
      <c r="G127" s="29" t="e">
        <f t="shared" ca="1" si="11"/>
        <v>#REF!</v>
      </c>
      <c r="H127" s="28" t="e">
        <f t="shared" ca="1" si="12"/>
        <v>#REF!</v>
      </c>
      <c r="I127" s="28" t="str">
        <f t="shared" si="13"/>
        <v>ECILC ECZACIBASI ILAC</v>
      </c>
      <c r="J127" s="16" t="e">
        <f>LOOKUP(B127,#REF!,#REF!)</f>
        <v>#REF!</v>
      </c>
      <c r="K127" s="16" t="e">
        <f>LOOKUP(B127,#REF!,#REF!)</f>
        <v>#REF!</v>
      </c>
      <c r="L127" s="17"/>
      <c r="M127" s="18"/>
      <c r="N127" s="18"/>
      <c r="O127" s="19"/>
      <c r="P127" s="19"/>
      <c r="Q127" s="20"/>
      <c r="R127" s="21"/>
      <c r="S127" s="19"/>
    </row>
    <row r="128" spans="1:19" ht="17.399999999999999" customHeight="1" x14ac:dyDescent="0.3">
      <c r="A128" s="3">
        <v>126</v>
      </c>
      <c r="B128" s="12" t="s">
        <v>557</v>
      </c>
      <c r="C128" s="29" t="e">
        <f t="shared" ca="1" si="7"/>
        <v>#DIV/0!</v>
      </c>
      <c r="D128" s="35" t="e">
        <f t="shared" ca="1" si="8"/>
        <v>#DIV/0!</v>
      </c>
      <c r="E128" s="29" t="e">
        <f t="shared" ca="1" si="9"/>
        <v>#REF!</v>
      </c>
      <c r="F128" s="13" t="e">
        <f t="shared" ca="1" si="10"/>
        <v>#REF!</v>
      </c>
      <c r="G128" s="29" t="e">
        <f t="shared" ca="1" si="11"/>
        <v>#REF!</v>
      </c>
      <c r="H128" s="28" t="e">
        <f t="shared" ca="1" si="12"/>
        <v>#REF!</v>
      </c>
      <c r="I128" s="28" t="str">
        <f t="shared" si="13"/>
        <v>ECZYT ECZACIBASI YATIRIM</v>
      </c>
      <c r="J128" s="16" t="e">
        <f>LOOKUP(B128,#REF!,#REF!)</f>
        <v>#REF!</v>
      </c>
      <c r="K128" s="16" t="e">
        <f>LOOKUP(B128,#REF!,#REF!)</f>
        <v>#REF!</v>
      </c>
      <c r="L128" s="17"/>
      <c r="M128" s="18"/>
      <c r="N128" s="18"/>
      <c r="O128" s="19"/>
      <c r="P128" s="19"/>
      <c r="Q128" s="19"/>
      <c r="R128" s="20"/>
      <c r="S128" s="19"/>
    </row>
    <row r="129" spans="1:160" ht="17.399999999999999" customHeight="1" x14ac:dyDescent="0.3">
      <c r="A129" s="3">
        <v>127</v>
      </c>
      <c r="B129" s="12" t="s">
        <v>558</v>
      </c>
      <c r="C129" s="29" t="e">
        <f t="shared" ca="1" si="7"/>
        <v>#DIV/0!</v>
      </c>
      <c r="D129" s="35" t="e">
        <f t="shared" ca="1" si="8"/>
        <v>#DIV/0!</v>
      </c>
      <c r="E129" s="29" t="e">
        <f t="shared" ca="1" si="9"/>
        <v>#REF!</v>
      </c>
      <c r="F129" s="13" t="e">
        <f t="shared" ca="1" si="10"/>
        <v>#REF!</v>
      </c>
      <c r="G129" s="29" t="e">
        <f t="shared" ca="1" si="11"/>
        <v>#REF!</v>
      </c>
      <c r="H129" s="28" t="e">
        <f t="shared" ca="1" si="12"/>
        <v>#REF!</v>
      </c>
      <c r="I129" s="28" t="str">
        <f t="shared" si="13"/>
        <v>EDATA E-DATA TEKNOLOJI</v>
      </c>
      <c r="J129" s="16" t="e">
        <f>LOOKUP(B129,#REF!,#REF!)</f>
        <v>#REF!</v>
      </c>
      <c r="K129" s="16" t="e">
        <f>LOOKUP(B129,#REF!,#REF!)</f>
        <v>#REF!</v>
      </c>
      <c r="L129" s="17"/>
      <c r="M129" s="18"/>
      <c r="N129" s="18"/>
      <c r="O129" s="19"/>
      <c r="P129" s="19"/>
      <c r="Q129" s="20"/>
      <c r="R129" s="21"/>
      <c r="S129" s="19"/>
    </row>
    <row r="130" spans="1:160" ht="17.399999999999999" customHeight="1" x14ac:dyDescent="0.3">
      <c r="A130" s="3">
        <v>128</v>
      </c>
      <c r="B130" s="12" t="s">
        <v>559</v>
      </c>
      <c r="C130" s="29" t="e">
        <f t="shared" ca="1" si="7"/>
        <v>#DIV/0!</v>
      </c>
      <c r="D130" s="35" t="e">
        <f t="shared" ca="1" si="8"/>
        <v>#DIV/0!</v>
      </c>
      <c r="E130" s="29" t="e">
        <f t="shared" ca="1" si="9"/>
        <v>#REF!</v>
      </c>
      <c r="F130" s="13" t="e">
        <f t="shared" ca="1" si="10"/>
        <v>#REF!</v>
      </c>
      <c r="G130" s="29" t="e">
        <f t="shared" ca="1" si="11"/>
        <v>#REF!</v>
      </c>
      <c r="H130" s="28" t="e">
        <f t="shared" ca="1" si="12"/>
        <v>#REF!</v>
      </c>
      <c r="I130" s="28" t="str">
        <f t="shared" si="13"/>
        <v>EDIP EDIP GAYRIMENKUL</v>
      </c>
      <c r="J130" s="16" t="e">
        <f>LOOKUP(B130,#REF!,#REF!)</f>
        <v>#REF!</v>
      </c>
      <c r="K130" s="16" t="e">
        <f>LOOKUP(B130,#REF!,#REF!)</f>
        <v>#REF!</v>
      </c>
      <c r="L130" s="17"/>
      <c r="M130" s="22"/>
      <c r="N130" s="22"/>
      <c r="O130" s="21"/>
      <c r="P130" s="21"/>
      <c r="Q130" s="20"/>
      <c r="R130" s="21"/>
      <c r="S130" s="19"/>
      <c r="FD130" s="2"/>
    </row>
    <row r="131" spans="1:160" ht="17.399999999999999" customHeight="1" x14ac:dyDescent="0.3">
      <c r="A131" s="3">
        <v>129</v>
      </c>
      <c r="B131" s="12" t="s">
        <v>560</v>
      </c>
      <c r="C131" s="29" t="e">
        <f t="shared" ca="1" si="7"/>
        <v>#DIV/0!</v>
      </c>
      <c r="D131" s="35" t="e">
        <f t="shared" ca="1" si="8"/>
        <v>#DIV/0!</v>
      </c>
      <c r="E131" s="29" t="e">
        <f t="shared" ca="1" si="9"/>
        <v>#REF!</v>
      </c>
      <c r="F131" s="13" t="e">
        <f t="shared" ca="1" si="10"/>
        <v>#REF!</v>
      </c>
      <c r="G131" s="29" t="e">
        <f t="shared" ca="1" si="11"/>
        <v>#REF!</v>
      </c>
      <c r="H131" s="28" t="e">
        <f t="shared" ca="1" si="12"/>
        <v>#REF!</v>
      </c>
      <c r="I131" s="28" t="str">
        <f t="shared" si="13"/>
        <v>EGEEN EGE ENDUSTRI</v>
      </c>
      <c r="J131" s="16" t="e">
        <f>LOOKUP(B131,#REF!,#REF!)</f>
        <v>#REF!</v>
      </c>
      <c r="K131" s="16" t="e">
        <f>LOOKUP(B131,#REF!,#REF!)</f>
        <v>#REF!</v>
      </c>
      <c r="L131" s="23"/>
      <c r="M131" s="22"/>
      <c r="N131" s="22"/>
      <c r="O131" s="19"/>
      <c r="P131" s="19"/>
      <c r="Q131" s="20"/>
      <c r="R131" s="21"/>
      <c r="S131" s="19"/>
      <c r="FD131" s="2"/>
    </row>
    <row r="132" spans="1:160" ht="17.399999999999999" customHeight="1" x14ac:dyDescent="0.3">
      <c r="A132" s="3">
        <v>130</v>
      </c>
      <c r="B132" s="12" t="s">
        <v>561</v>
      </c>
      <c r="C132" s="29" t="e">
        <f t="shared" ref="C132:C195" ca="1" si="14">D132</f>
        <v>#DIV/0!</v>
      </c>
      <c r="D132" s="35" t="e">
        <f t="shared" ref="D132:D195" ca="1" si="15">((LOOKUP($J$2,$J$3:$KN$3,J132:KN132)-LOOKUP($K$2,$J$3:$KN$3,J132:KN132))*100)/LOOKUP($K$2,$J$3:$KN$3,J132:KN132)</f>
        <v>#DIV/0!</v>
      </c>
      <c r="E132" s="29" t="e">
        <f t="shared" ref="E132:E195" ca="1" si="16">F132</f>
        <v>#REF!</v>
      </c>
      <c r="F132" s="13" t="e">
        <f t="shared" ref="F132:F195" ca="1" si="17">((LOOKUP($J$2,$J$3:$KN$3,J132:KN132)-LOOKUP($J$3,$J$3:$KN$3,J132:KN132))*100)/LOOKUP($J$2,$J$3:$KN$3,J132:KN132)</f>
        <v>#REF!</v>
      </c>
      <c r="G132" s="29" t="e">
        <f t="shared" ref="G132:G195" ca="1" si="18">H132</f>
        <v>#REF!</v>
      </c>
      <c r="H132" s="28" t="e">
        <f t="shared" ref="H132:H195" ca="1" si="19">((LOOKUP($J$2,$J$3:$KN$3,J132:KN132)-LOOKUP($L$2,$J$3:$FC$3,J132:FC132))*100)/LOOKUP($L$2,$J$3:$FC$3,J132:FC132)</f>
        <v>#REF!</v>
      </c>
      <c r="I132" s="28" t="str">
        <f t="shared" si="13"/>
        <v>EGGUB EGE GUBRE</v>
      </c>
      <c r="J132" s="16" t="e">
        <f>LOOKUP(B132,#REF!,#REF!)</f>
        <v>#REF!</v>
      </c>
      <c r="K132" s="16" t="e">
        <f>LOOKUP(B132,#REF!,#REF!)</f>
        <v>#REF!</v>
      </c>
      <c r="L132" s="17"/>
      <c r="M132" s="18"/>
      <c r="N132" s="18"/>
      <c r="O132" s="19"/>
      <c r="P132" s="19"/>
      <c r="Q132" s="20"/>
      <c r="R132" s="21"/>
      <c r="S132" s="19"/>
    </row>
    <row r="133" spans="1:160" ht="17.399999999999999" customHeight="1" x14ac:dyDescent="0.3">
      <c r="A133" s="3">
        <v>131</v>
      </c>
      <c r="B133" s="12" t="s">
        <v>562</v>
      </c>
      <c r="C133" s="29" t="e">
        <f t="shared" ca="1" si="14"/>
        <v>#DIV/0!</v>
      </c>
      <c r="D133" s="35" t="e">
        <f t="shared" ca="1" si="15"/>
        <v>#DIV/0!</v>
      </c>
      <c r="E133" s="29" t="e">
        <f t="shared" ca="1" si="16"/>
        <v>#REF!</v>
      </c>
      <c r="F133" s="13" t="e">
        <f t="shared" ca="1" si="17"/>
        <v>#REF!</v>
      </c>
      <c r="G133" s="29" t="e">
        <f t="shared" ca="1" si="18"/>
        <v>#REF!</v>
      </c>
      <c r="H133" s="28" t="e">
        <f t="shared" ca="1" si="19"/>
        <v>#REF!</v>
      </c>
      <c r="I133" s="28" t="str">
        <f t="shared" ref="I133:I196" si="20">B133</f>
        <v>EGPRO EGE PROFIL</v>
      </c>
      <c r="J133" s="16" t="e">
        <f>LOOKUP(B133,#REF!,#REF!)</f>
        <v>#REF!</v>
      </c>
      <c r="K133" s="16" t="e">
        <f>LOOKUP(B133,#REF!,#REF!)</f>
        <v>#REF!</v>
      </c>
      <c r="L133" s="17"/>
      <c r="M133" s="18"/>
      <c r="N133" s="18"/>
      <c r="O133" s="19"/>
      <c r="P133" s="19"/>
      <c r="Q133" s="20"/>
      <c r="R133" s="21"/>
      <c r="S133" s="19"/>
    </row>
    <row r="134" spans="1:160" ht="17.399999999999999" customHeight="1" x14ac:dyDescent="0.3">
      <c r="A134" s="3">
        <v>132</v>
      </c>
      <c r="B134" s="12" t="s">
        <v>563</v>
      </c>
      <c r="C134" s="29" t="e">
        <f t="shared" ca="1" si="14"/>
        <v>#DIV/0!</v>
      </c>
      <c r="D134" s="35" t="e">
        <f t="shared" ca="1" si="15"/>
        <v>#DIV/0!</v>
      </c>
      <c r="E134" s="29" t="e">
        <f t="shared" ca="1" si="16"/>
        <v>#REF!</v>
      </c>
      <c r="F134" s="13" t="e">
        <f t="shared" ca="1" si="17"/>
        <v>#REF!</v>
      </c>
      <c r="G134" s="29" t="e">
        <f t="shared" ca="1" si="18"/>
        <v>#REF!</v>
      </c>
      <c r="H134" s="28" t="e">
        <f t="shared" ca="1" si="19"/>
        <v>#REF!</v>
      </c>
      <c r="I134" s="28" t="str">
        <f t="shared" si="20"/>
        <v>EGSER EGE SERAMIK</v>
      </c>
      <c r="J134" s="16" t="e">
        <f>LOOKUP(B134,#REF!,#REF!)</f>
        <v>#REF!</v>
      </c>
      <c r="K134" s="16" t="e">
        <f>LOOKUP(B134,#REF!,#REF!)</f>
        <v>#REF!</v>
      </c>
      <c r="L134" s="17"/>
      <c r="M134" s="18"/>
      <c r="N134" s="18"/>
      <c r="O134" s="19"/>
      <c r="P134" s="19"/>
      <c r="Q134" s="20"/>
      <c r="R134" s="21"/>
      <c r="S134" s="19"/>
    </row>
    <row r="135" spans="1:160" ht="17.399999999999999" customHeight="1" x14ac:dyDescent="0.3">
      <c r="A135" s="3">
        <v>133</v>
      </c>
      <c r="B135" s="12" t="s">
        <v>564</v>
      </c>
      <c r="C135" s="29" t="e">
        <f t="shared" ca="1" si="14"/>
        <v>#DIV/0!</v>
      </c>
      <c r="D135" s="35" t="e">
        <f t="shared" ca="1" si="15"/>
        <v>#DIV/0!</v>
      </c>
      <c r="E135" s="29" t="e">
        <f t="shared" ca="1" si="16"/>
        <v>#REF!</v>
      </c>
      <c r="F135" s="13" t="e">
        <f t="shared" ca="1" si="17"/>
        <v>#REF!</v>
      </c>
      <c r="G135" s="29" t="e">
        <f t="shared" ca="1" si="18"/>
        <v>#REF!</v>
      </c>
      <c r="H135" s="28" t="e">
        <f t="shared" ca="1" si="19"/>
        <v>#REF!</v>
      </c>
      <c r="I135" s="28" t="str">
        <f t="shared" si="20"/>
        <v>EKGYO EMLAK KONUT GMYO</v>
      </c>
      <c r="J135" s="16" t="e">
        <f>LOOKUP(B135,#REF!,#REF!)</f>
        <v>#REF!</v>
      </c>
      <c r="K135" s="16" t="e">
        <f>LOOKUP(B135,#REF!,#REF!)</f>
        <v>#REF!</v>
      </c>
      <c r="L135" s="17"/>
      <c r="M135" s="18"/>
      <c r="N135" s="18"/>
      <c r="O135" s="19"/>
      <c r="P135" s="19"/>
      <c r="Q135" s="20"/>
      <c r="R135" s="21"/>
      <c r="S135" s="19"/>
    </row>
    <row r="136" spans="1:160" ht="17.399999999999999" customHeight="1" x14ac:dyDescent="0.3">
      <c r="A136" s="3">
        <v>134</v>
      </c>
      <c r="B136" s="12" t="s">
        <v>565</v>
      </c>
      <c r="C136" s="29" t="e">
        <f t="shared" ca="1" si="14"/>
        <v>#DIV/0!</v>
      </c>
      <c r="D136" s="35" t="e">
        <f t="shared" ca="1" si="15"/>
        <v>#DIV/0!</v>
      </c>
      <c r="E136" s="29" t="e">
        <f t="shared" ca="1" si="16"/>
        <v>#REF!</v>
      </c>
      <c r="F136" s="13" t="e">
        <f t="shared" ca="1" si="17"/>
        <v>#REF!</v>
      </c>
      <c r="G136" s="29" t="e">
        <f t="shared" ca="1" si="18"/>
        <v>#REF!</v>
      </c>
      <c r="H136" s="28" t="e">
        <f t="shared" ca="1" si="19"/>
        <v>#REF!</v>
      </c>
      <c r="I136" s="28" t="str">
        <f t="shared" si="20"/>
        <v>EKIZ EKIZ KIMYA</v>
      </c>
      <c r="J136" s="16" t="e">
        <f>LOOKUP(B136,#REF!,#REF!)</f>
        <v>#REF!</v>
      </c>
      <c r="K136" s="16" t="e">
        <f>LOOKUP(B136,#REF!,#REF!)</f>
        <v>#REF!</v>
      </c>
      <c r="L136" s="17"/>
      <c r="M136" s="18"/>
      <c r="N136" s="18"/>
      <c r="O136" s="19"/>
      <c r="P136" s="19"/>
      <c r="Q136" s="20"/>
      <c r="R136" s="21"/>
      <c r="S136" s="19"/>
    </row>
    <row r="137" spans="1:160" ht="17.399999999999999" customHeight="1" x14ac:dyDescent="0.3">
      <c r="A137" s="3">
        <v>135</v>
      </c>
      <c r="B137" s="12" t="s">
        <v>566</v>
      </c>
      <c r="C137" s="29" t="e">
        <f t="shared" ca="1" si="14"/>
        <v>#DIV/0!</v>
      </c>
      <c r="D137" s="35" t="e">
        <f t="shared" ca="1" si="15"/>
        <v>#DIV/0!</v>
      </c>
      <c r="E137" s="29" t="e">
        <f t="shared" ca="1" si="16"/>
        <v>#REF!</v>
      </c>
      <c r="F137" s="13" t="e">
        <f t="shared" ca="1" si="17"/>
        <v>#REF!</v>
      </c>
      <c r="G137" s="29" t="e">
        <f t="shared" ca="1" si="18"/>
        <v>#REF!</v>
      </c>
      <c r="H137" s="28" t="e">
        <f t="shared" ca="1" si="19"/>
        <v>#REF!</v>
      </c>
      <c r="I137" s="28" t="str">
        <f t="shared" si="20"/>
        <v>EMKEL EMEK ELEKTRIK</v>
      </c>
      <c r="J137" s="16" t="e">
        <f>LOOKUP(B137,#REF!,#REF!)</f>
        <v>#REF!</v>
      </c>
      <c r="K137" s="16" t="e">
        <f>LOOKUP(B137,#REF!,#REF!)</f>
        <v>#REF!</v>
      </c>
      <c r="L137" s="17"/>
      <c r="M137" s="18"/>
      <c r="N137" s="18"/>
      <c r="O137" s="19"/>
      <c r="P137" s="19"/>
      <c r="Q137" s="20"/>
      <c r="R137" s="21"/>
      <c r="S137" s="19"/>
    </row>
    <row r="138" spans="1:160" ht="17.399999999999999" customHeight="1" x14ac:dyDescent="0.3">
      <c r="A138" s="3">
        <v>136</v>
      </c>
      <c r="B138" s="12" t="s">
        <v>567</v>
      </c>
      <c r="C138" s="29" t="e">
        <f t="shared" ca="1" si="14"/>
        <v>#DIV/0!</v>
      </c>
      <c r="D138" s="35" t="e">
        <f t="shared" ca="1" si="15"/>
        <v>#DIV/0!</v>
      </c>
      <c r="E138" s="29" t="e">
        <f t="shared" ca="1" si="16"/>
        <v>#REF!</v>
      </c>
      <c r="F138" s="13" t="e">
        <f t="shared" ca="1" si="17"/>
        <v>#REF!</v>
      </c>
      <c r="G138" s="29" t="e">
        <f t="shared" ca="1" si="18"/>
        <v>#REF!</v>
      </c>
      <c r="H138" s="28" t="e">
        <f t="shared" ca="1" si="19"/>
        <v>#REF!</v>
      </c>
      <c r="I138" s="28" t="str">
        <f t="shared" si="20"/>
        <v>EMNIS EMINIS AMBALAJ</v>
      </c>
      <c r="J138" s="16" t="e">
        <f>LOOKUP(B138,#REF!,#REF!)</f>
        <v>#REF!</v>
      </c>
      <c r="K138" s="16" t="e">
        <f>LOOKUP(B138,#REF!,#REF!)</f>
        <v>#REF!</v>
      </c>
      <c r="L138" s="17"/>
      <c r="M138" s="18"/>
      <c r="N138" s="18"/>
      <c r="O138" s="19"/>
      <c r="P138" s="19"/>
      <c r="Q138" s="20"/>
      <c r="R138" s="21"/>
      <c r="S138" s="19"/>
    </row>
    <row r="139" spans="1:160" ht="17.399999999999999" customHeight="1" x14ac:dyDescent="0.3">
      <c r="A139" s="3">
        <v>137</v>
      </c>
      <c r="B139" s="12" t="s">
        <v>568</v>
      </c>
      <c r="C139" s="29" t="e">
        <f t="shared" ca="1" si="14"/>
        <v>#DIV/0!</v>
      </c>
      <c r="D139" s="35" t="e">
        <f t="shared" ca="1" si="15"/>
        <v>#DIV/0!</v>
      </c>
      <c r="E139" s="29" t="e">
        <f t="shared" ca="1" si="16"/>
        <v>#REF!</v>
      </c>
      <c r="F139" s="13" t="e">
        <f t="shared" ca="1" si="17"/>
        <v>#REF!</v>
      </c>
      <c r="G139" s="29" t="e">
        <f t="shared" ca="1" si="18"/>
        <v>#REF!</v>
      </c>
      <c r="H139" s="28" t="e">
        <f t="shared" ca="1" si="19"/>
        <v>#REF!</v>
      </c>
      <c r="I139" s="28" t="str">
        <f t="shared" si="20"/>
        <v>ENJSA ENERJISA ENERJI</v>
      </c>
      <c r="J139" s="16" t="e">
        <f>LOOKUP(B139,#REF!,#REF!)</f>
        <v>#REF!</v>
      </c>
      <c r="K139" s="16" t="e">
        <f>LOOKUP(B139,#REF!,#REF!)</f>
        <v>#REF!</v>
      </c>
      <c r="L139" s="17"/>
      <c r="M139" s="18"/>
      <c r="N139" s="18"/>
      <c r="O139" s="19"/>
      <c r="P139" s="19"/>
      <c r="Q139" s="20"/>
      <c r="R139" s="21"/>
      <c r="S139" s="19"/>
    </row>
    <row r="140" spans="1:160" ht="17.399999999999999" customHeight="1" x14ac:dyDescent="0.3">
      <c r="A140" s="3">
        <v>138</v>
      </c>
      <c r="B140" s="12" t="s">
        <v>569</v>
      </c>
      <c r="C140" s="29" t="e">
        <f t="shared" ca="1" si="14"/>
        <v>#DIV/0!</v>
      </c>
      <c r="D140" s="35" t="e">
        <f t="shared" ca="1" si="15"/>
        <v>#DIV/0!</v>
      </c>
      <c r="E140" s="29" t="e">
        <f t="shared" ca="1" si="16"/>
        <v>#REF!</v>
      </c>
      <c r="F140" s="13" t="e">
        <f t="shared" ca="1" si="17"/>
        <v>#REF!</v>
      </c>
      <c r="G140" s="29" t="e">
        <f t="shared" ca="1" si="18"/>
        <v>#REF!</v>
      </c>
      <c r="H140" s="28" t="e">
        <f t="shared" ca="1" si="19"/>
        <v>#REF!</v>
      </c>
      <c r="I140" s="28" t="str">
        <f t="shared" si="20"/>
        <v>ENKAI ENKA INSAAT</v>
      </c>
      <c r="J140" s="16" t="e">
        <f>LOOKUP(B140,#REF!,#REF!)</f>
        <v>#REF!</v>
      </c>
      <c r="K140" s="16" t="e">
        <f>LOOKUP(B140,#REF!,#REF!)</f>
        <v>#REF!</v>
      </c>
      <c r="L140" s="17"/>
      <c r="M140" s="18"/>
      <c r="N140" s="18"/>
      <c r="O140" s="19"/>
      <c r="P140" s="19"/>
      <c r="Q140" s="20"/>
      <c r="R140" s="21"/>
      <c r="S140" s="19"/>
    </row>
    <row r="141" spans="1:160" ht="17.399999999999999" customHeight="1" x14ac:dyDescent="0.3">
      <c r="A141" s="3">
        <v>139</v>
      </c>
      <c r="B141" s="12" t="s">
        <v>570</v>
      </c>
      <c r="C141" s="29" t="e">
        <f t="shared" ca="1" si="14"/>
        <v>#DIV/0!</v>
      </c>
      <c r="D141" s="35" t="e">
        <f t="shared" ca="1" si="15"/>
        <v>#DIV/0!</v>
      </c>
      <c r="E141" s="29" t="e">
        <f t="shared" ca="1" si="16"/>
        <v>#REF!</v>
      </c>
      <c r="F141" s="13" t="e">
        <f t="shared" ca="1" si="17"/>
        <v>#REF!</v>
      </c>
      <c r="G141" s="29" t="e">
        <f t="shared" ca="1" si="18"/>
        <v>#REF!</v>
      </c>
      <c r="H141" s="28" t="e">
        <f t="shared" ca="1" si="19"/>
        <v>#REF!</v>
      </c>
      <c r="I141" s="28" t="str">
        <f t="shared" si="20"/>
        <v>EPLAS EGEPLAST</v>
      </c>
      <c r="J141" s="16" t="e">
        <f>LOOKUP(B141,#REF!,#REF!)</f>
        <v>#REF!</v>
      </c>
      <c r="K141" s="16" t="e">
        <f>LOOKUP(B141,#REF!,#REF!)</f>
        <v>#REF!</v>
      </c>
      <c r="L141" s="17"/>
      <c r="M141" s="18"/>
      <c r="N141" s="18"/>
      <c r="O141" s="19"/>
      <c r="P141" s="19"/>
      <c r="Q141" s="20"/>
      <c r="R141" s="21"/>
      <c r="S141" s="19"/>
    </row>
    <row r="142" spans="1:160" ht="17.399999999999999" customHeight="1" x14ac:dyDescent="0.3">
      <c r="A142" s="3">
        <v>140</v>
      </c>
      <c r="B142" s="12" t="s">
        <v>571</v>
      </c>
      <c r="C142" s="29" t="e">
        <f t="shared" ca="1" si="14"/>
        <v>#DIV/0!</v>
      </c>
      <c r="D142" s="35" t="e">
        <f t="shared" ca="1" si="15"/>
        <v>#DIV/0!</v>
      </c>
      <c r="E142" s="29" t="e">
        <f t="shared" ca="1" si="16"/>
        <v>#REF!</v>
      </c>
      <c r="F142" s="13" t="e">
        <f t="shared" ca="1" si="17"/>
        <v>#REF!</v>
      </c>
      <c r="G142" s="29" t="e">
        <f t="shared" ca="1" si="18"/>
        <v>#REF!</v>
      </c>
      <c r="H142" s="28" t="e">
        <f t="shared" ca="1" si="19"/>
        <v>#REF!</v>
      </c>
      <c r="I142" s="28" t="str">
        <f t="shared" si="20"/>
        <v>ERBOS ERBOSAN</v>
      </c>
      <c r="J142" s="16" t="e">
        <f>LOOKUP(B142,#REF!,#REF!)</f>
        <v>#REF!</v>
      </c>
      <c r="K142" s="16" t="e">
        <f>LOOKUP(B142,#REF!,#REF!)</f>
        <v>#REF!</v>
      </c>
      <c r="L142" s="17"/>
      <c r="M142" s="18"/>
      <c r="N142" s="18"/>
      <c r="O142" s="19"/>
      <c r="P142" s="19"/>
      <c r="Q142" s="20"/>
      <c r="R142" s="21"/>
      <c r="S142" s="19"/>
    </row>
    <row r="143" spans="1:160" ht="17.399999999999999" customHeight="1" x14ac:dyDescent="0.3">
      <c r="A143" s="3">
        <v>141</v>
      </c>
      <c r="B143" s="12" t="s">
        <v>572</v>
      </c>
      <c r="C143" s="29" t="e">
        <f t="shared" ca="1" si="14"/>
        <v>#DIV/0!</v>
      </c>
      <c r="D143" s="35" t="e">
        <f t="shared" ca="1" si="15"/>
        <v>#DIV/0!</v>
      </c>
      <c r="E143" s="29" t="e">
        <f t="shared" ca="1" si="16"/>
        <v>#REF!</v>
      </c>
      <c r="F143" s="13" t="e">
        <f t="shared" ca="1" si="17"/>
        <v>#REF!</v>
      </c>
      <c r="G143" s="29" t="e">
        <f t="shared" ca="1" si="18"/>
        <v>#REF!</v>
      </c>
      <c r="H143" s="28" t="e">
        <f t="shared" ca="1" si="19"/>
        <v>#REF!</v>
      </c>
      <c r="I143" s="28" t="str">
        <f t="shared" si="20"/>
        <v>EREGL EREGLI DEMIR CELIK</v>
      </c>
      <c r="J143" s="16" t="e">
        <f>LOOKUP(B143,#REF!,#REF!)</f>
        <v>#REF!</v>
      </c>
      <c r="K143" s="16" t="e">
        <f>LOOKUP(B143,#REF!,#REF!)</f>
        <v>#REF!</v>
      </c>
      <c r="L143" s="17"/>
      <c r="M143" s="18"/>
      <c r="N143" s="18"/>
      <c r="O143" s="19"/>
      <c r="P143" s="19"/>
      <c r="Q143" s="20"/>
      <c r="R143" s="21"/>
      <c r="S143" s="19"/>
    </row>
    <row r="144" spans="1:160" ht="17.399999999999999" customHeight="1" x14ac:dyDescent="0.3">
      <c r="A144" s="3">
        <v>142</v>
      </c>
      <c r="B144" s="12" t="s">
        <v>573</v>
      </c>
      <c r="C144" s="29" t="e">
        <f t="shared" ca="1" si="14"/>
        <v>#DIV/0!</v>
      </c>
      <c r="D144" s="35" t="e">
        <f t="shared" ca="1" si="15"/>
        <v>#DIV/0!</v>
      </c>
      <c r="E144" s="29" t="e">
        <f t="shared" ca="1" si="16"/>
        <v>#REF!</v>
      </c>
      <c r="F144" s="13" t="e">
        <f t="shared" ca="1" si="17"/>
        <v>#REF!</v>
      </c>
      <c r="G144" s="29" t="e">
        <f t="shared" ca="1" si="18"/>
        <v>#REF!</v>
      </c>
      <c r="H144" s="28" t="e">
        <f t="shared" ca="1" si="19"/>
        <v>#REF!</v>
      </c>
      <c r="I144" s="28" t="str">
        <f t="shared" si="20"/>
        <v>ERSU ERSU GIDA</v>
      </c>
      <c r="J144" s="16" t="e">
        <f>LOOKUP(B144,#REF!,#REF!)</f>
        <v>#REF!</v>
      </c>
      <c r="K144" s="16" t="e">
        <f>LOOKUP(B144,#REF!,#REF!)</f>
        <v>#REF!</v>
      </c>
      <c r="L144" s="17"/>
      <c r="M144" s="18"/>
      <c r="N144" s="18"/>
      <c r="O144" s="19"/>
      <c r="P144" s="19"/>
      <c r="Q144" s="20"/>
      <c r="R144" s="21"/>
      <c r="S144" s="19"/>
    </row>
    <row r="145" spans="1:19" ht="17.399999999999999" customHeight="1" x14ac:dyDescent="0.3">
      <c r="A145" s="3">
        <v>143</v>
      </c>
      <c r="B145" s="12" t="s">
        <v>574</v>
      </c>
      <c r="C145" s="29" t="e">
        <f t="shared" ca="1" si="14"/>
        <v>#DIV/0!</v>
      </c>
      <c r="D145" s="35" t="e">
        <f t="shared" ca="1" si="15"/>
        <v>#DIV/0!</v>
      </c>
      <c r="E145" s="29" t="e">
        <f t="shared" ca="1" si="16"/>
        <v>#REF!</v>
      </c>
      <c r="F145" s="13" t="e">
        <f t="shared" ca="1" si="17"/>
        <v>#REF!</v>
      </c>
      <c r="G145" s="29" t="e">
        <f t="shared" ca="1" si="18"/>
        <v>#REF!</v>
      </c>
      <c r="H145" s="28" t="e">
        <f t="shared" ca="1" si="19"/>
        <v>#REF!</v>
      </c>
      <c r="I145" s="28" t="str">
        <f t="shared" si="20"/>
        <v>ESCAR ESCAR TURIZM TASIMACILIK</v>
      </c>
      <c r="J145" s="16" t="e">
        <f>LOOKUP(B145,#REF!,#REF!)</f>
        <v>#REF!</v>
      </c>
      <c r="K145" s="16" t="e">
        <f>LOOKUP(B145,#REF!,#REF!)</f>
        <v>#REF!</v>
      </c>
      <c r="L145" s="17"/>
      <c r="M145" s="18"/>
      <c r="N145" s="18"/>
      <c r="O145" s="19"/>
      <c r="P145" s="19"/>
      <c r="Q145" s="20"/>
      <c r="R145" s="21"/>
      <c r="S145" s="19"/>
    </row>
    <row r="146" spans="1:19" ht="17.399999999999999" customHeight="1" x14ac:dyDescent="0.3">
      <c r="A146" s="3">
        <v>144</v>
      </c>
      <c r="B146" s="12" t="s">
        <v>575</v>
      </c>
      <c r="C146" s="29" t="e">
        <f t="shared" ca="1" si="14"/>
        <v>#DIV/0!</v>
      </c>
      <c r="D146" s="35" t="e">
        <f t="shared" ca="1" si="15"/>
        <v>#DIV/0!</v>
      </c>
      <c r="E146" s="29" t="e">
        <f t="shared" ca="1" si="16"/>
        <v>#REF!</v>
      </c>
      <c r="F146" s="13" t="e">
        <f t="shared" ca="1" si="17"/>
        <v>#REF!</v>
      </c>
      <c r="G146" s="29" t="e">
        <f t="shared" ca="1" si="18"/>
        <v>#REF!</v>
      </c>
      <c r="H146" s="28" t="e">
        <f t="shared" ca="1" si="19"/>
        <v>#REF!</v>
      </c>
      <c r="I146" s="28" t="str">
        <f t="shared" si="20"/>
        <v>ESCOM ESCORT TEKNOLOJI</v>
      </c>
      <c r="J146" s="16" t="e">
        <f>LOOKUP(B146,#REF!,#REF!)</f>
        <v>#REF!</v>
      </c>
      <c r="K146" s="16" t="e">
        <f>LOOKUP(B146,#REF!,#REF!)</f>
        <v>#REF!</v>
      </c>
      <c r="L146" s="17"/>
      <c r="M146" s="18"/>
      <c r="N146" s="18"/>
      <c r="O146" s="19"/>
      <c r="P146" s="19"/>
      <c r="Q146" s="19"/>
      <c r="R146" s="20"/>
      <c r="S146" s="19"/>
    </row>
    <row r="147" spans="1:19" ht="17.399999999999999" customHeight="1" x14ac:dyDescent="0.3">
      <c r="A147" s="3">
        <v>145</v>
      </c>
      <c r="B147" s="12" t="s">
        <v>576</v>
      </c>
      <c r="C147" s="29" t="e">
        <f t="shared" ca="1" si="14"/>
        <v>#DIV/0!</v>
      </c>
      <c r="D147" s="35" t="e">
        <f t="shared" ca="1" si="15"/>
        <v>#DIV/0!</v>
      </c>
      <c r="E147" s="29" t="e">
        <f t="shared" ca="1" si="16"/>
        <v>#REF!</v>
      </c>
      <c r="F147" s="13" t="e">
        <f t="shared" ca="1" si="17"/>
        <v>#REF!</v>
      </c>
      <c r="G147" s="29" t="e">
        <f t="shared" ca="1" si="18"/>
        <v>#REF!</v>
      </c>
      <c r="H147" s="28" t="e">
        <f t="shared" ca="1" si="19"/>
        <v>#REF!</v>
      </c>
      <c r="I147" s="28" t="str">
        <f t="shared" si="20"/>
        <v>ESEN ESENBOGA ELEKTRIK</v>
      </c>
      <c r="J147" s="16" t="e">
        <f>LOOKUP(B147,#REF!,#REF!)</f>
        <v>#REF!</v>
      </c>
      <c r="K147" s="16" t="e">
        <f>LOOKUP(B147,#REF!,#REF!)</f>
        <v>#REF!</v>
      </c>
      <c r="L147" s="17"/>
      <c r="M147" s="18"/>
      <c r="N147" s="18"/>
      <c r="O147" s="19"/>
      <c r="P147" s="19"/>
      <c r="Q147" s="20"/>
      <c r="R147" s="21"/>
      <c r="S147" s="19"/>
    </row>
    <row r="148" spans="1:19" ht="17.399999999999999" customHeight="1" x14ac:dyDescent="0.3">
      <c r="A148" s="3">
        <v>146</v>
      </c>
      <c r="B148" s="12" t="s">
        <v>577</v>
      </c>
      <c r="C148" s="29" t="e">
        <f t="shared" ca="1" si="14"/>
        <v>#DIV/0!</v>
      </c>
      <c r="D148" s="35" t="e">
        <f t="shared" ca="1" si="15"/>
        <v>#DIV/0!</v>
      </c>
      <c r="E148" s="29" t="e">
        <f t="shared" ca="1" si="16"/>
        <v>#REF!</v>
      </c>
      <c r="F148" s="13" t="e">
        <f t="shared" ca="1" si="17"/>
        <v>#REF!</v>
      </c>
      <c r="G148" s="29" t="e">
        <f t="shared" ca="1" si="18"/>
        <v>#REF!</v>
      </c>
      <c r="H148" s="28" t="e">
        <f t="shared" ca="1" si="19"/>
        <v>#REF!</v>
      </c>
      <c r="I148" s="28" t="str">
        <f t="shared" si="20"/>
        <v>ETILR ETILER GIDA</v>
      </c>
      <c r="J148" s="16" t="e">
        <f>LOOKUP(B148,#REF!,#REF!)</f>
        <v>#REF!</v>
      </c>
      <c r="K148" s="16" t="e">
        <f>LOOKUP(B148,#REF!,#REF!)</f>
        <v>#REF!</v>
      </c>
      <c r="L148" s="17"/>
      <c r="M148" s="18"/>
      <c r="N148" s="18"/>
      <c r="O148" s="19"/>
      <c r="P148" s="19"/>
      <c r="Q148" s="20"/>
      <c r="R148" s="21"/>
      <c r="S148" s="19"/>
    </row>
    <row r="149" spans="1:19" ht="17.399999999999999" customHeight="1" x14ac:dyDescent="0.3">
      <c r="A149" s="3">
        <v>147</v>
      </c>
      <c r="B149" s="12" t="s">
        <v>578</v>
      </c>
      <c r="C149" s="29" t="e">
        <f t="shared" ca="1" si="14"/>
        <v>#DIV/0!</v>
      </c>
      <c r="D149" s="35" t="e">
        <f t="shared" ca="1" si="15"/>
        <v>#DIV/0!</v>
      </c>
      <c r="E149" s="29" t="e">
        <f t="shared" ca="1" si="16"/>
        <v>#REF!</v>
      </c>
      <c r="F149" s="13" t="e">
        <f t="shared" ca="1" si="17"/>
        <v>#REF!</v>
      </c>
      <c r="G149" s="29" t="e">
        <f t="shared" ca="1" si="18"/>
        <v>#REF!</v>
      </c>
      <c r="H149" s="28" t="e">
        <f t="shared" ca="1" si="19"/>
        <v>#REF!</v>
      </c>
      <c r="I149" s="28" t="str">
        <f t="shared" si="20"/>
        <v>ETYAT EURO TREND YAT. ORT.</v>
      </c>
      <c r="J149" s="16" t="e">
        <f>LOOKUP(B149,#REF!,#REF!)</f>
        <v>#REF!</v>
      </c>
      <c r="K149" s="16" t="e">
        <f>LOOKUP(B149,#REF!,#REF!)</f>
        <v>#REF!</v>
      </c>
      <c r="L149" s="17"/>
      <c r="M149" s="18"/>
      <c r="N149" s="18"/>
      <c r="O149" s="19"/>
      <c r="P149" s="19"/>
      <c r="Q149" s="20"/>
      <c r="R149" s="21"/>
      <c r="S149" s="19"/>
    </row>
    <row r="150" spans="1:19" ht="17.399999999999999" customHeight="1" x14ac:dyDescent="0.3">
      <c r="A150" s="3">
        <v>148</v>
      </c>
      <c r="B150" s="12" t="s">
        <v>579</v>
      </c>
      <c r="C150" s="29" t="e">
        <f t="shared" ca="1" si="14"/>
        <v>#DIV/0!</v>
      </c>
      <c r="D150" s="35" t="e">
        <f t="shared" ca="1" si="15"/>
        <v>#DIV/0!</v>
      </c>
      <c r="E150" s="29" t="e">
        <f t="shared" ca="1" si="16"/>
        <v>#REF!</v>
      </c>
      <c r="F150" s="13" t="e">
        <f t="shared" ca="1" si="17"/>
        <v>#REF!</v>
      </c>
      <c r="G150" s="29" t="e">
        <f t="shared" ca="1" si="18"/>
        <v>#REF!</v>
      </c>
      <c r="H150" s="28" t="e">
        <f t="shared" ca="1" si="19"/>
        <v>#REF!</v>
      </c>
      <c r="I150" s="28" t="str">
        <f t="shared" si="20"/>
        <v>EUHOL EURO YATIRIM HOLDING</v>
      </c>
      <c r="J150" s="16" t="e">
        <f>LOOKUP(B150,#REF!,#REF!)</f>
        <v>#REF!</v>
      </c>
      <c r="K150" s="16" t="e">
        <f>LOOKUP(B150,#REF!,#REF!)</f>
        <v>#REF!</v>
      </c>
      <c r="L150" s="17"/>
      <c r="M150" s="18"/>
      <c r="N150" s="18"/>
      <c r="O150" s="19"/>
      <c r="P150" s="19"/>
      <c r="Q150" s="20"/>
      <c r="R150" s="21"/>
      <c r="S150" s="19"/>
    </row>
    <row r="151" spans="1:19" ht="17.399999999999999" customHeight="1" x14ac:dyDescent="0.3">
      <c r="A151" s="3">
        <v>149</v>
      </c>
      <c r="B151" s="12" t="s">
        <v>580</v>
      </c>
      <c r="C151" s="29" t="e">
        <f t="shared" ca="1" si="14"/>
        <v>#DIV/0!</v>
      </c>
      <c r="D151" s="35" t="e">
        <f t="shared" ca="1" si="15"/>
        <v>#DIV/0!</v>
      </c>
      <c r="E151" s="29" t="e">
        <f t="shared" ca="1" si="16"/>
        <v>#REF!</v>
      </c>
      <c r="F151" s="13" t="e">
        <f t="shared" ca="1" si="17"/>
        <v>#REF!</v>
      </c>
      <c r="G151" s="29" t="e">
        <f t="shared" ca="1" si="18"/>
        <v>#REF!</v>
      </c>
      <c r="H151" s="28" t="e">
        <f t="shared" ca="1" si="19"/>
        <v>#REF!</v>
      </c>
      <c r="I151" s="28" t="str">
        <f t="shared" si="20"/>
        <v>EUKYO EURO KAPITAL YAT. ORT.</v>
      </c>
      <c r="J151" s="16" t="e">
        <f>LOOKUP(B151,#REF!,#REF!)</f>
        <v>#REF!</v>
      </c>
      <c r="K151" s="16" t="e">
        <f>LOOKUP(B151,#REF!,#REF!)</f>
        <v>#REF!</v>
      </c>
      <c r="L151" s="17"/>
      <c r="M151" s="18"/>
      <c r="N151" s="18"/>
      <c r="O151" s="19"/>
      <c r="P151" s="19"/>
      <c r="Q151" s="20"/>
      <c r="R151" s="21"/>
      <c r="S151" s="19"/>
    </row>
    <row r="152" spans="1:19" ht="17.399999999999999" customHeight="1" x14ac:dyDescent="0.3">
      <c r="A152" s="3">
        <v>150</v>
      </c>
      <c r="B152" s="12" t="s">
        <v>581</v>
      </c>
      <c r="C152" s="29" t="e">
        <f t="shared" ca="1" si="14"/>
        <v>#DIV/0!</v>
      </c>
      <c r="D152" s="35" t="e">
        <f t="shared" ca="1" si="15"/>
        <v>#DIV/0!</v>
      </c>
      <c r="E152" s="29" t="e">
        <f t="shared" ca="1" si="16"/>
        <v>#REF!</v>
      </c>
      <c r="F152" s="13" t="e">
        <f t="shared" ca="1" si="17"/>
        <v>#REF!</v>
      </c>
      <c r="G152" s="29" t="e">
        <f t="shared" ca="1" si="18"/>
        <v>#REF!</v>
      </c>
      <c r="H152" s="28" t="e">
        <f t="shared" ca="1" si="19"/>
        <v>#REF!</v>
      </c>
      <c r="I152" s="28" t="str">
        <f t="shared" si="20"/>
        <v>EUYO EURO YAT. ORT.</v>
      </c>
      <c r="J152" s="16" t="e">
        <f>LOOKUP(B152,#REF!,#REF!)</f>
        <v>#REF!</v>
      </c>
      <c r="K152" s="16" t="e">
        <f>LOOKUP(B152,#REF!,#REF!)</f>
        <v>#REF!</v>
      </c>
      <c r="L152" s="17"/>
      <c r="M152" s="18"/>
      <c r="N152" s="18"/>
      <c r="O152" s="19"/>
      <c r="P152" s="19"/>
      <c r="Q152" s="19"/>
      <c r="R152" s="20"/>
      <c r="S152" s="19"/>
    </row>
    <row r="153" spans="1:19" ht="17.399999999999999" customHeight="1" x14ac:dyDescent="0.3">
      <c r="A153" s="3">
        <v>151</v>
      </c>
      <c r="B153" s="12" t="s">
        <v>582</v>
      </c>
      <c r="C153" s="29" t="e">
        <f t="shared" ca="1" si="14"/>
        <v>#DIV/0!</v>
      </c>
      <c r="D153" s="35" t="e">
        <f t="shared" ca="1" si="15"/>
        <v>#DIV/0!</v>
      </c>
      <c r="E153" s="29" t="e">
        <f t="shared" ca="1" si="16"/>
        <v>#REF!</v>
      </c>
      <c r="F153" s="13" t="e">
        <f t="shared" ca="1" si="17"/>
        <v>#REF!</v>
      </c>
      <c r="G153" s="29" t="e">
        <f t="shared" ca="1" si="18"/>
        <v>#REF!</v>
      </c>
      <c r="H153" s="28" t="e">
        <f t="shared" ca="1" si="19"/>
        <v>#REF!</v>
      </c>
      <c r="I153" s="28" t="str">
        <f t="shared" si="20"/>
        <v>FADE FADE GIDA</v>
      </c>
      <c r="J153" s="16" t="e">
        <f>LOOKUP(B153,#REF!,#REF!)</f>
        <v>#REF!</v>
      </c>
      <c r="K153" s="16" t="e">
        <f>LOOKUP(B153,#REF!,#REF!)</f>
        <v>#REF!</v>
      </c>
      <c r="L153" s="17"/>
      <c r="M153" s="18"/>
      <c r="N153" s="18"/>
      <c r="O153" s="19"/>
      <c r="P153" s="19"/>
      <c r="Q153" s="20"/>
      <c r="R153" s="21"/>
      <c r="S153" s="19"/>
    </row>
    <row r="154" spans="1:19" ht="17.399999999999999" customHeight="1" x14ac:dyDescent="0.3">
      <c r="A154" s="3">
        <v>152</v>
      </c>
      <c r="B154" s="12" t="s">
        <v>583</v>
      </c>
      <c r="C154" s="29" t="e">
        <f t="shared" ca="1" si="14"/>
        <v>#DIV/0!</v>
      </c>
      <c r="D154" s="35" t="e">
        <f t="shared" ca="1" si="15"/>
        <v>#DIV/0!</v>
      </c>
      <c r="E154" s="29" t="e">
        <f t="shared" ca="1" si="16"/>
        <v>#REF!</v>
      </c>
      <c r="F154" s="13" t="e">
        <f t="shared" ca="1" si="17"/>
        <v>#REF!</v>
      </c>
      <c r="G154" s="29" t="e">
        <f t="shared" ca="1" si="18"/>
        <v>#REF!</v>
      </c>
      <c r="H154" s="28" t="e">
        <f t="shared" ca="1" si="19"/>
        <v>#REF!</v>
      </c>
      <c r="I154" s="28" t="str">
        <f t="shared" si="20"/>
        <v>FENER FENERBAHCE FUTBOL</v>
      </c>
      <c r="J154" s="16" t="e">
        <f>LOOKUP(B154,#REF!,#REF!)</f>
        <v>#REF!</v>
      </c>
      <c r="K154" s="16" t="e">
        <f>LOOKUP(B154,#REF!,#REF!)</f>
        <v>#REF!</v>
      </c>
      <c r="L154" s="17"/>
      <c r="M154" s="18"/>
      <c r="N154" s="18"/>
      <c r="O154" s="19"/>
      <c r="P154" s="19"/>
      <c r="Q154" s="20"/>
      <c r="R154" s="21"/>
      <c r="S154" s="19"/>
    </row>
    <row r="155" spans="1:19" ht="17.399999999999999" customHeight="1" x14ac:dyDescent="0.3">
      <c r="A155" s="3">
        <v>153</v>
      </c>
      <c r="B155" s="12" t="s">
        <v>584</v>
      </c>
      <c r="C155" s="29" t="e">
        <f t="shared" ca="1" si="14"/>
        <v>#DIV/0!</v>
      </c>
      <c r="D155" s="35" t="e">
        <f t="shared" ca="1" si="15"/>
        <v>#DIV/0!</v>
      </c>
      <c r="E155" s="29" t="e">
        <f t="shared" ca="1" si="16"/>
        <v>#REF!</v>
      </c>
      <c r="F155" s="13" t="e">
        <f t="shared" ca="1" si="17"/>
        <v>#REF!</v>
      </c>
      <c r="G155" s="29" t="e">
        <f t="shared" ca="1" si="18"/>
        <v>#REF!</v>
      </c>
      <c r="H155" s="28" t="e">
        <f t="shared" ca="1" si="19"/>
        <v>#REF!</v>
      </c>
      <c r="I155" s="28" t="str">
        <f t="shared" si="20"/>
        <v>FLAP FLAP KONGRE TOPLANTI HIZ.</v>
      </c>
      <c r="J155" s="16" t="e">
        <f>LOOKUP(B155,#REF!,#REF!)</f>
        <v>#REF!</v>
      </c>
      <c r="K155" s="16" t="e">
        <f>LOOKUP(B155,#REF!,#REF!)</f>
        <v>#REF!</v>
      </c>
      <c r="L155" s="17"/>
      <c r="M155" s="18"/>
      <c r="N155" s="18"/>
      <c r="O155" s="19"/>
      <c r="P155" s="19"/>
      <c r="Q155" s="20"/>
      <c r="R155" s="21"/>
      <c r="S155" s="19"/>
    </row>
    <row r="156" spans="1:19" ht="17.399999999999999" customHeight="1" x14ac:dyDescent="0.3">
      <c r="A156" s="3">
        <v>154</v>
      </c>
      <c r="B156" s="12" t="s">
        <v>585</v>
      </c>
      <c r="C156" s="29" t="e">
        <f t="shared" ca="1" si="14"/>
        <v>#DIV/0!</v>
      </c>
      <c r="D156" s="35" t="e">
        <f t="shared" ca="1" si="15"/>
        <v>#DIV/0!</v>
      </c>
      <c r="E156" s="29" t="e">
        <f t="shared" ca="1" si="16"/>
        <v>#REF!</v>
      </c>
      <c r="F156" s="13" t="e">
        <f t="shared" ca="1" si="17"/>
        <v>#REF!</v>
      </c>
      <c r="G156" s="29" t="e">
        <f t="shared" ca="1" si="18"/>
        <v>#REF!</v>
      </c>
      <c r="H156" s="28" t="e">
        <f t="shared" ca="1" si="19"/>
        <v>#REF!</v>
      </c>
      <c r="I156" s="28" t="str">
        <f t="shared" si="20"/>
        <v>FMIZP F-M IZMIT PISTON</v>
      </c>
      <c r="J156" s="16" t="e">
        <f>LOOKUP(B156,#REF!,#REF!)</f>
        <v>#REF!</v>
      </c>
      <c r="K156" s="16" t="e">
        <f>LOOKUP(B156,#REF!,#REF!)</f>
        <v>#REF!</v>
      </c>
      <c r="L156" s="17"/>
      <c r="M156" s="18"/>
      <c r="N156" s="18"/>
      <c r="O156" s="19"/>
      <c r="P156" s="19"/>
      <c r="Q156" s="20"/>
      <c r="R156" s="21"/>
      <c r="S156" s="19"/>
    </row>
    <row r="157" spans="1:19" ht="17.399999999999999" customHeight="1" x14ac:dyDescent="0.3">
      <c r="A157" s="3">
        <v>155</v>
      </c>
      <c r="B157" s="12" t="s">
        <v>586</v>
      </c>
      <c r="C157" s="29" t="e">
        <f t="shared" ca="1" si="14"/>
        <v>#DIV/0!</v>
      </c>
      <c r="D157" s="35" t="e">
        <f t="shared" ca="1" si="15"/>
        <v>#DIV/0!</v>
      </c>
      <c r="E157" s="29" t="e">
        <f t="shared" ca="1" si="16"/>
        <v>#REF!</v>
      </c>
      <c r="F157" s="13" t="e">
        <f t="shared" ca="1" si="17"/>
        <v>#REF!</v>
      </c>
      <c r="G157" s="29" t="e">
        <f t="shared" ca="1" si="18"/>
        <v>#REF!</v>
      </c>
      <c r="H157" s="28" t="e">
        <f t="shared" ca="1" si="19"/>
        <v>#REF!</v>
      </c>
      <c r="I157" s="28" t="str">
        <f t="shared" si="20"/>
        <v>FONET FONET BILGI TEKNOLOJILERI</v>
      </c>
      <c r="J157" s="16" t="e">
        <f>LOOKUP(B157,#REF!,#REF!)</f>
        <v>#REF!</v>
      </c>
      <c r="K157" s="16" t="e">
        <f>LOOKUP(B157,#REF!,#REF!)</f>
        <v>#REF!</v>
      </c>
      <c r="L157" s="17"/>
      <c r="M157" s="18"/>
      <c r="N157" s="18"/>
      <c r="O157" s="19"/>
      <c r="P157" s="19"/>
      <c r="Q157" s="20"/>
      <c r="R157" s="21"/>
      <c r="S157" s="19"/>
    </row>
    <row r="158" spans="1:19" ht="17.399999999999999" customHeight="1" x14ac:dyDescent="0.3">
      <c r="A158" s="3">
        <v>156</v>
      </c>
      <c r="B158" s="12" t="s">
        <v>587</v>
      </c>
      <c r="C158" s="29" t="e">
        <f t="shared" ca="1" si="14"/>
        <v>#DIV/0!</v>
      </c>
      <c r="D158" s="35" t="e">
        <f t="shared" ca="1" si="15"/>
        <v>#DIV/0!</v>
      </c>
      <c r="E158" s="29" t="e">
        <f t="shared" ca="1" si="16"/>
        <v>#REF!</v>
      </c>
      <c r="F158" s="13" t="e">
        <f t="shared" ca="1" si="17"/>
        <v>#REF!</v>
      </c>
      <c r="G158" s="29" t="e">
        <f t="shared" ca="1" si="18"/>
        <v>#REF!</v>
      </c>
      <c r="H158" s="28" t="e">
        <f t="shared" ca="1" si="19"/>
        <v>#REF!</v>
      </c>
      <c r="I158" s="28" t="str">
        <f t="shared" si="20"/>
        <v>FORMT FORMET CELIK KAPI SANAYI</v>
      </c>
      <c r="J158" s="16" t="e">
        <f>LOOKUP(B158,#REF!,#REF!)</f>
        <v>#REF!</v>
      </c>
      <c r="K158" s="16" t="e">
        <f>LOOKUP(B158,#REF!,#REF!)</f>
        <v>#REF!</v>
      </c>
      <c r="L158" s="17"/>
      <c r="M158" s="18"/>
      <c r="N158" s="18"/>
      <c r="O158" s="19"/>
      <c r="P158" s="19"/>
      <c r="Q158" s="20"/>
      <c r="R158" s="21"/>
      <c r="S158" s="19"/>
    </row>
    <row r="159" spans="1:19" ht="17.399999999999999" customHeight="1" x14ac:dyDescent="0.3">
      <c r="A159" s="3">
        <v>157</v>
      </c>
      <c r="B159" s="12" t="s">
        <v>588</v>
      </c>
      <c r="C159" s="29" t="e">
        <f t="shared" ca="1" si="14"/>
        <v>#DIV/0!</v>
      </c>
      <c r="D159" s="35" t="e">
        <f t="shared" ca="1" si="15"/>
        <v>#DIV/0!</v>
      </c>
      <c r="E159" s="29" t="e">
        <f t="shared" ca="1" si="16"/>
        <v>#REF!</v>
      </c>
      <c r="F159" s="13" t="e">
        <f t="shared" ca="1" si="17"/>
        <v>#REF!</v>
      </c>
      <c r="G159" s="29" t="e">
        <f t="shared" ca="1" si="18"/>
        <v>#REF!</v>
      </c>
      <c r="H159" s="28" t="e">
        <f t="shared" ca="1" si="19"/>
        <v>#REF!</v>
      </c>
      <c r="I159" s="28" t="str">
        <f t="shared" si="20"/>
        <v>FRIGO FRIGO PAK GIDA</v>
      </c>
      <c r="J159" s="16" t="e">
        <f>LOOKUP(B159,#REF!,#REF!)</f>
        <v>#REF!</v>
      </c>
      <c r="K159" s="16" t="e">
        <f>LOOKUP(B159,#REF!,#REF!)</f>
        <v>#REF!</v>
      </c>
      <c r="L159" s="17"/>
      <c r="M159" s="18"/>
      <c r="N159" s="18"/>
      <c r="O159" s="19"/>
      <c r="P159" s="19"/>
      <c r="Q159" s="20"/>
      <c r="R159" s="21"/>
      <c r="S159" s="19"/>
    </row>
    <row r="160" spans="1:19" ht="17.399999999999999" customHeight="1" x14ac:dyDescent="0.3">
      <c r="A160" s="3">
        <v>158</v>
      </c>
      <c r="B160" s="12" t="s">
        <v>589</v>
      </c>
      <c r="C160" s="29" t="e">
        <f t="shared" ca="1" si="14"/>
        <v>#DIV/0!</v>
      </c>
      <c r="D160" s="35" t="e">
        <f t="shared" ca="1" si="15"/>
        <v>#DIV/0!</v>
      </c>
      <c r="E160" s="29" t="e">
        <f t="shared" ca="1" si="16"/>
        <v>#REF!</v>
      </c>
      <c r="F160" s="13" t="e">
        <f t="shared" ca="1" si="17"/>
        <v>#REF!</v>
      </c>
      <c r="G160" s="29" t="e">
        <f t="shared" ca="1" si="18"/>
        <v>#REF!</v>
      </c>
      <c r="H160" s="28" t="e">
        <f t="shared" ca="1" si="19"/>
        <v>#REF!</v>
      </c>
      <c r="I160" s="28" t="str">
        <f t="shared" si="20"/>
        <v>FROTO FORD OTOSAN</v>
      </c>
      <c r="J160" s="16" t="e">
        <f>LOOKUP(B160,#REF!,#REF!)</f>
        <v>#REF!</v>
      </c>
      <c r="K160" s="16" t="e">
        <f>LOOKUP(B160,#REF!,#REF!)</f>
        <v>#REF!</v>
      </c>
      <c r="L160" s="17"/>
      <c r="M160" s="18"/>
      <c r="N160" s="18"/>
      <c r="O160" s="19"/>
      <c r="P160" s="19"/>
      <c r="Q160" s="20"/>
      <c r="R160" s="21"/>
      <c r="S160" s="19"/>
    </row>
    <row r="161" spans="1:19" ht="17.399999999999999" customHeight="1" x14ac:dyDescent="0.3">
      <c r="A161" s="3">
        <v>159</v>
      </c>
      <c r="B161" s="12" t="s">
        <v>590</v>
      </c>
      <c r="C161" s="29" t="e">
        <f t="shared" ca="1" si="14"/>
        <v>#DIV/0!</v>
      </c>
      <c r="D161" s="35" t="e">
        <f t="shared" ca="1" si="15"/>
        <v>#DIV/0!</v>
      </c>
      <c r="E161" s="29" t="e">
        <f t="shared" ca="1" si="16"/>
        <v>#REF!</v>
      </c>
      <c r="F161" s="13" t="e">
        <f t="shared" ca="1" si="17"/>
        <v>#REF!</v>
      </c>
      <c r="G161" s="29" t="e">
        <f t="shared" ca="1" si="18"/>
        <v>#REF!</v>
      </c>
      <c r="H161" s="28" t="e">
        <f t="shared" ca="1" si="19"/>
        <v>#REF!</v>
      </c>
      <c r="I161" s="28" t="str">
        <f t="shared" si="20"/>
        <v>GARAN GARANTI BANKASI</v>
      </c>
      <c r="J161" s="16" t="e">
        <f>LOOKUP(B161,#REF!,#REF!)</f>
        <v>#REF!</v>
      </c>
      <c r="K161" s="16" t="e">
        <f>LOOKUP(B161,#REF!,#REF!)</f>
        <v>#REF!</v>
      </c>
      <c r="L161" s="17"/>
      <c r="M161" s="18"/>
      <c r="N161" s="18"/>
      <c r="O161" s="19"/>
      <c r="P161" s="19"/>
      <c r="Q161" s="20"/>
      <c r="R161" s="21"/>
      <c r="S161" s="19"/>
    </row>
    <row r="162" spans="1:19" ht="17.399999999999999" customHeight="1" x14ac:dyDescent="0.3">
      <c r="A162" s="3">
        <v>160</v>
      </c>
      <c r="B162" s="12" t="s">
        <v>591</v>
      </c>
      <c r="C162" s="29" t="e">
        <f t="shared" ca="1" si="14"/>
        <v>#DIV/0!</v>
      </c>
      <c r="D162" s="35" t="e">
        <f t="shared" ca="1" si="15"/>
        <v>#DIV/0!</v>
      </c>
      <c r="E162" s="29" t="e">
        <f t="shared" ca="1" si="16"/>
        <v>#REF!</v>
      </c>
      <c r="F162" s="13" t="e">
        <f t="shared" ca="1" si="17"/>
        <v>#REF!</v>
      </c>
      <c r="G162" s="29" t="e">
        <f t="shared" ca="1" si="18"/>
        <v>#REF!</v>
      </c>
      <c r="H162" s="28" t="e">
        <f t="shared" ca="1" si="19"/>
        <v>#REF!</v>
      </c>
      <c r="I162" s="28" t="str">
        <f t="shared" si="20"/>
        <v>GARFA GARANTI FAKTORING</v>
      </c>
      <c r="J162" s="16" t="e">
        <f>LOOKUP(B162,#REF!,#REF!)</f>
        <v>#REF!</v>
      </c>
      <c r="K162" s="16" t="e">
        <f>LOOKUP(B162,#REF!,#REF!)</f>
        <v>#REF!</v>
      </c>
      <c r="L162" s="17"/>
      <c r="M162" s="18"/>
      <c r="N162" s="18"/>
      <c r="O162" s="19"/>
      <c r="P162" s="19"/>
      <c r="Q162" s="20"/>
      <c r="R162" s="21"/>
      <c r="S162" s="19"/>
    </row>
    <row r="163" spans="1:19" ht="17.399999999999999" customHeight="1" x14ac:dyDescent="0.3">
      <c r="A163" s="3">
        <v>161</v>
      </c>
      <c r="B163" s="12" t="s">
        <v>592</v>
      </c>
      <c r="C163" s="29" t="e">
        <f t="shared" ca="1" si="14"/>
        <v>#DIV/0!</v>
      </c>
      <c r="D163" s="35" t="e">
        <f t="shared" ca="1" si="15"/>
        <v>#DIV/0!</v>
      </c>
      <c r="E163" s="29" t="e">
        <f t="shared" ca="1" si="16"/>
        <v>#REF!</v>
      </c>
      <c r="F163" s="13" t="e">
        <f t="shared" ca="1" si="17"/>
        <v>#REF!</v>
      </c>
      <c r="G163" s="29" t="e">
        <f t="shared" ca="1" si="18"/>
        <v>#REF!</v>
      </c>
      <c r="H163" s="28" t="e">
        <f t="shared" ca="1" si="19"/>
        <v>#REF!</v>
      </c>
      <c r="I163" s="28" t="str">
        <f t="shared" si="20"/>
        <v>GEDIK GEDIK Y. MEN. DEG.</v>
      </c>
      <c r="J163" s="16" t="e">
        <f>LOOKUP(B163,#REF!,#REF!)</f>
        <v>#REF!</v>
      </c>
      <c r="K163" s="16" t="e">
        <f>LOOKUP(B163,#REF!,#REF!)</f>
        <v>#REF!</v>
      </c>
      <c r="L163" s="17"/>
      <c r="M163" s="18"/>
      <c r="N163" s="18"/>
      <c r="O163" s="19"/>
      <c r="P163" s="19"/>
      <c r="Q163" s="20"/>
      <c r="R163" s="21"/>
      <c r="S163" s="19"/>
    </row>
    <row r="164" spans="1:19" ht="17.399999999999999" customHeight="1" x14ac:dyDescent="0.3">
      <c r="A164" s="3">
        <v>162</v>
      </c>
      <c r="B164" s="12" t="s">
        <v>593</v>
      </c>
      <c r="C164" s="29" t="e">
        <f t="shared" ca="1" si="14"/>
        <v>#DIV/0!</v>
      </c>
      <c r="D164" s="35" t="e">
        <f t="shared" ca="1" si="15"/>
        <v>#DIV/0!</v>
      </c>
      <c r="E164" s="29" t="e">
        <f t="shared" ca="1" si="16"/>
        <v>#REF!</v>
      </c>
      <c r="F164" s="13" t="e">
        <f t="shared" ca="1" si="17"/>
        <v>#REF!</v>
      </c>
      <c r="G164" s="29" t="e">
        <f t="shared" ca="1" si="18"/>
        <v>#REF!</v>
      </c>
      <c r="H164" s="28" t="e">
        <f t="shared" ca="1" si="19"/>
        <v>#REF!</v>
      </c>
      <c r="I164" s="28" t="str">
        <f t="shared" si="20"/>
        <v>GEDZA GEDIZ AMBALAJ</v>
      </c>
      <c r="J164" s="16" t="e">
        <f>LOOKUP(B164,#REF!,#REF!)</f>
        <v>#REF!</v>
      </c>
      <c r="K164" s="16" t="e">
        <f>LOOKUP(B164,#REF!,#REF!)</f>
        <v>#REF!</v>
      </c>
      <c r="L164" s="17"/>
      <c r="M164" s="18"/>
      <c r="N164" s="18"/>
      <c r="O164" s="19"/>
      <c r="P164" s="19"/>
      <c r="Q164" s="20"/>
      <c r="R164" s="21"/>
      <c r="S164" s="19"/>
    </row>
    <row r="165" spans="1:19" ht="17.399999999999999" customHeight="1" x14ac:dyDescent="0.3">
      <c r="A165" s="3">
        <v>163</v>
      </c>
      <c r="B165" s="12" t="s">
        <v>594</v>
      </c>
      <c r="C165" s="29" t="e">
        <f t="shared" ca="1" si="14"/>
        <v>#DIV/0!</v>
      </c>
      <c r="D165" s="35" t="e">
        <f t="shared" ca="1" si="15"/>
        <v>#DIV/0!</v>
      </c>
      <c r="E165" s="29" t="e">
        <f t="shared" ca="1" si="16"/>
        <v>#REF!</v>
      </c>
      <c r="F165" s="13" t="e">
        <f t="shared" ca="1" si="17"/>
        <v>#REF!</v>
      </c>
      <c r="G165" s="29" t="e">
        <f t="shared" ca="1" si="18"/>
        <v>#REF!</v>
      </c>
      <c r="H165" s="28" t="e">
        <f t="shared" ca="1" si="19"/>
        <v>#REF!</v>
      </c>
      <c r="I165" s="28" t="str">
        <f t="shared" si="20"/>
        <v>GENTS GENTAS</v>
      </c>
      <c r="J165" s="16" t="e">
        <f>LOOKUP(B165,#REF!,#REF!)</f>
        <v>#REF!</v>
      </c>
      <c r="K165" s="16" t="e">
        <f>LOOKUP(B165,#REF!,#REF!)</f>
        <v>#REF!</v>
      </c>
      <c r="L165" s="17"/>
      <c r="M165" s="18"/>
      <c r="N165" s="18"/>
      <c r="O165" s="19"/>
      <c r="P165" s="19"/>
      <c r="Q165" s="20"/>
      <c r="R165" s="21"/>
      <c r="S165" s="19"/>
    </row>
    <row r="166" spans="1:19" ht="17.399999999999999" customHeight="1" x14ac:dyDescent="0.3">
      <c r="A166" s="3">
        <v>164</v>
      </c>
      <c r="B166" s="12" t="s">
        <v>595</v>
      </c>
      <c r="C166" s="29" t="e">
        <f t="shared" ca="1" si="14"/>
        <v>#DIV/0!</v>
      </c>
      <c r="D166" s="35" t="e">
        <f t="shared" ca="1" si="15"/>
        <v>#DIV/0!</v>
      </c>
      <c r="E166" s="29" t="e">
        <f t="shared" ca="1" si="16"/>
        <v>#REF!</v>
      </c>
      <c r="F166" s="13" t="e">
        <f t="shared" ca="1" si="17"/>
        <v>#REF!</v>
      </c>
      <c r="G166" s="29" t="e">
        <f t="shared" ca="1" si="18"/>
        <v>#REF!</v>
      </c>
      <c r="H166" s="28" t="e">
        <f t="shared" ca="1" si="19"/>
        <v>#REF!</v>
      </c>
      <c r="I166" s="28" t="str">
        <f t="shared" si="20"/>
        <v>GEREL GERSAN ELEKTRIK</v>
      </c>
      <c r="J166" s="16" t="e">
        <f>LOOKUP(B166,#REF!,#REF!)</f>
        <v>#REF!</v>
      </c>
      <c r="K166" s="16" t="e">
        <f>LOOKUP(B166,#REF!,#REF!)</f>
        <v>#REF!</v>
      </c>
      <c r="L166" s="17"/>
      <c r="M166" s="18"/>
      <c r="N166" s="18"/>
      <c r="O166" s="19"/>
      <c r="P166" s="19"/>
      <c r="Q166" s="20"/>
      <c r="R166" s="21"/>
      <c r="S166" s="19"/>
    </row>
    <row r="167" spans="1:19" ht="17.399999999999999" customHeight="1" x14ac:dyDescent="0.3">
      <c r="A167" s="3">
        <v>165</v>
      </c>
      <c r="B167" s="12" t="s">
        <v>596</v>
      </c>
      <c r="C167" s="29" t="e">
        <f t="shared" ca="1" si="14"/>
        <v>#DIV/0!</v>
      </c>
      <c r="D167" s="35" t="e">
        <f t="shared" ca="1" si="15"/>
        <v>#DIV/0!</v>
      </c>
      <c r="E167" s="29" t="e">
        <f t="shared" ca="1" si="16"/>
        <v>#REF!</v>
      </c>
      <c r="F167" s="13" t="e">
        <f t="shared" ca="1" si="17"/>
        <v>#REF!</v>
      </c>
      <c r="G167" s="29" t="e">
        <f t="shared" ca="1" si="18"/>
        <v>#REF!</v>
      </c>
      <c r="H167" s="28" t="e">
        <f t="shared" ca="1" si="19"/>
        <v>#REF!</v>
      </c>
      <c r="I167" s="28" t="str">
        <f t="shared" si="20"/>
        <v>GLBMD GLOBAL MEN. DEG.</v>
      </c>
      <c r="J167" s="16" t="e">
        <f>LOOKUP(B167,#REF!,#REF!)</f>
        <v>#REF!</v>
      </c>
      <c r="K167" s="16" t="e">
        <f>LOOKUP(B167,#REF!,#REF!)</f>
        <v>#REF!</v>
      </c>
      <c r="L167" s="17"/>
      <c r="M167" s="18"/>
      <c r="N167" s="18"/>
      <c r="O167" s="19"/>
      <c r="P167" s="19"/>
      <c r="Q167" s="20"/>
      <c r="R167" s="21"/>
      <c r="S167" s="19"/>
    </row>
    <row r="168" spans="1:19" ht="17.399999999999999" customHeight="1" x14ac:dyDescent="0.3">
      <c r="A168" s="3">
        <v>166</v>
      </c>
      <c r="B168" s="12" t="s">
        <v>597</v>
      </c>
      <c r="C168" s="29" t="e">
        <f t="shared" ca="1" si="14"/>
        <v>#DIV/0!</v>
      </c>
      <c r="D168" s="35" t="e">
        <f t="shared" ca="1" si="15"/>
        <v>#DIV/0!</v>
      </c>
      <c r="E168" s="29" t="e">
        <f t="shared" ca="1" si="16"/>
        <v>#REF!</v>
      </c>
      <c r="F168" s="13" t="e">
        <f t="shared" ca="1" si="17"/>
        <v>#REF!</v>
      </c>
      <c r="G168" s="29" t="e">
        <f t="shared" ca="1" si="18"/>
        <v>#REF!</v>
      </c>
      <c r="H168" s="28" t="e">
        <f t="shared" ca="1" si="19"/>
        <v>#REF!</v>
      </c>
      <c r="I168" s="28" t="str">
        <f t="shared" si="20"/>
        <v>GLRYH GULER YAT. HOLDING</v>
      </c>
      <c r="J168" s="16" t="e">
        <f>LOOKUP(B168,#REF!,#REF!)</f>
        <v>#REF!</v>
      </c>
      <c r="K168" s="16" t="e">
        <f>LOOKUP(B168,#REF!,#REF!)</f>
        <v>#REF!</v>
      </c>
      <c r="L168" s="17"/>
      <c r="M168" s="18"/>
      <c r="N168" s="18"/>
      <c r="O168" s="19"/>
      <c r="P168" s="19"/>
      <c r="Q168" s="20"/>
      <c r="R168" s="21"/>
      <c r="S168" s="19"/>
    </row>
    <row r="169" spans="1:19" ht="17.399999999999999" customHeight="1" x14ac:dyDescent="0.3">
      <c r="A169" s="3">
        <v>167</v>
      </c>
      <c r="B169" s="12" t="s">
        <v>598</v>
      </c>
      <c r="C169" s="29" t="e">
        <f t="shared" ca="1" si="14"/>
        <v>#DIV/0!</v>
      </c>
      <c r="D169" s="35" t="e">
        <f t="shared" ca="1" si="15"/>
        <v>#DIV/0!</v>
      </c>
      <c r="E169" s="29" t="e">
        <f t="shared" ca="1" si="16"/>
        <v>#REF!</v>
      </c>
      <c r="F169" s="13" t="e">
        <f t="shared" ca="1" si="17"/>
        <v>#REF!</v>
      </c>
      <c r="G169" s="29" t="e">
        <f t="shared" ca="1" si="18"/>
        <v>#REF!</v>
      </c>
      <c r="H169" s="28" t="e">
        <f t="shared" ca="1" si="19"/>
        <v>#REF!</v>
      </c>
      <c r="I169" s="28" t="str">
        <f t="shared" si="20"/>
        <v>GLYHO GLOBAL YAT. HOLDING</v>
      </c>
      <c r="J169" s="16" t="e">
        <f>LOOKUP(B169,#REF!,#REF!)</f>
        <v>#REF!</v>
      </c>
      <c r="K169" s="16" t="e">
        <f>LOOKUP(B169,#REF!,#REF!)</f>
        <v>#REF!</v>
      </c>
      <c r="L169" s="17"/>
      <c r="M169" s="18"/>
      <c r="N169" s="18"/>
      <c r="O169" s="19"/>
      <c r="P169" s="19"/>
      <c r="Q169" s="20"/>
      <c r="R169" s="21"/>
      <c r="S169" s="19"/>
    </row>
    <row r="170" spans="1:19" ht="17.399999999999999" customHeight="1" x14ac:dyDescent="0.3">
      <c r="A170" s="3">
        <v>168</v>
      </c>
      <c r="B170" s="12" t="s">
        <v>599</v>
      </c>
      <c r="C170" s="29" t="e">
        <f t="shared" ca="1" si="14"/>
        <v>#DIV/0!</v>
      </c>
      <c r="D170" s="35" t="e">
        <f t="shared" ca="1" si="15"/>
        <v>#DIV/0!</v>
      </c>
      <c r="E170" s="29" t="e">
        <f t="shared" ca="1" si="16"/>
        <v>#REF!</v>
      </c>
      <c r="F170" s="13" t="e">
        <f t="shared" ca="1" si="17"/>
        <v>#REF!</v>
      </c>
      <c r="G170" s="29" t="e">
        <f t="shared" ca="1" si="18"/>
        <v>#REF!</v>
      </c>
      <c r="H170" s="28" t="e">
        <f t="shared" ca="1" si="19"/>
        <v>#REF!</v>
      </c>
      <c r="I170" s="28" t="str">
        <f t="shared" si="20"/>
        <v>GOLTS GOLTAS CIMENTO</v>
      </c>
      <c r="J170" s="16" t="e">
        <f>LOOKUP(B170,#REF!,#REF!)</f>
        <v>#REF!</v>
      </c>
      <c r="K170" s="16" t="e">
        <f>LOOKUP(B170,#REF!,#REF!)</f>
        <v>#REF!</v>
      </c>
      <c r="L170" s="17"/>
      <c r="M170" s="18"/>
      <c r="N170" s="18"/>
      <c r="O170" s="19"/>
      <c r="P170" s="19"/>
      <c r="Q170" s="20"/>
      <c r="R170" s="21"/>
      <c r="S170" s="19"/>
    </row>
    <row r="171" spans="1:19" ht="17.399999999999999" customHeight="1" x14ac:dyDescent="0.3">
      <c r="A171" s="3">
        <v>169</v>
      </c>
      <c r="B171" s="12" t="s">
        <v>600</v>
      </c>
      <c r="C171" s="29" t="e">
        <f t="shared" ca="1" si="14"/>
        <v>#DIV/0!</v>
      </c>
      <c r="D171" s="35" t="e">
        <f t="shared" ca="1" si="15"/>
        <v>#DIV/0!</v>
      </c>
      <c r="E171" s="29" t="e">
        <f t="shared" ca="1" si="16"/>
        <v>#REF!</v>
      </c>
      <c r="F171" s="13" t="e">
        <f t="shared" ca="1" si="17"/>
        <v>#REF!</v>
      </c>
      <c r="G171" s="29" t="e">
        <f t="shared" ca="1" si="18"/>
        <v>#REF!</v>
      </c>
      <c r="H171" s="28" t="e">
        <f t="shared" ca="1" si="19"/>
        <v>#REF!</v>
      </c>
      <c r="I171" s="28" t="str">
        <f t="shared" si="20"/>
        <v>GOODY GOOD-YEAR</v>
      </c>
      <c r="J171" s="16" t="e">
        <f>LOOKUP(B171,#REF!,#REF!)</f>
        <v>#REF!</v>
      </c>
      <c r="K171" s="16" t="e">
        <f>LOOKUP(B171,#REF!,#REF!)</f>
        <v>#REF!</v>
      </c>
      <c r="L171" s="17"/>
      <c r="M171" s="18"/>
      <c r="N171" s="18"/>
      <c r="O171" s="19"/>
      <c r="P171" s="19"/>
      <c r="Q171" s="20"/>
      <c r="R171" s="21"/>
      <c r="S171" s="19"/>
    </row>
    <row r="172" spans="1:19" ht="17.399999999999999" customHeight="1" x14ac:dyDescent="0.3">
      <c r="A172" s="3">
        <v>170</v>
      </c>
      <c r="B172" s="12" t="s">
        <v>601</v>
      </c>
      <c r="C172" s="29" t="e">
        <f t="shared" ca="1" si="14"/>
        <v>#DIV/0!</v>
      </c>
      <c r="D172" s="35" t="e">
        <f t="shared" ca="1" si="15"/>
        <v>#DIV/0!</v>
      </c>
      <c r="E172" s="29" t="e">
        <f t="shared" ca="1" si="16"/>
        <v>#REF!</v>
      </c>
      <c r="F172" s="13" t="e">
        <f t="shared" ca="1" si="17"/>
        <v>#REF!</v>
      </c>
      <c r="G172" s="29" t="e">
        <f t="shared" ca="1" si="18"/>
        <v>#REF!</v>
      </c>
      <c r="H172" s="28" t="e">
        <f t="shared" ca="1" si="19"/>
        <v>#REF!</v>
      </c>
      <c r="I172" s="28" t="str">
        <f t="shared" si="20"/>
        <v>GOZDE GOZDE GIRISIM</v>
      </c>
      <c r="J172" s="16" t="e">
        <f>LOOKUP(B172,#REF!,#REF!)</f>
        <v>#REF!</v>
      </c>
      <c r="K172" s="16" t="e">
        <f>LOOKUP(B172,#REF!,#REF!)</f>
        <v>#REF!</v>
      </c>
      <c r="L172" s="17"/>
      <c r="M172" s="18"/>
      <c r="N172" s="18"/>
      <c r="O172" s="19"/>
      <c r="P172" s="19"/>
      <c r="Q172" s="20"/>
      <c r="R172" s="21"/>
      <c r="S172" s="19"/>
    </row>
    <row r="173" spans="1:19" ht="17.399999999999999" customHeight="1" x14ac:dyDescent="0.3">
      <c r="A173" s="3">
        <v>171</v>
      </c>
      <c r="B173" s="12" t="s">
        <v>602</v>
      </c>
      <c r="C173" s="29" t="e">
        <f t="shared" ca="1" si="14"/>
        <v>#DIV/0!</v>
      </c>
      <c r="D173" s="35" t="e">
        <f t="shared" ca="1" si="15"/>
        <v>#DIV/0!</v>
      </c>
      <c r="E173" s="29" t="e">
        <f t="shared" ca="1" si="16"/>
        <v>#REF!</v>
      </c>
      <c r="F173" s="13" t="e">
        <f t="shared" ca="1" si="17"/>
        <v>#REF!</v>
      </c>
      <c r="G173" s="29" t="e">
        <f t="shared" ca="1" si="18"/>
        <v>#REF!</v>
      </c>
      <c r="H173" s="28" t="e">
        <f t="shared" ca="1" si="19"/>
        <v>#REF!</v>
      </c>
      <c r="I173" s="28" t="str">
        <f t="shared" si="20"/>
        <v>GRNYO GARANTI YAT. ORT.</v>
      </c>
      <c r="J173" s="16" t="e">
        <f>LOOKUP(B173,#REF!,#REF!)</f>
        <v>#REF!</v>
      </c>
      <c r="K173" s="16" t="e">
        <f>LOOKUP(B173,#REF!,#REF!)</f>
        <v>#REF!</v>
      </c>
      <c r="L173" s="17"/>
      <c r="M173" s="18"/>
      <c r="N173" s="18"/>
      <c r="O173" s="19"/>
      <c r="P173" s="19"/>
      <c r="Q173" s="20"/>
      <c r="R173" s="21"/>
      <c r="S173" s="19"/>
    </row>
    <row r="174" spans="1:19" ht="17.399999999999999" customHeight="1" x14ac:dyDescent="0.3">
      <c r="A174" s="3">
        <v>172</v>
      </c>
      <c r="B174" s="12" t="s">
        <v>603</v>
      </c>
      <c r="C174" s="29" t="e">
        <f t="shared" ca="1" si="14"/>
        <v>#DIV/0!</v>
      </c>
      <c r="D174" s="35" t="e">
        <f t="shared" ca="1" si="15"/>
        <v>#DIV/0!</v>
      </c>
      <c r="E174" s="29" t="e">
        <f t="shared" ca="1" si="16"/>
        <v>#REF!</v>
      </c>
      <c r="F174" s="13" t="e">
        <f t="shared" ca="1" si="17"/>
        <v>#REF!</v>
      </c>
      <c r="G174" s="29" t="e">
        <f t="shared" ca="1" si="18"/>
        <v>#REF!</v>
      </c>
      <c r="H174" s="28" t="e">
        <f t="shared" ca="1" si="19"/>
        <v>#REF!</v>
      </c>
      <c r="I174" s="28" t="str">
        <f t="shared" si="20"/>
        <v>GSDDE GSD DENIZCILIK</v>
      </c>
      <c r="J174" s="16" t="e">
        <f>LOOKUP(B174,#REF!,#REF!)</f>
        <v>#REF!</v>
      </c>
      <c r="K174" s="16" t="e">
        <f>LOOKUP(B174,#REF!,#REF!)</f>
        <v>#REF!</v>
      </c>
      <c r="L174" s="17"/>
      <c r="M174" s="18"/>
      <c r="N174" s="18"/>
      <c r="O174" s="19"/>
      <c r="P174" s="19"/>
      <c r="Q174" s="20"/>
      <c r="R174" s="21"/>
      <c r="S174" s="19"/>
    </row>
    <row r="175" spans="1:19" ht="17.399999999999999" customHeight="1" x14ac:dyDescent="0.3">
      <c r="A175" s="3">
        <v>173</v>
      </c>
      <c r="B175" s="12" t="s">
        <v>604</v>
      </c>
      <c r="C175" s="29" t="e">
        <f t="shared" ca="1" si="14"/>
        <v>#DIV/0!</v>
      </c>
      <c r="D175" s="35" t="e">
        <f t="shared" ca="1" si="15"/>
        <v>#DIV/0!</v>
      </c>
      <c r="E175" s="29" t="e">
        <f t="shared" ca="1" si="16"/>
        <v>#REF!</v>
      </c>
      <c r="F175" s="13" t="e">
        <f t="shared" ca="1" si="17"/>
        <v>#REF!</v>
      </c>
      <c r="G175" s="29" t="e">
        <f t="shared" ca="1" si="18"/>
        <v>#REF!</v>
      </c>
      <c r="H175" s="28" t="e">
        <f t="shared" ca="1" si="19"/>
        <v>#REF!</v>
      </c>
      <c r="I175" s="28" t="str">
        <f t="shared" si="20"/>
        <v>GSDHO GSD HOLDING</v>
      </c>
      <c r="J175" s="16" t="e">
        <f>LOOKUP(B175,#REF!,#REF!)</f>
        <v>#REF!</v>
      </c>
      <c r="K175" s="16" t="e">
        <f>LOOKUP(B175,#REF!,#REF!)</f>
        <v>#REF!</v>
      </c>
      <c r="L175" s="17"/>
      <c r="M175" s="18"/>
      <c r="N175" s="18"/>
      <c r="O175" s="19"/>
      <c r="P175" s="19"/>
      <c r="Q175" s="20"/>
      <c r="R175" s="21"/>
      <c r="S175" s="19"/>
    </row>
    <row r="176" spans="1:19" ht="17.399999999999999" customHeight="1" x14ac:dyDescent="0.3">
      <c r="A176" s="3">
        <v>174</v>
      </c>
      <c r="B176" s="12" t="s">
        <v>605</v>
      </c>
      <c r="C176" s="29" t="e">
        <f t="shared" ca="1" si="14"/>
        <v>#DIV/0!</v>
      </c>
      <c r="D176" s="35" t="e">
        <f t="shared" ca="1" si="15"/>
        <v>#DIV/0!</v>
      </c>
      <c r="E176" s="29" t="e">
        <f t="shared" ca="1" si="16"/>
        <v>#REF!</v>
      </c>
      <c r="F176" s="13" t="e">
        <f t="shared" ca="1" si="17"/>
        <v>#REF!</v>
      </c>
      <c r="G176" s="29" t="e">
        <f t="shared" ca="1" si="18"/>
        <v>#REF!</v>
      </c>
      <c r="H176" s="28" t="e">
        <f t="shared" ca="1" si="19"/>
        <v>#REF!</v>
      </c>
      <c r="I176" s="28" t="str">
        <f t="shared" si="20"/>
        <v>GSRAY GALATASARAY SPORTIF</v>
      </c>
      <c r="J176" s="16" t="e">
        <f>LOOKUP(B176,#REF!,#REF!)</f>
        <v>#REF!</v>
      </c>
      <c r="K176" s="16" t="e">
        <f>LOOKUP(B176,#REF!,#REF!)</f>
        <v>#REF!</v>
      </c>
      <c r="L176" s="17"/>
      <c r="M176" s="18"/>
      <c r="N176" s="18"/>
      <c r="O176" s="19"/>
      <c r="P176" s="19"/>
      <c r="Q176" s="20"/>
      <c r="R176" s="21"/>
      <c r="S176" s="19"/>
    </row>
    <row r="177" spans="1:19" ht="17.399999999999999" customHeight="1" x14ac:dyDescent="0.3">
      <c r="A177" s="3">
        <v>175</v>
      </c>
      <c r="B177" s="12" t="s">
        <v>606</v>
      </c>
      <c r="C177" s="29" t="e">
        <f t="shared" ca="1" si="14"/>
        <v>#DIV/0!</v>
      </c>
      <c r="D177" s="35" t="e">
        <f t="shared" ca="1" si="15"/>
        <v>#DIV/0!</v>
      </c>
      <c r="E177" s="29" t="e">
        <f t="shared" ca="1" si="16"/>
        <v>#REF!</v>
      </c>
      <c r="F177" s="13" t="e">
        <f t="shared" ca="1" si="17"/>
        <v>#REF!</v>
      </c>
      <c r="G177" s="29" t="e">
        <f t="shared" ca="1" si="18"/>
        <v>#REF!</v>
      </c>
      <c r="H177" s="28" t="e">
        <f t="shared" ca="1" si="19"/>
        <v>#REF!</v>
      </c>
      <c r="I177" s="28" t="str">
        <f t="shared" si="20"/>
        <v>GUBRF GUBRE FABRIK.</v>
      </c>
      <c r="J177" s="16" t="e">
        <f>LOOKUP(B177,#REF!,#REF!)</f>
        <v>#REF!</v>
      </c>
      <c r="K177" s="16" t="e">
        <f>LOOKUP(B177,#REF!,#REF!)</f>
        <v>#REF!</v>
      </c>
      <c r="L177" s="17"/>
      <c r="M177" s="18"/>
      <c r="N177" s="18"/>
      <c r="O177" s="19"/>
      <c r="P177" s="19"/>
      <c r="Q177" s="19"/>
      <c r="R177" s="20"/>
      <c r="S177" s="19"/>
    </row>
    <row r="178" spans="1:19" ht="17.399999999999999" customHeight="1" x14ac:dyDescent="0.3">
      <c r="A178" s="3">
        <v>176</v>
      </c>
      <c r="B178" s="12" t="s">
        <v>607</v>
      </c>
      <c r="C178" s="29" t="e">
        <f t="shared" ca="1" si="14"/>
        <v>#DIV/0!</v>
      </c>
      <c r="D178" s="35" t="e">
        <f t="shared" ca="1" si="15"/>
        <v>#DIV/0!</v>
      </c>
      <c r="E178" s="29" t="e">
        <f t="shared" ca="1" si="16"/>
        <v>#REF!</v>
      </c>
      <c r="F178" s="13" t="e">
        <f t="shared" ca="1" si="17"/>
        <v>#REF!</v>
      </c>
      <c r="G178" s="29" t="e">
        <f t="shared" ca="1" si="18"/>
        <v>#REF!</v>
      </c>
      <c r="H178" s="28" t="e">
        <f t="shared" ca="1" si="19"/>
        <v>#REF!</v>
      </c>
      <c r="I178" s="28" t="str">
        <f t="shared" si="20"/>
        <v>GWIND GALATA WIND ENERJI</v>
      </c>
      <c r="J178" s="16" t="e">
        <f>LOOKUP(B178,#REF!,#REF!)</f>
        <v>#REF!</v>
      </c>
      <c r="K178" s="16" t="e">
        <f>LOOKUP(B178,#REF!,#REF!)</f>
        <v>#REF!</v>
      </c>
      <c r="L178" s="17"/>
      <c r="M178" s="18"/>
      <c r="N178" s="18"/>
      <c r="O178" s="19"/>
      <c r="P178" s="19"/>
      <c r="Q178" s="20"/>
      <c r="R178" s="21"/>
      <c r="S178" s="19"/>
    </row>
    <row r="179" spans="1:19" ht="17.399999999999999" customHeight="1" x14ac:dyDescent="0.3">
      <c r="A179" s="3">
        <v>177</v>
      </c>
      <c r="B179" s="12" t="s">
        <v>608</v>
      </c>
      <c r="C179" s="29" t="e">
        <f t="shared" ca="1" si="14"/>
        <v>#DIV/0!</v>
      </c>
      <c r="D179" s="35" t="e">
        <f t="shared" ca="1" si="15"/>
        <v>#DIV/0!</v>
      </c>
      <c r="E179" s="29" t="e">
        <f t="shared" ca="1" si="16"/>
        <v>#REF!</v>
      </c>
      <c r="F179" s="13" t="e">
        <f t="shared" ca="1" si="17"/>
        <v>#REF!</v>
      </c>
      <c r="G179" s="29" t="e">
        <f t="shared" ca="1" si="18"/>
        <v>#REF!</v>
      </c>
      <c r="H179" s="28" t="e">
        <f t="shared" ca="1" si="19"/>
        <v>#REF!</v>
      </c>
      <c r="I179" s="28" t="str">
        <f t="shared" si="20"/>
        <v>HALKB T. HALK BANKASI</v>
      </c>
      <c r="J179" s="16" t="e">
        <f>LOOKUP(B179,#REF!,#REF!)</f>
        <v>#REF!</v>
      </c>
      <c r="K179" s="16" t="e">
        <f>LOOKUP(B179,#REF!,#REF!)</f>
        <v>#REF!</v>
      </c>
      <c r="L179" s="17"/>
      <c r="M179" s="18"/>
      <c r="N179" s="18"/>
      <c r="O179" s="19"/>
      <c r="P179" s="19"/>
      <c r="Q179" s="20"/>
      <c r="R179" s="21"/>
      <c r="S179" s="19"/>
    </row>
    <row r="180" spans="1:19" ht="17.399999999999999" customHeight="1" x14ac:dyDescent="0.3">
      <c r="A180" s="3">
        <v>178</v>
      </c>
      <c r="B180" s="12" t="s">
        <v>609</v>
      </c>
      <c r="C180" s="29" t="e">
        <f t="shared" ca="1" si="14"/>
        <v>#DIV/0!</v>
      </c>
      <c r="D180" s="35" t="e">
        <f t="shared" ca="1" si="15"/>
        <v>#DIV/0!</v>
      </c>
      <c r="E180" s="29" t="e">
        <f t="shared" ca="1" si="16"/>
        <v>#REF!</v>
      </c>
      <c r="F180" s="13" t="e">
        <f t="shared" ca="1" si="17"/>
        <v>#REF!</v>
      </c>
      <c r="G180" s="29" t="e">
        <f t="shared" ca="1" si="18"/>
        <v>#REF!</v>
      </c>
      <c r="H180" s="28" t="e">
        <f t="shared" ca="1" si="19"/>
        <v>#REF!</v>
      </c>
      <c r="I180" s="28" t="str">
        <f t="shared" si="20"/>
        <v>HATEK HATAY TEKSTIL</v>
      </c>
      <c r="J180" s="16" t="e">
        <f>LOOKUP(B180,#REF!,#REF!)</f>
        <v>#REF!</v>
      </c>
      <c r="K180" s="16" t="e">
        <f>LOOKUP(B180,#REF!,#REF!)</f>
        <v>#REF!</v>
      </c>
      <c r="L180" s="17"/>
      <c r="M180" s="18"/>
      <c r="N180" s="18"/>
      <c r="O180" s="19"/>
      <c r="P180" s="19"/>
      <c r="Q180" s="20"/>
      <c r="R180" s="21"/>
      <c r="S180" s="19"/>
    </row>
    <row r="181" spans="1:19" ht="17.399999999999999" customHeight="1" x14ac:dyDescent="0.3">
      <c r="A181" s="3">
        <v>179</v>
      </c>
      <c r="B181" s="12" t="s">
        <v>610</v>
      </c>
      <c r="C181" s="29" t="e">
        <f t="shared" ca="1" si="14"/>
        <v>#DIV/0!</v>
      </c>
      <c r="D181" s="35" t="e">
        <f t="shared" ca="1" si="15"/>
        <v>#DIV/0!</v>
      </c>
      <c r="E181" s="29" t="e">
        <f t="shared" ca="1" si="16"/>
        <v>#REF!</v>
      </c>
      <c r="F181" s="13" t="e">
        <f t="shared" ca="1" si="17"/>
        <v>#REF!</v>
      </c>
      <c r="G181" s="29" t="e">
        <f t="shared" ca="1" si="18"/>
        <v>#REF!</v>
      </c>
      <c r="H181" s="28" t="e">
        <f t="shared" ca="1" si="19"/>
        <v>#REF!</v>
      </c>
      <c r="I181" s="28" t="str">
        <f t="shared" si="20"/>
        <v>HDFGS HEDEF GIRISIM</v>
      </c>
      <c r="J181" s="16" t="e">
        <f>LOOKUP(B181,#REF!,#REF!)</f>
        <v>#REF!</v>
      </c>
      <c r="K181" s="16" t="e">
        <f>LOOKUP(B181,#REF!,#REF!)</f>
        <v>#REF!</v>
      </c>
      <c r="L181" s="17"/>
      <c r="M181" s="18"/>
      <c r="N181" s="18"/>
      <c r="O181" s="19"/>
      <c r="P181" s="19"/>
      <c r="Q181" s="20"/>
      <c r="R181" s="21"/>
      <c r="S181" s="19"/>
    </row>
    <row r="182" spans="1:19" ht="17.399999999999999" customHeight="1" x14ac:dyDescent="0.3">
      <c r="A182" s="3">
        <v>180</v>
      </c>
      <c r="B182" s="12" t="s">
        <v>611</v>
      </c>
      <c r="C182" s="29" t="e">
        <f t="shared" ca="1" si="14"/>
        <v>#DIV/0!</v>
      </c>
      <c r="D182" s="35" t="e">
        <f t="shared" ca="1" si="15"/>
        <v>#DIV/0!</v>
      </c>
      <c r="E182" s="29" t="e">
        <f t="shared" ca="1" si="16"/>
        <v>#REF!</v>
      </c>
      <c r="F182" s="13" t="e">
        <f t="shared" ca="1" si="17"/>
        <v>#REF!</v>
      </c>
      <c r="G182" s="29" t="e">
        <f t="shared" ca="1" si="18"/>
        <v>#REF!</v>
      </c>
      <c r="H182" s="28" t="e">
        <f t="shared" ca="1" si="19"/>
        <v>#REF!</v>
      </c>
      <c r="I182" s="28" t="str">
        <f t="shared" si="20"/>
        <v>HEKTS HEKTAS</v>
      </c>
      <c r="J182" s="16" t="e">
        <f>LOOKUP(B182,#REF!,#REF!)</f>
        <v>#REF!</v>
      </c>
      <c r="K182" s="16" t="e">
        <f>LOOKUP(B182,#REF!,#REF!)</f>
        <v>#REF!</v>
      </c>
      <c r="L182" s="17"/>
      <c r="M182" s="18"/>
      <c r="N182" s="18"/>
      <c r="O182" s="19"/>
      <c r="P182" s="19"/>
      <c r="Q182" s="20"/>
      <c r="R182" s="21"/>
      <c r="S182" s="19"/>
    </row>
    <row r="183" spans="1:19" ht="17.399999999999999" customHeight="1" x14ac:dyDescent="0.3">
      <c r="A183" s="3">
        <v>181</v>
      </c>
      <c r="B183" s="12" t="s">
        <v>612</v>
      </c>
      <c r="C183" s="29" t="e">
        <f t="shared" ca="1" si="14"/>
        <v>#DIV/0!</v>
      </c>
      <c r="D183" s="35" t="e">
        <f t="shared" ca="1" si="15"/>
        <v>#DIV/0!</v>
      </c>
      <c r="E183" s="29" t="e">
        <f t="shared" ca="1" si="16"/>
        <v>#REF!</v>
      </c>
      <c r="F183" s="13" t="e">
        <f t="shared" ca="1" si="17"/>
        <v>#REF!</v>
      </c>
      <c r="G183" s="29" t="e">
        <f t="shared" ca="1" si="18"/>
        <v>#REF!</v>
      </c>
      <c r="H183" s="28" t="e">
        <f t="shared" ca="1" si="19"/>
        <v>#REF!</v>
      </c>
      <c r="I183" s="28" t="str">
        <f t="shared" si="20"/>
        <v>HLGYO HALK GMYO</v>
      </c>
      <c r="J183" s="16" t="e">
        <f>LOOKUP(B183,#REF!,#REF!)</f>
        <v>#REF!</v>
      </c>
      <c r="K183" s="16" t="e">
        <f>LOOKUP(B183,#REF!,#REF!)</f>
        <v>#REF!</v>
      </c>
      <c r="L183" s="17"/>
      <c r="M183" s="18"/>
      <c r="N183" s="18"/>
      <c r="O183" s="19"/>
      <c r="P183" s="19"/>
      <c r="Q183" s="20"/>
      <c r="R183" s="21"/>
      <c r="S183" s="19"/>
    </row>
    <row r="184" spans="1:19" ht="17.399999999999999" customHeight="1" x14ac:dyDescent="0.3">
      <c r="A184" s="3">
        <v>182</v>
      </c>
      <c r="B184" s="12" t="s">
        <v>613</v>
      </c>
      <c r="C184" s="29" t="e">
        <f t="shared" ca="1" si="14"/>
        <v>#DIV/0!</v>
      </c>
      <c r="D184" s="35" t="e">
        <f t="shared" ca="1" si="15"/>
        <v>#DIV/0!</v>
      </c>
      <c r="E184" s="29" t="e">
        <f t="shared" ca="1" si="16"/>
        <v>#REF!</v>
      </c>
      <c r="F184" s="13" t="e">
        <f t="shared" ca="1" si="17"/>
        <v>#REF!</v>
      </c>
      <c r="G184" s="29" t="e">
        <f t="shared" ca="1" si="18"/>
        <v>#REF!</v>
      </c>
      <c r="H184" s="28" t="e">
        <f t="shared" ca="1" si="19"/>
        <v>#REF!</v>
      </c>
      <c r="I184" s="28" t="str">
        <f t="shared" si="20"/>
        <v>HUBVC HUB GIRISIM</v>
      </c>
      <c r="J184" s="16" t="e">
        <f>LOOKUP(B184,#REF!,#REF!)</f>
        <v>#REF!</v>
      </c>
      <c r="K184" s="16" t="e">
        <f>LOOKUP(B184,#REF!,#REF!)</f>
        <v>#REF!</v>
      </c>
      <c r="L184" s="17"/>
      <c r="M184" s="18"/>
      <c r="N184" s="18"/>
      <c r="O184" s="19"/>
      <c r="P184" s="19"/>
      <c r="Q184" s="20"/>
      <c r="R184" s="21"/>
      <c r="S184" s="19"/>
    </row>
    <row r="185" spans="1:19" ht="17.399999999999999" customHeight="1" x14ac:dyDescent="0.3">
      <c r="A185" s="3">
        <v>183</v>
      </c>
      <c r="B185" s="12" t="s">
        <v>614</v>
      </c>
      <c r="C185" s="29" t="e">
        <f t="shared" ca="1" si="14"/>
        <v>#DIV/0!</v>
      </c>
      <c r="D185" s="35" t="e">
        <f t="shared" ca="1" si="15"/>
        <v>#DIV/0!</v>
      </c>
      <c r="E185" s="29" t="e">
        <f t="shared" ca="1" si="16"/>
        <v>#REF!</v>
      </c>
      <c r="F185" s="13" t="e">
        <f t="shared" ca="1" si="17"/>
        <v>#REF!</v>
      </c>
      <c r="G185" s="29" t="e">
        <f t="shared" ca="1" si="18"/>
        <v>#REF!</v>
      </c>
      <c r="H185" s="28" t="e">
        <f t="shared" ca="1" si="19"/>
        <v>#REF!</v>
      </c>
      <c r="I185" s="28" t="str">
        <f t="shared" si="20"/>
        <v>HURGZ HURRIYET GZT.</v>
      </c>
      <c r="J185" s="16" t="e">
        <f>LOOKUP(B185,#REF!,#REF!)</f>
        <v>#REF!</v>
      </c>
      <c r="K185" s="16" t="e">
        <f>LOOKUP(B185,#REF!,#REF!)</f>
        <v>#REF!</v>
      </c>
      <c r="L185" s="17"/>
      <c r="M185" s="18"/>
      <c r="N185" s="18"/>
      <c r="O185" s="19"/>
      <c r="P185" s="19"/>
      <c r="Q185" s="20"/>
      <c r="R185" s="21"/>
      <c r="S185" s="19"/>
    </row>
    <row r="186" spans="1:19" ht="17.399999999999999" customHeight="1" x14ac:dyDescent="0.3">
      <c r="A186" s="3">
        <v>184</v>
      </c>
      <c r="B186" s="12" t="s">
        <v>615</v>
      </c>
      <c r="C186" s="29" t="e">
        <f t="shared" ca="1" si="14"/>
        <v>#DIV/0!</v>
      </c>
      <c r="D186" s="35" t="e">
        <f t="shared" ca="1" si="15"/>
        <v>#DIV/0!</v>
      </c>
      <c r="E186" s="29" t="e">
        <f t="shared" ca="1" si="16"/>
        <v>#REF!</v>
      </c>
      <c r="F186" s="13" t="e">
        <f t="shared" ca="1" si="17"/>
        <v>#REF!</v>
      </c>
      <c r="G186" s="29" t="e">
        <f t="shared" ca="1" si="18"/>
        <v>#REF!</v>
      </c>
      <c r="H186" s="28" t="e">
        <f t="shared" ca="1" si="19"/>
        <v>#REF!</v>
      </c>
      <c r="I186" s="28" t="str">
        <f t="shared" si="20"/>
        <v>ICBCT ICBC TURKEY BANK</v>
      </c>
      <c r="J186" s="16" t="e">
        <f>LOOKUP(B186,#REF!,#REF!)</f>
        <v>#REF!</v>
      </c>
      <c r="K186" s="16" t="e">
        <f>LOOKUP(B186,#REF!,#REF!)</f>
        <v>#REF!</v>
      </c>
      <c r="L186" s="17"/>
      <c r="M186" s="18"/>
      <c r="N186" s="18"/>
      <c r="O186" s="19"/>
      <c r="P186" s="19"/>
      <c r="Q186" s="20"/>
      <c r="R186" s="21"/>
      <c r="S186" s="19"/>
    </row>
    <row r="187" spans="1:19" ht="17.399999999999999" customHeight="1" x14ac:dyDescent="0.3">
      <c r="A187" s="3">
        <v>185</v>
      </c>
      <c r="B187" s="12" t="s">
        <v>616</v>
      </c>
      <c r="C187" s="29" t="e">
        <f t="shared" ca="1" si="14"/>
        <v>#DIV/0!</v>
      </c>
      <c r="D187" s="35" t="e">
        <f t="shared" ca="1" si="15"/>
        <v>#DIV/0!</v>
      </c>
      <c r="E187" s="29" t="e">
        <f t="shared" ca="1" si="16"/>
        <v>#REF!</v>
      </c>
      <c r="F187" s="13" t="e">
        <f t="shared" ca="1" si="17"/>
        <v>#REF!</v>
      </c>
      <c r="G187" s="29" t="e">
        <f t="shared" ca="1" si="18"/>
        <v>#REF!</v>
      </c>
      <c r="H187" s="28" t="e">
        <f t="shared" ca="1" si="19"/>
        <v>#REF!</v>
      </c>
      <c r="I187" s="28" t="str">
        <f t="shared" si="20"/>
        <v>IDEAS IDEALIST DANISMANLIK</v>
      </c>
      <c r="J187" s="16" t="e">
        <f>LOOKUP(B187,#REF!,#REF!)</f>
        <v>#REF!</v>
      </c>
      <c r="K187" s="16" t="e">
        <f>LOOKUP(B187,#REF!,#REF!)</f>
        <v>#REF!</v>
      </c>
      <c r="L187" s="17"/>
      <c r="M187" s="18"/>
      <c r="N187" s="18"/>
      <c r="O187" s="19"/>
      <c r="P187" s="19"/>
      <c r="Q187" s="20"/>
      <c r="R187" s="21"/>
      <c r="S187" s="19"/>
    </row>
    <row r="188" spans="1:19" ht="17.399999999999999" customHeight="1" x14ac:dyDescent="0.3">
      <c r="A188" s="3">
        <v>186</v>
      </c>
      <c r="B188" s="12" t="s">
        <v>617</v>
      </c>
      <c r="C188" s="29" t="e">
        <f t="shared" ca="1" si="14"/>
        <v>#DIV/0!</v>
      </c>
      <c r="D188" s="35" t="e">
        <f t="shared" ca="1" si="15"/>
        <v>#DIV/0!</v>
      </c>
      <c r="E188" s="29" t="e">
        <f t="shared" ca="1" si="16"/>
        <v>#REF!</v>
      </c>
      <c r="F188" s="13" t="e">
        <f t="shared" ca="1" si="17"/>
        <v>#REF!</v>
      </c>
      <c r="G188" s="29" t="e">
        <f t="shared" ca="1" si="18"/>
        <v>#REF!</v>
      </c>
      <c r="H188" s="28" t="e">
        <f t="shared" ca="1" si="19"/>
        <v>#REF!</v>
      </c>
      <c r="I188" s="28" t="str">
        <f t="shared" si="20"/>
        <v>IDGYO IDEALIST GMYO</v>
      </c>
      <c r="J188" s="16" t="e">
        <f>LOOKUP(B188,#REF!,#REF!)</f>
        <v>#REF!</v>
      </c>
      <c r="K188" s="16" t="e">
        <f>LOOKUP(B188,#REF!,#REF!)</f>
        <v>#REF!</v>
      </c>
      <c r="L188" s="17"/>
      <c r="M188" s="18"/>
      <c r="N188" s="18"/>
      <c r="O188" s="19"/>
      <c r="P188" s="19"/>
      <c r="Q188" s="20"/>
      <c r="R188" s="21"/>
      <c r="S188" s="19"/>
    </row>
    <row r="189" spans="1:19" ht="17.399999999999999" customHeight="1" x14ac:dyDescent="0.3">
      <c r="A189" s="3">
        <v>187</v>
      </c>
      <c r="B189" s="12" t="s">
        <v>618</v>
      </c>
      <c r="C189" s="29" t="e">
        <f t="shared" ca="1" si="14"/>
        <v>#DIV/0!</v>
      </c>
      <c r="D189" s="35" t="e">
        <f t="shared" ca="1" si="15"/>
        <v>#DIV/0!</v>
      </c>
      <c r="E189" s="29" t="e">
        <f t="shared" ca="1" si="16"/>
        <v>#REF!</v>
      </c>
      <c r="F189" s="13" t="e">
        <f t="shared" ca="1" si="17"/>
        <v>#REF!</v>
      </c>
      <c r="G189" s="29" t="e">
        <f t="shared" ca="1" si="18"/>
        <v>#REF!</v>
      </c>
      <c r="H189" s="28" t="e">
        <f t="shared" ca="1" si="19"/>
        <v>#REF!</v>
      </c>
      <c r="I189" s="28" t="str">
        <f t="shared" si="20"/>
        <v>IEYHO ISIKLAR ENERJI YAPI HOL.</v>
      </c>
      <c r="J189" s="16" t="e">
        <f>LOOKUP(B189,#REF!,#REF!)</f>
        <v>#REF!</v>
      </c>
      <c r="K189" s="16" t="e">
        <f>LOOKUP(B189,#REF!,#REF!)</f>
        <v>#REF!</v>
      </c>
      <c r="L189" s="17"/>
      <c r="M189" s="18"/>
      <c r="N189" s="18"/>
      <c r="O189" s="19"/>
      <c r="P189" s="19"/>
      <c r="Q189" s="20"/>
      <c r="R189" s="21"/>
      <c r="S189" s="19"/>
    </row>
    <row r="190" spans="1:19" ht="17.399999999999999" customHeight="1" x14ac:dyDescent="0.3">
      <c r="A190" s="3">
        <v>188</v>
      </c>
      <c r="B190" s="12" t="s">
        <v>619</v>
      </c>
      <c r="C190" s="29" t="e">
        <f t="shared" ca="1" si="14"/>
        <v>#DIV/0!</v>
      </c>
      <c r="D190" s="35" t="e">
        <f t="shared" ca="1" si="15"/>
        <v>#DIV/0!</v>
      </c>
      <c r="E190" s="29" t="e">
        <f t="shared" ca="1" si="16"/>
        <v>#REF!</v>
      </c>
      <c r="F190" s="13" t="e">
        <f t="shared" ca="1" si="17"/>
        <v>#REF!</v>
      </c>
      <c r="G190" s="29" t="e">
        <f t="shared" ca="1" si="18"/>
        <v>#REF!</v>
      </c>
      <c r="H190" s="28" t="e">
        <f t="shared" ca="1" si="19"/>
        <v>#REF!</v>
      </c>
      <c r="I190" s="28" t="str">
        <f t="shared" si="20"/>
        <v>IHEVA IHLAS EV ALETLERI</v>
      </c>
      <c r="J190" s="16" t="e">
        <f>LOOKUP(B190,#REF!,#REF!)</f>
        <v>#REF!</v>
      </c>
      <c r="K190" s="16" t="e">
        <f>LOOKUP(B190,#REF!,#REF!)</f>
        <v>#REF!</v>
      </c>
      <c r="L190" s="17"/>
      <c r="M190" s="18"/>
      <c r="N190" s="18"/>
      <c r="O190" s="19"/>
      <c r="P190" s="19"/>
      <c r="Q190" s="20"/>
      <c r="R190" s="21"/>
      <c r="S190" s="19"/>
    </row>
    <row r="191" spans="1:19" ht="17.399999999999999" customHeight="1" x14ac:dyDescent="0.3">
      <c r="A191" s="3">
        <v>189</v>
      </c>
      <c r="B191" s="12" t="s">
        <v>620</v>
      </c>
      <c r="C191" s="29" t="e">
        <f t="shared" ca="1" si="14"/>
        <v>#DIV/0!</v>
      </c>
      <c r="D191" s="35" t="e">
        <f t="shared" ca="1" si="15"/>
        <v>#DIV/0!</v>
      </c>
      <c r="E191" s="29" t="e">
        <f t="shared" ca="1" si="16"/>
        <v>#REF!</v>
      </c>
      <c r="F191" s="13" t="e">
        <f t="shared" ca="1" si="17"/>
        <v>#REF!</v>
      </c>
      <c r="G191" s="29" t="e">
        <f t="shared" ca="1" si="18"/>
        <v>#REF!</v>
      </c>
      <c r="H191" s="28" t="e">
        <f t="shared" ca="1" si="19"/>
        <v>#REF!</v>
      </c>
      <c r="I191" s="28" t="str">
        <f t="shared" si="20"/>
        <v>IHGZT IHLAS GAZETECILIK</v>
      </c>
      <c r="J191" s="16" t="e">
        <f>LOOKUP(B191,#REF!,#REF!)</f>
        <v>#REF!</v>
      </c>
      <c r="K191" s="16" t="e">
        <f>LOOKUP(B191,#REF!,#REF!)</f>
        <v>#REF!</v>
      </c>
      <c r="L191" s="17"/>
      <c r="M191" s="18"/>
      <c r="N191" s="18"/>
      <c r="O191" s="19"/>
      <c r="P191" s="19"/>
      <c r="Q191" s="20"/>
      <c r="R191" s="21"/>
      <c r="S191" s="19"/>
    </row>
    <row r="192" spans="1:19" ht="17.399999999999999" customHeight="1" x14ac:dyDescent="0.3">
      <c r="A192" s="3">
        <v>190</v>
      </c>
      <c r="B192" s="12" t="s">
        <v>621</v>
      </c>
      <c r="C192" s="29" t="e">
        <f t="shared" ca="1" si="14"/>
        <v>#DIV/0!</v>
      </c>
      <c r="D192" s="35" t="e">
        <f t="shared" ca="1" si="15"/>
        <v>#DIV/0!</v>
      </c>
      <c r="E192" s="29" t="e">
        <f t="shared" ca="1" si="16"/>
        <v>#REF!</v>
      </c>
      <c r="F192" s="13" t="e">
        <f t="shared" ca="1" si="17"/>
        <v>#REF!</v>
      </c>
      <c r="G192" s="29" t="e">
        <f t="shared" ca="1" si="18"/>
        <v>#REF!</v>
      </c>
      <c r="H192" s="28" t="e">
        <f t="shared" ca="1" si="19"/>
        <v>#REF!</v>
      </c>
      <c r="I192" s="28" t="str">
        <f t="shared" si="20"/>
        <v>IHLAS IHLAS HOLDING</v>
      </c>
      <c r="J192" s="16" t="e">
        <f>LOOKUP(B192,#REF!,#REF!)</f>
        <v>#REF!</v>
      </c>
      <c r="K192" s="16" t="e">
        <f>LOOKUP(B192,#REF!,#REF!)</f>
        <v>#REF!</v>
      </c>
      <c r="L192" s="17"/>
      <c r="M192" s="18"/>
      <c r="N192" s="18"/>
      <c r="O192" s="19"/>
      <c r="P192" s="19"/>
      <c r="Q192" s="20"/>
      <c r="R192" s="21"/>
      <c r="S192" s="19"/>
    </row>
    <row r="193" spans="1:160" ht="17.399999999999999" customHeight="1" x14ac:dyDescent="0.3">
      <c r="A193" s="3">
        <v>191</v>
      </c>
      <c r="B193" s="12" t="s">
        <v>622</v>
      </c>
      <c r="C193" s="29" t="e">
        <f t="shared" ca="1" si="14"/>
        <v>#DIV/0!</v>
      </c>
      <c r="D193" s="35" t="e">
        <f t="shared" ca="1" si="15"/>
        <v>#DIV/0!</v>
      </c>
      <c r="E193" s="29" t="e">
        <f t="shared" ca="1" si="16"/>
        <v>#REF!</v>
      </c>
      <c r="F193" s="13" t="e">
        <f t="shared" ca="1" si="17"/>
        <v>#REF!</v>
      </c>
      <c r="G193" s="29" t="e">
        <f t="shared" ca="1" si="18"/>
        <v>#REF!</v>
      </c>
      <c r="H193" s="28" t="e">
        <f t="shared" ca="1" si="19"/>
        <v>#REF!</v>
      </c>
      <c r="I193" s="28" t="str">
        <f t="shared" si="20"/>
        <v>IHLGM IHLAS GAYRIMENKUL</v>
      </c>
      <c r="J193" s="16" t="e">
        <f>LOOKUP(B193,#REF!,#REF!)</f>
        <v>#REF!</v>
      </c>
      <c r="K193" s="16" t="e">
        <f>LOOKUP(B193,#REF!,#REF!)</f>
        <v>#REF!</v>
      </c>
      <c r="L193" s="17"/>
      <c r="M193" s="18"/>
      <c r="N193" s="18"/>
      <c r="O193" s="19"/>
      <c r="P193" s="19"/>
      <c r="Q193" s="20"/>
      <c r="R193" s="21"/>
      <c r="S193" s="19"/>
    </row>
    <row r="194" spans="1:160" ht="17.399999999999999" customHeight="1" x14ac:dyDescent="0.3">
      <c r="A194" s="3">
        <v>192</v>
      </c>
      <c r="B194" s="12" t="s">
        <v>623</v>
      </c>
      <c r="C194" s="29" t="e">
        <f t="shared" ca="1" si="14"/>
        <v>#DIV/0!</v>
      </c>
      <c r="D194" s="35" t="e">
        <f t="shared" ca="1" si="15"/>
        <v>#DIV/0!</v>
      </c>
      <c r="E194" s="29" t="e">
        <f t="shared" ca="1" si="16"/>
        <v>#REF!</v>
      </c>
      <c r="F194" s="13" t="e">
        <f t="shared" ca="1" si="17"/>
        <v>#REF!</v>
      </c>
      <c r="G194" s="29" t="e">
        <f t="shared" ca="1" si="18"/>
        <v>#REF!</v>
      </c>
      <c r="H194" s="28" t="e">
        <f t="shared" ca="1" si="19"/>
        <v>#REF!</v>
      </c>
      <c r="I194" s="28" t="str">
        <f t="shared" si="20"/>
        <v>IHYAY IHLAS YAYIN HOLDING</v>
      </c>
      <c r="J194" s="16" t="e">
        <f>LOOKUP(B194,#REF!,#REF!)</f>
        <v>#REF!</v>
      </c>
      <c r="K194" s="16" t="e">
        <f>LOOKUP(B194,#REF!,#REF!)</f>
        <v>#REF!</v>
      </c>
      <c r="L194" s="17"/>
      <c r="M194" s="18"/>
      <c r="N194" s="18"/>
      <c r="O194" s="19"/>
      <c r="P194" s="19"/>
      <c r="Q194" s="20"/>
      <c r="R194" s="21"/>
      <c r="S194" s="19"/>
    </row>
    <row r="195" spans="1:160" ht="17.399999999999999" customHeight="1" x14ac:dyDescent="0.3">
      <c r="A195" s="3">
        <v>193</v>
      </c>
      <c r="B195" s="12" t="s">
        <v>624</v>
      </c>
      <c r="C195" s="29" t="e">
        <f t="shared" ca="1" si="14"/>
        <v>#DIV/0!</v>
      </c>
      <c r="D195" s="35" t="e">
        <f t="shared" ca="1" si="15"/>
        <v>#DIV/0!</v>
      </c>
      <c r="E195" s="29" t="e">
        <f t="shared" ca="1" si="16"/>
        <v>#REF!</v>
      </c>
      <c r="F195" s="13" t="e">
        <f t="shared" ca="1" si="17"/>
        <v>#REF!</v>
      </c>
      <c r="G195" s="29" t="e">
        <f t="shared" ca="1" si="18"/>
        <v>#REF!</v>
      </c>
      <c r="H195" s="28" t="e">
        <f t="shared" ca="1" si="19"/>
        <v>#REF!</v>
      </c>
      <c r="I195" s="28" t="str">
        <f t="shared" si="20"/>
        <v>INDES INDEKS BILGISAYAR</v>
      </c>
      <c r="J195" s="16" t="e">
        <f>LOOKUP(B195,#REF!,#REF!)</f>
        <v>#REF!</v>
      </c>
      <c r="K195" s="16" t="e">
        <f>LOOKUP(B195,#REF!,#REF!)</f>
        <v>#REF!</v>
      </c>
      <c r="L195" s="17"/>
      <c r="M195" s="18"/>
      <c r="N195" s="18"/>
      <c r="O195" s="19"/>
      <c r="P195" s="19"/>
      <c r="Q195" s="20"/>
      <c r="R195" s="21"/>
      <c r="S195" s="19"/>
    </row>
    <row r="196" spans="1:160" ht="17.399999999999999" customHeight="1" x14ac:dyDescent="0.3">
      <c r="A196" s="3">
        <v>194</v>
      </c>
      <c r="B196" s="12" t="s">
        <v>625</v>
      </c>
      <c r="C196" s="29" t="e">
        <f t="shared" ref="C196:C259" ca="1" si="21">D196</f>
        <v>#DIV/0!</v>
      </c>
      <c r="D196" s="35" t="e">
        <f t="shared" ref="D196:D259" ca="1" si="22">((LOOKUP($J$2,$J$3:$KN$3,J196:KN196)-LOOKUP($K$2,$J$3:$KN$3,J196:KN196))*100)/LOOKUP($K$2,$J$3:$KN$3,J196:KN196)</f>
        <v>#DIV/0!</v>
      </c>
      <c r="E196" s="29" t="e">
        <f t="shared" ref="E196:E259" ca="1" si="23">F196</f>
        <v>#REF!</v>
      </c>
      <c r="F196" s="13" t="e">
        <f t="shared" ref="F196:F259" ca="1" si="24">((LOOKUP($J$2,$J$3:$KN$3,J196:KN196)-LOOKUP($J$3,$J$3:$KN$3,J196:KN196))*100)/LOOKUP($J$2,$J$3:$KN$3,J196:KN196)</f>
        <v>#REF!</v>
      </c>
      <c r="G196" s="29" t="e">
        <f t="shared" ref="G196:G259" ca="1" si="25">H196</f>
        <v>#REF!</v>
      </c>
      <c r="H196" s="28" t="e">
        <f t="shared" ref="H196:H259" ca="1" si="26">((LOOKUP($J$2,$J$3:$KN$3,J196:KN196)-LOOKUP($L$2,$J$3:$FC$3,J196:FC196))*100)/LOOKUP($L$2,$J$3:$FC$3,J196:FC196)</f>
        <v>#REF!</v>
      </c>
      <c r="I196" s="28" t="str">
        <f t="shared" si="20"/>
        <v>INFO INFO YATIRIM</v>
      </c>
      <c r="J196" s="16" t="e">
        <f>LOOKUP(B196,#REF!,#REF!)</f>
        <v>#REF!</v>
      </c>
      <c r="K196" s="16" t="e">
        <f>LOOKUP(B196,#REF!,#REF!)</f>
        <v>#REF!</v>
      </c>
      <c r="L196" s="17"/>
      <c r="M196" s="18"/>
      <c r="N196" s="18"/>
      <c r="O196" s="19"/>
      <c r="P196" s="19"/>
      <c r="Q196" s="20"/>
      <c r="R196" s="21"/>
      <c r="S196" s="19"/>
    </row>
    <row r="197" spans="1:160" ht="17.399999999999999" customHeight="1" x14ac:dyDescent="0.3">
      <c r="A197" s="3">
        <v>195</v>
      </c>
      <c r="B197" s="12" t="s">
        <v>626</v>
      </c>
      <c r="C197" s="29" t="e">
        <f t="shared" ca="1" si="21"/>
        <v>#DIV/0!</v>
      </c>
      <c r="D197" s="35" t="e">
        <f t="shared" ca="1" si="22"/>
        <v>#DIV/0!</v>
      </c>
      <c r="E197" s="29" t="e">
        <f t="shared" ca="1" si="23"/>
        <v>#REF!</v>
      </c>
      <c r="F197" s="13" t="e">
        <f t="shared" ca="1" si="24"/>
        <v>#REF!</v>
      </c>
      <c r="G197" s="29" t="e">
        <f t="shared" ca="1" si="25"/>
        <v>#REF!</v>
      </c>
      <c r="H197" s="28" t="e">
        <f t="shared" ca="1" si="26"/>
        <v>#REF!</v>
      </c>
      <c r="I197" s="28" t="str">
        <f t="shared" ref="I197:I260" si="27">B197</f>
        <v>INTEM INTEMA</v>
      </c>
      <c r="J197" s="16" t="e">
        <f>LOOKUP(B197,#REF!,#REF!)</f>
        <v>#REF!</v>
      </c>
      <c r="K197" s="16" t="e">
        <f>LOOKUP(B197,#REF!,#REF!)</f>
        <v>#REF!</v>
      </c>
      <c r="L197" s="17"/>
      <c r="M197" s="18"/>
      <c r="N197" s="18"/>
      <c r="O197" s="19"/>
      <c r="P197" s="19"/>
      <c r="Q197" s="20"/>
      <c r="R197" s="21"/>
      <c r="S197" s="19"/>
    </row>
    <row r="198" spans="1:160" ht="17.399999999999999" customHeight="1" x14ac:dyDescent="0.3">
      <c r="A198" s="3">
        <v>196</v>
      </c>
      <c r="B198" s="12" t="s">
        <v>627</v>
      </c>
      <c r="C198" s="29" t="e">
        <f t="shared" ca="1" si="21"/>
        <v>#DIV/0!</v>
      </c>
      <c r="D198" s="35" t="e">
        <f t="shared" ca="1" si="22"/>
        <v>#DIV/0!</v>
      </c>
      <c r="E198" s="29" t="e">
        <f t="shared" ca="1" si="23"/>
        <v>#REF!</v>
      </c>
      <c r="F198" s="13" t="e">
        <f t="shared" ca="1" si="24"/>
        <v>#REF!</v>
      </c>
      <c r="G198" s="29" t="e">
        <f t="shared" ca="1" si="25"/>
        <v>#REF!</v>
      </c>
      <c r="H198" s="28" t="e">
        <f t="shared" ca="1" si="26"/>
        <v>#REF!</v>
      </c>
      <c r="I198" s="28" t="str">
        <f t="shared" si="27"/>
        <v>INVEO INVEO YATIRIM HOLDING</v>
      </c>
      <c r="J198" s="16" t="e">
        <f>LOOKUP(B198,#REF!,#REF!)</f>
        <v>#REF!</v>
      </c>
      <c r="K198" s="16" t="e">
        <f>LOOKUP(B198,#REF!,#REF!)</f>
        <v>#REF!</v>
      </c>
      <c r="L198" s="17"/>
      <c r="M198" s="18"/>
      <c r="N198" s="18"/>
      <c r="O198" s="19"/>
      <c r="P198" s="19"/>
      <c r="Q198" s="20"/>
      <c r="R198" s="21"/>
      <c r="S198" s="19"/>
    </row>
    <row r="199" spans="1:160" ht="17.399999999999999" customHeight="1" x14ac:dyDescent="0.3">
      <c r="A199" s="3">
        <v>197</v>
      </c>
      <c r="B199" s="12" t="s">
        <v>628</v>
      </c>
      <c r="C199" s="29" t="e">
        <f t="shared" ca="1" si="21"/>
        <v>#DIV/0!</v>
      </c>
      <c r="D199" s="35" t="e">
        <f t="shared" ca="1" si="22"/>
        <v>#DIV/0!</v>
      </c>
      <c r="E199" s="29" t="e">
        <f t="shared" ca="1" si="23"/>
        <v>#REF!</v>
      </c>
      <c r="F199" s="13" t="e">
        <f t="shared" ca="1" si="24"/>
        <v>#REF!</v>
      </c>
      <c r="G199" s="29" t="e">
        <f t="shared" ca="1" si="25"/>
        <v>#REF!</v>
      </c>
      <c r="H199" s="28" t="e">
        <f t="shared" ca="1" si="26"/>
        <v>#REF!</v>
      </c>
      <c r="I199" s="28" t="str">
        <f t="shared" si="27"/>
        <v>IPEKE IPEK DOGAL ENERJI</v>
      </c>
      <c r="J199" s="16" t="e">
        <f>LOOKUP(B199,#REF!,#REF!)</f>
        <v>#REF!</v>
      </c>
      <c r="K199" s="16" t="e">
        <f>LOOKUP(B199,#REF!,#REF!)</f>
        <v>#REF!</v>
      </c>
      <c r="L199" s="17"/>
      <c r="M199" s="18"/>
      <c r="N199" s="18"/>
      <c r="O199" s="19"/>
      <c r="P199" s="19"/>
      <c r="Q199" s="19"/>
      <c r="R199" s="19"/>
      <c r="S199" s="19"/>
    </row>
    <row r="200" spans="1:160" ht="17.399999999999999" customHeight="1" x14ac:dyDescent="0.3">
      <c r="A200" s="3">
        <v>198</v>
      </c>
      <c r="B200" s="12" t="s">
        <v>629</v>
      </c>
      <c r="C200" s="29" t="e">
        <f t="shared" ca="1" si="21"/>
        <v>#DIV/0!</v>
      </c>
      <c r="D200" s="35" t="e">
        <f t="shared" ca="1" si="22"/>
        <v>#DIV/0!</v>
      </c>
      <c r="E200" s="29" t="e">
        <f t="shared" ca="1" si="23"/>
        <v>#REF!</v>
      </c>
      <c r="F200" s="13" t="e">
        <f t="shared" ca="1" si="24"/>
        <v>#REF!</v>
      </c>
      <c r="G200" s="29" t="e">
        <f t="shared" ca="1" si="25"/>
        <v>#REF!</v>
      </c>
      <c r="H200" s="28" t="e">
        <f t="shared" ca="1" si="26"/>
        <v>#REF!</v>
      </c>
      <c r="I200" s="28" t="str">
        <f t="shared" si="27"/>
        <v>ISATR IS BANKASI (A)</v>
      </c>
      <c r="J200" s="16" t="e">
        <f>LOOKUP(B200,#REF!,#REF!)</f>
        <v>#REF!</v>
      </c>
      <c r="K200" s="16" t="e">
        <f>LOOKUP(B200,#REF!,#REF!)</f>
        <v>#REF!</v>
      </c>
      <c r="L200" s="23"/>
      <c r="M200" s="22"/>
      <c r="N200" s="22"/>
      <c r="O200" s="21"/>
      <c r="P200" s="21"/>
      <c r="Q200" s="19"/>
      <c r="R200" s="21"/>
      <c r="S200" s="19"/>
      <c r="FD200" s="2"/>
    </row>
    <row r="201" spans="1:160" ht="17.399999999999999" customHeight="1" x14ac:dyDescent="0.3">
      <c r="A201" s="3">
        <v>199</v>
      </c>
      <c r="B201" s="12" t="s">
        <v>630</v>
      </c>
      <c r="C201" s="29" t="e">
        <f t="shared" ca="1" si="21"/>
        <v>#DIV/0!</v>
      </c>
      <c r="D201" s="35" t="e">
        <f t="shared" ca="1" si="22"/>
        <v>#DIV/0!</v>
      </c>
      <c r="E201" s="29" t="e">
        <f t="shared" ca="1" si="23"/>
        <v>#REF!</v>
      </c>
      <c r="F201" s="13" t="e">
        <f t="shared" ca="1" si="24"/>
        <v>#REF!</v>
      </c>
      <c r="G201" s="29" t="e">
        <f t="shared" ca="1" si="25"/>
        <v>#REF!</v>
      </c>
      <c r="H201" s="28" t="e">
        <f t="shared" ca="1" si="26"/>
        <v>#REF!</v>
      </c>
      <c r="I201" s="28" t="str">
        <f t="shared" si="27"/>
        <v>ISBIR ISBIR HOLDING</v>
      </c>
      <c r="J201" s="16" t="e">
        <f>LOOKUP(B201,#REF!,#REF!)</f>
        <v>#REF!</v>
      </c>
      <c r="K201" s="16" t="e">
        <f>LOOKUP(B201,#REF!,#REF!)</f>
        <v>#REF!</v>
      </c>
      <c r="L201" s="23"/>
      <c r="M201" s="22"/>
      <c r="N201" s="22"/>
      <c r="O201" s="21"/>
      <c r="P201" s="21"/>
      <c r="Q201" s="19"/>
      <c r="R201" s="21"/>
      <c r="S201" s="19"/>
      <c r="FD201" s="2"/>
    </row>
    <row r="202" spans="1:160" ht="17.399999999999999" customHeight="1" x14ac:dyDescent="0.3">
      <c r="A202" s="3">
        <v>200</v>
      </c>
      <c r="B202" s="12" t="s">
        <v>631</v>
      </c>
      <c r="C202" s="29" t="e">
        <f t="shared" ca="1" si="21"/>
        <v>#DIV/0!</v>
      </c>
      <c r="D202" s="35" t="e">
        <f t="shared" ca="1" si="22"/>
        <v>#DIV/0!</v>
      </c>
      <c r="E202" s="29" t="e">
        <f t="shared" ca="1" si="23"/>
        <v>#REF!</v>
      </c>
      <c r="F202" s="13" t="e">
        <f t="shared" ca="1" si="24"/>
        <v>#REF!</v>
      </c>
      <c r="G202" s="29" t="e">
        <f t="shared" ca="1" si="25"/>
        <v>#REF!</v>
      </c>
      <c r="H202" s="28" t="e">
        <f t="shared" ca="1" si="26"/>
        <v>#REF!</v>
      </c>
      <c r="I202" s="28" t="str">
        <f t="shared" si="27"/>
        <v>ISBTR IS BANKASI (B)</v>
      </c>
      <c r="J202" s="16" t="e">
        <f>LOOKUP(B202,#REF!,#REF!)</f>
        <v>#REF!</v>
      </c>
      <c r="K202" s="16" t="e">
        <f>LOOKUP(B202,#REF!,#REF!)</f>
        <v>#REF!</v>
      </c>
      <c r="L202" s="23"/>
      <c r="M202" s="22"/>
      <c r="N202" s="22"/>
      <c r="O202" s="19"/>
      <c r="P202" s="19"/>
      <c r="Q202" s="20"/>
      <c r="R202" s="21"/>
      <c r="S202" s="19"/>
      <c r="FD202" s="2"/>
    </row>
    <row r="203" spans="1:160" ht="17.399999999999999" customHeight="1" x14ac:dyDescent="0.3">
      <c r="A203" s="3">
        <v>201</v>
      </c>
      <c r="B203" s="12" t="s">
        <v>632</v>
      </c>
      <c r="C203" s="29" t="e">
        <f t="shared" ca="1" si="21"/>
        <v>#DIV/0!</v>
      </c>
      <c r="D203" s="35" t="e">
        <f t="shared" ca="1" si="22"/>
        <v>#DIV/0!</v>
      </c>
      <c r="E203" s="29" t="e">
        <f t="shared" ca="1" si="23"/>
        <v>#REF!</v>
      </c>
      <c r="F203" s="13" t="e">
        <f t="shared" ca="1" si="24"/>
        <v>#REF!</v>
      </c>
      <c r="G203" s="29" t="e">
        <f t="shared" ca="1" si="25"/>
        <v>#REF!</v>
      </c>
      <c r="H203" s="28" t="e">
        <f t="shared" ca="1" si="26"/>
        <v>#REF!</v>
      </c>
      <c r="I203" s="28" t="str">
        <f t="shared" si="27"/>
        <v>ISCTR IS BANKASI (C)</v>
      </c>
      <c r="J203" s="16" t="e">
        <f>LOOKUP(B203,#REF!,#REF!)</f>
        <v>#REF!</v>
      </c>
      <c r="K203" s="16" t="e">
        <f>LOOKUP(B203,#REF!,#REF!)</f>
        <v>#REF!</v>
      </c>
      <c r="L203" s="17"/>
      <c r="M203" s="18"/>
      <c r="N203" s="18"/>
      <c r="O203" s="19"/>
      <c r="P203" s="19"/>
      <c r="Q203" s="20"/>
      <c r="R203" s="21"/>
      <c r="S203" s="19"/>
      <c r="FD203" s="2"/>
    </row>
    <row r="204" spans="1:160" ht="17.399999999999999" customHeight="1" x14ac:dyDescent="0.3">
      <c r="A204" s="3">
        <v>202</v>
      </c>
      <c r="B204" s="12" t="s">
        <v>633</v>
      </c>
      <c r="C204" s="29" t="e">
        <f t="shared" ca="1" si="21"/>
        <v>#DIV/0!</v>
      </c>
      <c r="D204" s="35" t="e">
        <f t="shared" ca="1" si="22"/>
        <v>#DIV/0!</v>
      </c>
      <c r="E204" s="29" t="e">
        <f t="shared" ca="1" si="23"/>
        <v>#REF!</v>
      </c>
      <c r="F204" s="13" t="e">
        <f t="shared" ca="1" si="24"/>
        <v>#REF!</v>
      </c>
      <c r="G204" s="29" t="e">
        <f t="shared" ca="1" si="25"/>
        <v>#REF!</v>
      </c>
      <c r="H204" s="28" t="e">
        <f t="shared" ca="1" si="26"/>
        <v>#REF!</v>
      </c>
      <c r="I204" s="28" t="str">
        <f t="shared" si="27"/>
        <v>ISDMR ISKENDERUN DEMIR CELIK</v>
      </c>
      <c r="J204" s="16" t="e">
        <f>LOOKUP(B204,#REF!,#REF!)</f>
        <v>#REF!</v>
      </c>
      <c r="K204" s="16" t="e">
        <f>LOOKUP(B204,#REF!,#REF!)</f>
        <v>#REF!</v>
      </c>
      <c r="L204" s="17"/>
      <c r="M204" s="18"/>
      <c r="N204" s="18"/>
      <c r="O204" s="19"/>
      <c r="P204" s="19"/>
      <c r="Q204" s="20"/>
      <c r="R204" s="21"/>
      <c r="S204" s="19"/>
    </row>
    <row r="205" spans="1:160" ht="17.399999999999999" customHeight="1" x14ac:dyDescent="0.3">
      <c r="A205" s="3">
        <v>203</v>
      </c>
      <c r="B205" s="12" t="s">
        <v>634</v>
      </c>
      <c r="C205" s="29" t="e">
        <f t="shared" ca="1" si="21"/>
        <v>#DIV/0!</v>
      </c>
      <c r="D205" s="35" t="e">
        <f t="shared" ca="1" si="22"/>
        <v>#DIV/0!</v>
      </c>
      <c r="E205" s="29" t="e">
        <f t="shared" ca="1" si="23"/>
        <v>#REF!</v>
      </c>
      <c r="F205" s="13" t="e">
        <f t="shared" ca="1" si="24"/>
        <v>#REF!</v>
      </c>
      <c r="G205" s="29" t="e">
        <f t="shared" ca="1" si="25"/>
        <v>#REF!</v>
      </c>
      <c r="H205" s="28" t="e">
        <f t="shared" ca="1" si="26"/>
        <v>#REF!</v>
      </c>
      <c r="I205" s="28" t="str">
        <f t="shared" si="27"/>
        <v>ISFIN IS FIN.KIR.</v>
      </c>
      <c r="J205" s="16" t="e">
        <f>LOOKUP(B205,#REF!,#REF!)</f>
        <v>#REF!</v>
      </c>
      <c r="K205" s="16" t="e">
        <f>LOOKUP(B205,#REF!,#REF!)</f>
        <v>#REF!</v>
      </c>
      <c r="L205" s="17"/>
      <c r="M205" s="18"/>
      <c r="N205" s="18"/>
      <c r="O205" s="19"/>
      <c r="P205" s="19"/>
      <c r="Q205" s="20"/>
      <c r="R205" s="21"/>
      <c r="S205" s="19"/>
    </row>
    <row r="206" spans="1:160" ht="17.399999999999999" customHeight="1" x14ac:dyDescent="0.3">
      <c r="A206" s="3">
        <v>204</v>
      </c>
      <c r="B206" s="12" t="s">
        <v>635</v>
      </c>
      <c r="C206" s="29" t="e">
        <f t="shared" ca="1" si="21"/>
        <v>#DIV/0!</v>
      </c>
      <c r="D206" s="35" t="e">
        <f t="shared" ca="1" si="22"/>
        <v>#DIV/0!</v>
      </c>
      <c r="E206" s="29" t="e">
        <f t="shared" ca="1" si="23"/>
        <v>#REF!</v>
      </c>
      <c r="F206" s="13" t="e">
        <f t="shared" ca="1" si="24"/>
        <v>#REF!</v>
      </c>
      <c r="G206" s="29" t="e">
        <f t="shared" ca="1" si="25"/>
        <v>#REF!</v>
      </c>
      <c r="H206" s="28" t="e">
        <f t="shared" ca="1" si="26"/>
        <v>#REF!</v>
      </c>
      <c r="I206" s="28" t="str">
        <f t="shared" si="27"/>
        <v>ISGSY IS GIRISIM</v>
      </c>
      <c r="J206" s="16" t="e">
        <f>LOOKUP(B206,#REF!,#REF!)</f>
        <v>#REF!</v>
      </c>
      <c r="K206" s="16" t="e">
        <f>LOOKUP(B206,#REF!,#REF!)</f>
        <v>#REF!</v>
      </c>
      <c r="L206" s="17"/>
      <c r="M206" s="18"/>
      <c r="N206" s="18"/>
      <c r="O206" s="19"/>
      <c r="P206" s="19"/>
      <c r="Q206" s="20"/>
      <c r="R206" s="21"/>
      <c r="S206" s="19"/>
    </row>
    <row r="207" spans="1:160" ht="17.399999999999999" customHeight="1" x14ac:dyDescent="0.3">
      <c r="A207" s="3">
        <v>205</v>
      </c>
      <c r="B207" s="12" t="s">
        <v>636</v>
      </c>
      <c r="C207" s="29" t="e">
        <f t="shared" ca="1" si="21"/>
        <v>#DIV/0!</v>
      </c>
      <c r="D207" s="35" t="e">
        <f t="shared" ca="1" si="22"/>
        <v>#DIV/0!</v>
      </c>
      <c r="E207" s="29" t="e">
        <f t="shared" ca="1" si="23"/>
        <v>#REF!</v>
      </c>
      <c r="F207" s="13" t="e">
        <f t="shared" ca="1" si="24"/>
        <v>#REF!</v>
      </c>
      <c r="G207" s="29" t="e">
        <f t="shared" ca="1" si="25"/>
        <v>#REF!</v>
      </c>
      <c r="H207" s="28" t="e">
        <f t="shared" ca="1" si="26"/>
        <v>#REF!</v>
      </c>
      <c r="I207" s="28" t="str">
        <f t="shared" si="27"/>
        <v>ISGYO IS GMYO</v>
      </c>
      <c r="J207" s="16" t="e">
        <f>LOOKUP(B207,#REF!,#REF!)</f>
        <v>#REF!</v>
      </c>
      <c r="K207" s="16" t="e">
        <f>LOOKUP(B207,#REF!,#REF!)</f>
        <v>#REF!</v>
      </c>
      <c r="L207" s="17"/>
      <c r="M207" s="18"/>
      <c r="N207" s="18"/>
      <c r="O207" s="19"/>
      <c r="P207" s="19"/>
      <c r="Q207" s="19"/>
      <c r="R207" s="20"/>
      <c r="S207" s="19"/>
    </row>
    <row r="208" spans="1:160" ht="17.399999999999999" customHeight="1" x14ac:dyDescent="0.3">
      <c r="A208" s="3">
        <v>206</v>
      </c>
      <c r="B208" s="12" t="s">
        <v>637</v>
      </c>
      <c r="C208" s="29" t="e">
        <f t="shared" ca="1" si="21"/>
        <v>#DIV/0!</v>
      </c>
      <c r="D208" s="35" t="e">
        <f t="shared" ca="1" si="22"/>
        <v>#DIV/0!</v>
      </c>
      <c r="E208" s="29" t="e">
        <f t="shared" ca="1" si="23"/>
        <v>#REF!</v>
      </c>
      <c r="F208" s="13" t="e">
        <f t="shared" ca="1" si="24"/>
        <v>#REF!</v>
      </c>
      <c r="G208" s="29" t="e">
        <f t="shared" ca="1" si="25"/>
        <v>#REF!</v>
      </c>
      <c r="H208" s="28" t="e">
        <f t="shared" ca="1" si="26"/>
        <v>#REF!</v>
      </c>
      <c r="I208" s="28" t="str">
        <f t="shared" si="27"/>
        <v>ISKPL ISIK PLASTIK</v>
      </c>
      <c r="J208" s="16" t="e">
        <f>LOOKUP(B208,#REF!,#REF!)</f>
        <v>#REF!</v>
      </c>
      <c r="K208" s="16" t="e">
        <f>LOOKUP(B208,#REF!,#REF!)</f>
        <v>#REF!</v>
      </c>
      <c r="L208" s="17"/>
      <c r="M208" s="18"/>
      <c r="N208" s="18"/>
      <c r="O208" s="21"/>
      <c r="P208" s="21"/>
      <c r="Q208" s="19"/>
      <c r="R208" s="21"/>
      <c r="S208" s="19"/>
    </row>
    <row r="209" spans="1:160" ht="17.399999999999999" customHeight="1" x14ac:dyDescent="0.3">
      <c r="A209" s="3">
        <v>207</v>
      </c>
      <c r="B209" s="12" t="s">
        <v>638</v>
      </c>
      <c r="C209" s="29" t="e">
        <f t="shared" ca="1" si="21"/>
        <v>#DIV/0!</v>
      </c>
      <c r="D209" s="35" t="e">
        <f t="shared" ca="1" si="22"/>
        <v>#DIV/0!</v>
      </c>
      <c r="E209" s="29" t="e">
        <f t="shared" ca="1" si="23"/>
        <v>#REF!</v>
      </c>
      <c r="F209" s="13" t="e">
        <f t="shared" ca="1" si="24"/>
        <v>#REF!</v>
      </c>
      <c r="G209" s="29" t="e">
        <f t="shared" ca="1" si="25"/>
        <v>#REF!</v>
      </c>
      <c r="H209" s="28" t="e">
        <f t="shared" ca="1" si="26"/>
        <v>#REF!</v>
      </c>
      <c r="I209" s="28" t="str">
        <f t="shared" si="27"/>
        <v>ISKUR IS BANKASI (KUR.)</v>
      </c>
      <c r="J209" s="16" t="e">
        <f>LOOKUP(B209,#REF!,#REF!)</f>
        <v>#REF!</v>
      </c>
      <c r="K209" s="16" t="e">
        <f>LOOKUP(B209,#REF!,#REF!)</f>
        <v>#REF!</v>
      </c>
      <c r="L209" s="23"/>
      <c r="M209" s="22"/>
      <c r="N209" s="22"/>
      <c r="O209" s="19"/>
      <c r="P209" s="19"/>
      <c r="Q209" s="20"/>
      <c r="R209" s="21"/>
      <c r="S209" s="19"/>
      <c r="FD209" s="2"/>
    </row>
    <row r="210" spans="1:160" ht="17.399999999999999" customHeight="1" x14ac:dyDescent="0.3">
      <c r="A210" s="3">
        <v>208</v>
      </c>
      <c r="B210" s="12" t="s">
        <v>639</v>
      </c>
      <c r="C210" s="29" t="e">
        <f t="shared" ca="1" si="21"/>
        <v>#DIV/0!</v>
      </c>
      <c r="D210" s="35" t="e">
        <f t="shared" ca="1" si="22"/>
        <v>#DIV/0!</v>
      </c>
      <c r="E210" s="29" t="e">
        <f t="shared" ca="1" si="23"/>
        <v>#REF!</v>
      </c>
      <c r="F210" s="13" t="e">
        <f t="shared" ca="1" si="24"/>
        <v>#REF!</v>
      </c>
      <c r="G210" s="29" t="e">
        <f t="shared" ca="1" si="25"/>
        <v>#REF!</v>
      </c>
      <c r="H210" s="28" t="e">
        <f t="shared" ca="1" si="26"/>
        <v>#REF!</v>
      </c>
      <c r="I210" s="28" t="str">
        <f t="shared" si="27"/>
        <v>ISMEN IS Y. MEN. DEG.</v>
      </c>
      <c r="J210" s="16" t="e">
        <f>LOOKUP(B210,#REF!,#REF!)</f>
        <v>#REF!</v>
      </c>
      <c r="K210" s="16" t="e">
        <f>LOOKUP(B210,#REF!,#REF!)</f>
        <v>#REF!</v>
      </c>
      <c r="L210" s="17"/>
      <c r="M210" s="18"/>
      <c r="N210" s="18"/>
      <c r="O210" s="19"/>
      <c r="P210" s="19"/>
      <c r="Q210" s="20"/>
      <c r="R210" s="21"/>
      <c r="S210" s="19"/>
      <c r="FD210" s="2"/>
    </row>
    <row r="211" spans="1:160" ht="17.399999999999999" customHeight="1" x14ac:dyDescent="0.3">
      <c r="A211" s="3">
        <v>209</v>
      </c>
      <c r="B211" s="12" t="s">
        <v>640</v>
      </c>
      <c r="C211" s="29" t="e">
        <f t="shared" ca="1" si="21"/>
        <v>#DIV/0!</v>
      </c>
      <c r="D211" s="35" t="e">
        <f t="shared" ca="1" si="22"/>
        <v>#DIV/0!</v>
      </c>
      <c r="E211" s="29" t="e">
        <f t="shared" ca="1" si="23"/>
        <v>#REF!</v>
      </c>
      <c r="F211" s="13" t="e">
        <f t="shared" ca="1" si="24"/>
        <v>#REF!</v>
      </c>
      <c r="G211" s="29" t="e">
        <f t="shared" ca="1" si="25"/>
        <v>#REF!</v>
      </c>
      <c r="H211" s="28" t="e">
        <f t="shared" ca="1" si="26"/>
        <v>#REF!</v>
      </c>
      <c r="I211" s="28" t="str">
        <f t="shared" si="27"/>
        <v>ISYAT IS YAT. ORT.</v>
      </c>
      <c r="J211" s="16" t="e">
        <f>LOOKUP(B211,#REF!,#REF!)</f>
        <v>#REF!</v>
      </c>
      <c r="K211" s="16" t="e">
        <f>LOOKUP(B211,#REF!,#REF!)</f>
        <v>#REF!</v>
      </c>
      <c r="L211" s="17"/>
      <c r="M211" s="18"/>
      <c r="N211" s="18"/>
      <c r="O211" s="19"/>
      <c r="P211" s="19"/>
      <c r="Q211" s="20"/>
      <c r="R211" s="21"/>
      <c r="S211" s="19"/>
    </row>
    <row r="212" spans="1:160" ht="17.399999999999999" customHeight="1" x14ac:dyDescent="0.3">
      <c r="A212" s="3">
        <v>210</v>
      </c>
      <c r="B212" s="12" t="s">
        <v>641</v>
      </c>
      <c r="C212" s="29" t="e">
        <f t="shared" ca="1" si="21"/>
        <v>#DIV/0!</v>
      </c>
      <c r="D212" s="35" t="e">
        <f t="shared" ca="1" si="22"/>
        <v>#DIV/0!</v>
      </c>
      <c r="E212" s="29" t="e">
        <f t="shared" ca="1" si="23"/>
        <v>#REF!</v>
      </c>
      <c r="F212" s="13" t="e">
        <f t="shared" ca="1" si="24"/>
        <v>#REF!</v>
      </c>
      <c r="G212" s="29" t="e">
        <f t="shared" ca="1" si="25"/>
        <v>#REF!</v>
      </c>
      <c r="H212" s="28" t="e">
        <f t="shared" ca="1" si="26"/>
        <v>#REF!</v>
      </c>
      <c r="I212" s="28" t="str">
        <f t="shared" si="27"/>
        <v>ITTFH ITTIFAK HOLDING</v>
      </c>
      <c r="J212" s="16" t="e">
        <f>LOOKUP(B212,#REF!,#REF!)</f>
        <v>#REF!</v>
      </c>
      <c r="K212" s="16" t="e">
        <f>LOOKUP(B212,#REF!,#REF!)</f>
        <v>#REF!</v>
      </c>
      <c r="L212" s="17"/>
      <c r="M212" s="18"/>
      <c r="N212" s="18"/>
      <c r="O212" s="19"/>
      <c r="P212" s="19"/>
      <c r="Q212" s="20"/>
      <c r="R212" s="21"/>
      <c r="S212" s="19"/>
    </row>
    <row r="213" spans="1:160" ht="17.399999999999999" customHeight="1" x14ac:dyDescent="0.3">
      <c r="A213" s="3">
        <v>211</v>
      </c>
      <c r="B213" s="12" t="s">
        <v>642</v>
      </c>
      <c r="C213" s="29" t="e">
        <f t="shared" ca="1" si="21"/>
        <v>#DIV/0!</v>
      </c>
      <c r="D213" s="35" t="e">
        <f t="shared" ca="1" si="22"/>
        <v>#DIV/0!</v>
      </c>
      <c r="E213" s="29" t="e">
        <f t="shared" ca="1" si="23"/>
        <v>#REF!</v>
      </c>
      <c r="F213" s="13" t="e">
        <f t="shared" ca="1" si="24"/>
        <v>#REF!</v>
      </c>
      <c r="G213" s="29" t="e">
        <f t="shared" ca="1" si="25"/>
        <v>#REF!</v>
      </c>
      <c r="H213" s="28" t="e">
        <f t="shared" ca="1" si="26"/>
        <v>#REF!</v>
      </c>
      <c r="I213" s="28" t="str">
        <f t="shared" si="27"/>
        <v>IZFAS IZMIR FIRCA</v>
      </c>
      <c r="J213" s="16" t="e">
        <f>LOOKUP(B213,#REF!,#REF!)</f>
        <v>#REF!</v>
      </c>
      <c r="K213" s="16" t="e">
        <f>LOOKUP(B213,#REF!,#REF!)</f>
        <v>#REF!</v>
      </c>
      <c r="L213" s="17"/>
      <c r="M213" s="18"/>
      <c r="N213" s="18"/>
      <c r="O213" s="19"/>
      <c r="P213" s="19"/>
      <c r="Q213" s="20"/>
      <c r="R213" s="21"/>
      <c r="S213" s="19"/>
    </row>
    <row r="214" spans="1:160" ht="17.399999999999999" customHeight="1" x14ac:dyDescent="0.3">
      <c r="A214" s="3">
        <v>212</v>
      </c>
      <c r="B214" s="12" t="s">
        <v>643</v>
      </c>
      <c r="C214" s="29" t="e">
        <f t="shared" ca="1" si="21"/>
        <v>#DIV/0!</v>
      </c>
      <c r="D214" s="35" t="e">
        <f t="shared" ca="1" si="22"/>
        <v>#DIV/0!</v>
      </c>
      <c r="E214" s="29" t="e">
        <f t="shared" ca="1" si="23"/>
        <v>#REF!</v>
      </c>
      <c r="F214" s="13" t="e">
        <f t="shared" ca="1" si="24"/>
        <v>#REF!</v>
      </c>
      <c r="G214" s="29" t="e">
        <f t="shared" ca="1" si="25"/>
        <v>#REF!</v>
      </c>
      <c r="H214" s="28" t="e">
        <f t="shared" ca="1" si="26"/>
        <v>#REF!</v>
      </c>
      <c r="I214" s="28" t="str">
        <f t="shared" si="27"/>
        <v>IZMDC IZMIR DEMIR CELIK</v>
      </c>
      <c r="J214" s="16" t="e">
        <f>LOOKUP(B214,#REF!,#REF!)</f>
        <v>#REF!</v>
      </c>
      <c r="K214" s="16" t="e">
        <f>LOOKUP(B214,#REF!,#REF!)</f>
        <v>#REF!</v>
      </c>
      <c r="L214" s="17"/>
      <c r="M214" s="18"/>
      <c r="N214" s="18"/>
      <c r="O214" s="19"/>
      <c r="P214" s="19"/>
      <c r="Q214" s="20"/>
      <c r="R214" s="21"/>
      <c r="S214" s="19"/>
    </row>
    <row r="215" spans="1:160" ht="17.399999999999999" customHeight="1" x14ac:dyDescent="0.3">
      <c r="A215" s="3">
        <v>213</v>
      </c>
      <c r="B215" s="12" t="s">
        <v>644</v>
      </c>
      <c r="C215" s="29" t="e">
        <f t="shared" ca="1" si="21"/>
        <v>#DIV/0!</v>
      </c>
      <c r="D215" s="35" t="e">
        <f t="shared" ca="1" si="22"/>
        <v>#DIV/0!</v>
      </c>
      <c r="E215" s="29" t="e">
        <f t="shared" ca="1" si="23"/>
        <v>#REF!</v>
      </c>
      <c r="F215" s="13" t="e">
        <f t="shared" ca="1" si="24"/>
        <v>#REF!</v>
      </c>
      <c r="G215" s="29" t="e">
        <f t="shared" ca="1" si="25"/>
        <v>#REF!</v>
      </c>
      <c r="H215" s="28" t="e">
        <f t="shared" ca="1" si="26"/>
        <v>#REF!</v>
      </c>
      <c r="I215" s="28" t="str">
        <f t="shared" si="27"/>
        <v>IZTAR IZ HAYVANCILIK TARIM</v>
      </c>
      <c r="J215" s="16" t="e">
        <f>LOOKUP(B215,#REF!,#REF!)</f>
        <v>#REF!</v>
      </c>
      <c r="K215" s="16" t="e">
        <f>LOOKUP(B215,#REF!,#REF!)</f>
        <v>#REF!</v>
      </c>
      <c r="L215" s="17"/>
      <c r="M215" s="18"/>
      <c r="N215" s="18"/>
      <c r="O215" s="19"/>
      <c r="P215" s="19"/>
      <c r="Q215" s="20"/>
      <c r="R215" s="21"/>
      <c r="S215" s="19"/>
    </row>
    <row r="216" spans="1:160" ht="17.399999999999999" customHeight="1" x14ac:dyDescent="0.3">
      <c r="A216" s="3">
        <v>214</v>
      </c>
      <c r="B216" s="12" t="s">
        <v>645</v>
      </c>
      <c r="C216" s="29" t="e">
        <f t="shared" ca="1" si="21"/>
        <v>#DIV/0!</v>
      </c>
      <c r="D216" s="35" t="e">
        <f t="shared" ca="1" si="22"/>
        <v>#DIV/0!</v>
      </c>
      <c r="E216" s="29" t="e">
        <f t="shared" ca="1" si="23"/>
        <v>#REF!</v>
      </c>
      <c r="F216" s="13" t="e">
        <f t="shared" ca="1" si="24"/>
        <v>#REF!</v>
      </c>
      <c r="G216" s="29" t="e">
        <f t="shared" ca="1" si="25"/>
        <v>#REF!</v>
      </c>
      <c r="H216" s="28" t="e">
        <f t="shared" ca="1" si="26"/>
        <v>#REF!</v>
      </c>
      <c r="I216" s="28" t="str">
        <f t="shared" si="27"/>
        <v>JANTS JANTSA JANT SANAYI</v>
      </c>
      <c r="J216" s="16" t="e">
        <f>LOOKUP(B216,#REF!,#REF!)</f>
        <v>#REF!</v>
      </c>
      <c r="K216" s="16" t="e">
        <f>LOOKUP(B216,#REF!,#REF!)</f>
        <v>#REF!</v>
      </c>
      <c r="L216" s="17"/>
      <c r="M216" s="18"/>
      <c r="N216" s="18"/>
      <c r="O216" s="19"/>
      <c r="P216" s="19"/>
      <c r="Q216" s="20"/>
      <c r="R216" s="21"/>
      <c r="S216" s="19"/>
    </row>
    <row r="217" spans="1:160" ht="17.399999999999999" customHeight="1" x14ac:dyDescent="0.3">
      <c r="A217" s="3">
        <v>215</v>
      </c>
      <c r="B217" s="12" t="s">
        <v>646</v>
      </c>
      <c r="C217" s="29" t="e">
        <f t="shared" ca="1" si="21"/>
        <v>#DIV/0!</v>
      </c>
      <c r="D217" s="35" t="e">
        <f t="shared" ca="1" si="22"/>
        <v>#DIV/0!</v>
      </c>
      <c r="E217" s="29" t="e">
        <f t="shared" ca="1" si="23"/>
        <v>#REF!</v>
      </c>
      <c r="F217" s="13" t="e">
        <f t="shared" ca="1" si="24"/>
        <v>#REF!</v>
      </c>
      <c r="G217" s="29" t="e">
        <f t="shared" ca="1" si="25"/>
        <v>#REF!</v>
      </c>
      <c r="H217" s="28" t="e">
        <f t="shared" ca="1" si="26"/>
        <v>#REF!</v>
      </c>
      <c r="I217" s="28" t="str">
        <f t="shared" si="27"/>
        <v>KAPLM KAPLAMIN</v>
      </c>
      <c r="J217" s="16" t="e">
        <f>LOOKUP(B217,#REF!,#REF!)</f>
        <v>#REF!</v>
      </c>
      <c r="K217" s="16" t="e">
        <f>LOOKUP(B217,#REF!,#REF!)</f>
        <v>#REF!</v>
      </c>
      <c r="L217" s="17"/>
      <c r="M217" s="18"/>
      <c r="N217" s="18"/>
      <c r="O217" s="19"/>
      <c r="P217" s="19"/>
      <c r="Q217" s="20"/>
      <c r="R217" s="21"/>
      <c r="S217" s="19"/>
    </row>
    <row r="218" spans="1:160" ht="17.399999999999999" customHeight="1" x14ac:dyDescent="0.3">
      <c r="A218" s="3">
        <v>216</v>
      </c>
      <c r="B218" s="12" t="s">
        <v>647</v>
      </c>
      <c r="C218" s="29" t="e">
        <f t="shared" ca="1" si="21"/>
        <v>#DIV/0!</v>
      </c>
      <c r="D218" s="35" t="e">
        <f t="shared" ca="1" si="22"/>
        <v>#DIV/0!</v>
      </c>
      <c r="E218" s="29" t="e">
        <f t="shared" ca="1" si="23"/>
        <v>#REF!</v>
      </c>
      <c r="F218" s="13" t="e">
        <f t="shared" ca="1" si="24"/>
        <v>#REF!</v>
      </c>
      <c r="G218" s="29" t="e">
        <f t="shared" ca="1" si="25"/>
        <v>#REF!</v>
      </c>
      <c r="H218" s="28" t="e">
        <f t="shared" ca="1" si="26"/>
        <v>#REF!</v>
      </c>
      <c r="I218" s="28" t="str">
        <f t="shared" si="27"/>
        <v>KAREL KAREL ELEKTRONIK</v>
      </c>
      <c r="J218" s="16" t="e">
        <f>LOOKUP(B218,#REF!,#REF!)</f>
        <v>#REF!</v>
      </c>
      <c r="K218" s="16" t="e">
        <f>LOOKUP(B218,#REF!,#REF!)</f>
        <v>#REF!</v>
      </c>
      <c r="L218" s="17"/>
      <c r="M218" s="18"/>
      <c r="N218" s="18"/>
      <c r="O218" s="19"/>
      <c r="P218" s="19"/>
      <c r="Q218" s="20"/>
      <c r="R218" s="21"/>
      <c r="S218" s="19"/>
    </row>
    <row r="219" spans="1:160" ht="17.399999999999999" customHeight="1" x14ac:dyDescent="0.3">
      <c r="A219" s="3">
        <v>217</v>
      </c>
      <c r="B219" s="12" t="s">
        <v>648</v>
      </c>
      <c r="C219" s="29" t="e">
        <f t="shared" ca="1" si="21"/>
        <v>#DIV/0!</v>
      </c>
      <c r="D219" s="35" t="e">
        <f t="shared" ca="1" si="22"/>
        <v>#DIV/0!</v>
      </c>
      <c r="E219" s="29" t="e">
        <f t="shared" ca="1" si="23"/>
        <v>#REF!</v>
      </c>
      <c r="F219" s="13" t="e">
        <f t="shared" ca="1" si="24"/>
        <v>#REF!</v>
      </c>
      <c r="G219" s="29" t="e">
        <f t="shared" ca="1" si="25"/>
        <v>#REF!</v>
      </c>
      <c r="H219" s="28" t="e">
        <f t="shared" ca="1" si="26"/>
        <v>#REF!</v>
      </c>
      <c r="I219" s="28" t="str">
        <f t="shared" si="27"/>
        <v>KARSN KARSAN OTOMOTIV</v>
      </c>
      <c r="J219" s="16" t="e">
        <f>LOOKUP(B219,#REF!,#REF!)</f>
        <v>#REF!</v>
      </c>
      <c r="K219" s="16" t="e">
        <f>LOOKUP(B219,#REF!,#REF!)</f>
        <v>#REF!</v>
      </c>
      <c r="L219" s="17"/>
      <c r="M219" s="18"/>
      <c r="N219" s="18"/>
      <c r="O219" s="19"/>
      <c r="P219" s="19"/>
      <c r="Q219" s="20"/>
      <c r="R219" s="21"/>
      <c r="S219" s="19"/>
    </row>
    <row r="220" spans="1:160" ht="17.399999999999999" customHeight="1" x14ac:dyDescent="0.3">
      <c r="A220" s="3">
        <v>218</v>
      </c>
      <c r="B220" s="12" t="s">
        <v>649</v>
      </c>
      <c r="C220" s="29" t="e">
        <f t="shared" ca="1" si="21"/>
        <v>#DIV/0!</v>
      </c>
      <c r="D220" s="35" t="e">
        <f t="shared" ca="1" si="22"/>
        <v>#DIV/0!</v>
      </c>
      <c r="E220" s="29" t="e">
        <f t="shared" ca="1" si="23"/>
        <v>#REF!</v>
      </c>
      <c r="F220" s="13" t="e">
        <f t="shared" ca="1" si="24"/>
        <v>#REF!</v>
      </c>
      <c r="G220" s="29" t="e">
        <f t="shared" ca="1" si="25"/>
        <v>#REF!</v>
      </c>
      <c r="H220" s="28" t="e">
        <f t="shared" ca="1" si="26"/>
        <v>#REF!</v>
      </c>
      <c r="I220" s="28" t="str">
        <f t="shared" si="27"/>
        <v>KARTN KARTONSAN</v>
      </c>
      <c r="J220" s="16" t="e">
        <f>LOOKUP(B220,#REF!,#REF!)</f>
        <v>#REF!</v>
      </c>
      <c r="K220" s="16" t="e">
        <f>LOOKUP(B220,#REF!,#REF!)</f>
        <v>#REF!</v>
      </c>
      <c r="L220" s="17"/>
      <c r="M220" s="18"/>
      <c r="N220" s="18"/>
      <c r="O220" s="19"/>
      <c r="P220" s="19"/>
      <c r="Q220" s="19"/>
      <c r="R220" s="20"/>
      <c r="S220" s="19"/>
    </row>
    <row r="221" spans="1:160" ht="17.399999999999999" customHeight="1" x14ac:dyDescent="0.3">
      <c r="A221" s="3">
        <v>219</v>
      </c>
      <c r="B221" s="12" t="s">
        <v>650</v>
      </c>
      <c r="C221" s="29" t="e">
        <f t="shared" ca="1" si="21"/>
        <v>#DIV/0!</v>
      </c>
      <c r="D221" s="35" t="e">
        <f t="shared" ca="1" si="22"/>
        <v>#DIV/0!</v>
      </c>
      <c r="E221" s="29" t="e">
        <f t="shared" ca="1" si="23"/>
        <v>#REF!</v>
      </c>
      <c r="F221" s="13" t="e">
        <f t="shared" ca="1" si="24"/>
        <v>#REF!</v>
      </c>
      <c r="G221" s="29" t="e">
        <f t="shared" ca="1" si="25"/>
        <v>#REF!</v>
      </c>
      <c r="H221" s="28" t="e">
        <f t="shared" ca="1" si="26"/>
        <v>#REF!</v>
      </c>
      <c r="I221" s="28" t="str">
        <f t="shared" si="27"/>
        <v>KARYE KARTAL YEN. ENERJI</v>
      </c>
      <c r="J221" s="16" t="e">
        <f>LOOKUP(B221,#REF!,#REF!)</f>
        <v>#REF!</v>
      </c>
      <c r="K221" s="16" t="e">
        <f>LOOKUP(B221,#REF!,#REF!)</f>
        <v>#REF!</v>
      </c>
      <c r="L221" s="24"/>
      <c r="M221" s="18"/>
      <c r="N221" s="18"/>
      <c r="O221" s="19"/>
      <c r="P221" s="19"/>
      <c r="Q221" s="20"/>
      <c r="R221" s="21"/>
      <c r="S221" s="19"/>
    </row>
    <row r="222" spans="1:160" ht="17.399999999999999" customHeight="1" x14ac:dyDescent="0.3">
      <c r="A222" s="3">
        <v>220</v>
      </c>
      <c r="B222" s="12" t="s">
        <v>651</v>
      </c>
      <c r="C222" s="29" t="e">
        <f t="shared" ca="1" si="21"/>
        <v>#DIV/0!</v>
      </c>
      <c r="D222" s="35" t="e">
        <f t="shared" ca="1" si="22"/>
        <v>#DIV/0!</v>
      </c>
      <c r="E222" s="29" t="e">
        <f t="shared" ca="1" si="23"/>
        <v>#REF!</v>
      </c>
      <c r="F222" s="13" t="e">
        <f t="shared" ca="1" si="24"/>
        <v>#REF!</v>
      </c>
      <c r="G222" s="29" t="e">
        <f t="shared" ca="1" si="25"/>
        <v>#REF!</v>
      </c>
      <c r="H222" s="28" t="e">
        <f t="shared" ca="1" si="26"/>
        <v>#REF!</v>
      </c>
      <c r="I222" s="28" t="str">
        <f t="shared" si="27"/>
        <v>KATMR KATMERCILER EKIPMAN</v>
      </c>
      <c r="J222" s="16" t="e">
        <f>LOOKUP(B222,#REF!,#REF!)</f>
        <v>#REF!</v>
      </c>
      <c r="K222" s="16" t="e">
        <f>LOOKUP(B222,#REF!,#REF!)</f>
        <v>#REF!</v>
      </c>
      <c r="L222" s="17"/>
      <c r="M222" s="18"/>
      <c r="N222" s="18"/>
      <c r="O222" s="19"/>
      <c r="P222" s="19"/>
      <c r="Q222" s="20"/>
      <c r="R222" s="21"/>
      <c r="S222" s="19"/>
    </row>
    <row r="223" spans="1:160" ht="17.399999999999999" customHeight="1" x14ac:dyDescent="0.3">
      <c r="A223" s="3">
        <v>221</v>
      </c>
      <c r="B223" s="12" t="s">
        <v>652</v>
      </c>
      <c r="C223" s="29" t="e">
        <f t="shared" ca="1" si="21"/>
        <v>#DIV/0!</v>
      </c>
      <c r="D223" s="35" t="e">
        <f t="shared" ca="1" si="22"/>
        <v>#DIV/0!</v>
      </c>
      <c r="E223" s="29" t="e">
        <f t="shared" ca="1" si="23"/>
        <v>#REF!</v>
      </c>
      <c r="F223" s="13" t="e">
        <f t="shared" ca="1" si="24"/>
        <v>#REF!</v>
      </c>
      <c r="G223" s="29" t="e">
        <f t="shared" ca="1" si="25"/>
        <v>#REF!</v>
      </c>
      <c r="H223" s="28" t="e">
        <f t="shared" ca="1" si="26"/>
        <v>#REF!</v>
      </c>
      <c r="I223" s="28" t="str">
        <f t="shared" si="27"/>
        <v>KCHOL KOC HOLDING</v>
      </c>
      <c r="J223" s="16" t="e">
        <f>LOOKUP(B223,#REF!,#REF!)</f>
        <v>#REF!</v>
      </c>
      <c r="K223" s="16" t="e">
        <f>LOOKUP(B223,#REF!,#REF!)</f>
        <v>#REF!</v>
      </c>
      <c r="L223" s="17"/>
      <c r="M223" s="18"/>
      <c r="N223" s="18"/>
      <c r="O223" s="19"/>
      <c r="P223" s="19"/>
      <c r="Q223" s="20"/>
      <c r="R223" s="21"/>
      <c r="S223" s="19"/>
    </row>
    <row r="224" spans="1:160" ht="17.399999999999999" customHeight="1" x14ac:dyDescent="0.3">
      <c r="A224" s="3">
        <v>222</v>
      </c>
      <c r="B224" s="12" t="s">
        <v>653</v>
      </c>
      <c r="C224" s="29" t="e">
        <f t="shared" ca="1" si="21"/>
        <v>#DIV/0!</v>
      </c>
      <c r="D224" s="35" t="e">
        <f t="shared" ca="1" si="22"/>
        <v>#DIV/0!</v>
      </c>
      <c r="E224" s="29" t="e">
        <f t="shared" ca="1" si="23"/>
        <v>#REF!</v>
      </c>
      <c r="F224" s="13" t="e">
        <f t="shared" ca="1" si="24"/>
        <v>#REF!</v>
      </c>
      <c r="G224" s="29" t="e">
        <f t="shared" ca="1" si="25"/>
        <v>#REF!</v>
      </c>
      <c r="H224" s="28" t="e">
        <f t="shared" ca="1" si="26"/>
        <v>#REF!</v>
      </c>
      <c r="I224" s="28" t="str">
        <f t="shared" si="27"/>
        <v>KENT KENT GIDA</v>
      </c>
      <c r="J224" s="16" t="e">
        <f>LOOKUP(B224,#REF!,#REF!)</f>
        <v>#REF!</v>
      </c>
      <c r="K224" s="16" t="e">
        <f>LOOKUP(B224,#REF!,#REF!)</f>
        <v>#REF!</v>
      </c>
      <c r="L224" s="17"/>
      <c r="M224" s="18"/>
      <c r="N224" s="18"/>
      <c r="O224" s="19"/>
      <c r="P224" s="19"/>
      <c r="Q224" s="20"/>
      <c r="R224" s="21"/>
      <c r="S224" s="19"/>
    </row>
    <row r="225" spans="1:19" ht="17.399999999999999" customHeight="1" x14ac:dyDescent="0.3">
      <c r="A225" s="3">
        <v>223</v>
      </c>
      <c r="B225" s="12" t="s">
        <v>654</v>
      </c>
      <c r="C225" s="29" t="e">
        <f t="shared" ca="1" si="21"/>
        <v>#DIV/0!</v>
      </c>
      <c r="D225" s="35" t="e">
        <f t="shared" ca="1" si="22"/>
        <v>#DIV/0!</v>
      </c>
      <c r="E225" s="29" t="e">
        <f t="shared" ca="1" si="23"/>
        <v>#REF!</v>
      </c>
      <c r="F225" s="13" t="e">
        <f t="shared" ca="1" si="24"/>
        <v>#REF!</v>
      </c>
      <c r="G225" s="29" t="e">
        <f t="shared" ca="1" si="25"/>
        <v>#REF!</v>
      </c>
      <c r="H225" s="28" t="e">
        <f t="shared" ca="1" si="26"/>
        <v>#REF!</v>
      </c>
      <c r="I225" s="28" t="str">
        <f t="shared" si="27"/>
        <v>KERVN KERVANSARAY YAT. HOLDING</v>
      </c>
      <c r="J225" s="16" t="e">
        <f>LOOKUP(B225,#REF!,#REF!)</f>
        <v>#REF!</v>
      </c>
      <c r="K225" s="16" t="e">
        <f>LOOKUP(B225,#REF!,#REF!)</f>
        <v>#REF!</v>
      </c>
      <c r="L225" s="17"/>
      <c r="M225" s="18"/>
      <c r="N225" s="18"/>
      <c r="O225" s="19"/>
      <c r="P225" s="19"/>
      <c r="Q225" s="20"/>
      <c r="R225" s="21"/>
      <c r="S225" s="19"/>
    </row>
    <row r="226" spans="1:19" ht="17.399999999999999" customHeight="1" x14ac:dyDescent="0.3">
      <c r="A226" s="3">
        <v>224</v>
      </c>
      <c r="B226" s="12" t="s">
        <v>655</v>
      </c>
      <c r="C226" s="29" t="e">
        <f t="shared" ca="1" si="21"/>
        <v>#DIV/0!</v>
      </c>
      <c r="D226" s="35" t="e">
        <f t="shared" ca="1" si="22"/>
        <v>#DIV/0!</v>
      </c>
      <c r="E226" s="29" t="e">
        <f t="shared" ca="1" si="23"/>
        <v>#REF!</v>
      </c>
      <c r="F226" s="13" t="e">
        <f t="shared" ca="1" si="24"/>
        <v>#REF!</v>
      </c>
      <c r="G226" s="29" t="e">
        <f t="shared" ca="1" si="25"/>
        <v>#REF!</v>
      </c>
      <c r="H226" s="28" t="e">
        <f t="shared" ca="1" si="26"/>
        <v>#REF!</v>
      </c>
      <c r="I226" s="28" t="str">
        <f t="shared" si="27"/>
        <v>KERVT KEREVITAS GIDA</v>
      </c>
      <c r="J226" s="16" t="e">
        <f>LOOKUP(B226,#REF!,#REF!)</f>
        <v>#REF!</v>
      </c>
      <c r="K226" s="16" t="e">
        <f>LOOKUP(B226,#REF!,#REF!)</f>
        <v>#REF!</v>
      </c>
      <c r="L226" s="17"/>
      <c r="M226" s="18"/>
      <c r="N226" s="18"/>
      <c r="O226" s="19"/>
      <c r="P226" s="19"/>
      <c r="Q226" s="20"/>
      <c r="R226" s="21"/>
      <c r="S226" s="19"/>
    </row>
    <row r="227" spans="1:19" ht="17.399999999999999" customHeight="1" x14ac:dyDescent="0.3">
      <c r="A227" s="3">
        <v>225</v>
      </c>
      <c r="B227" s="12" t="s">
        <v>656</v>
      </c>
      <c r="C227" s="29" t="e">
        <f t="shared" ca="1" si="21"/>
        <v>#DIV/0!</v>
      </c>
      <c r="D227" s="35" t="e">
        <f t="shared" ca="1" si="22"/>
        <v>#DIV/0!</v>
      </c>
      <c r="E227" s="29" t="e">
        <f t="shared" ca="1" si="23"/>
        <v>#REF!</v>
      </c>
      <c r="F227" s="13" t="e">
        <f t="shared" ca="1" si="24"/>
        <v>#REF!</v>
      </c>
      <c r="G227" s="29" t="e">
        <f t="shared" ca="1" si="25"/>
        <v>#REF!</v>
      </c>
      <c r="H227" s="28" t="e">
        <f t="shared" ca="1" si="26"/>
        <v>#REF!</v>
      </c>
      <c r="I227" s="28" t="str">
        <f t="shared" si="27"/>
        <v>KFEIN KAFEIN YAZILIM</v>
      </c>
      <c r="J227" s="16" t="e">
        <f>LOOKUP(B227,#REF!,#REF!)</f>
        <v>#REF!</v>
      </c>
      <c r="K227" s="16" t="e">
        <f>LOOKUP(B227,#REF!,#REF!)</f>
        <v>#REF!</v>
      </c>
      <c r="L227" s="17"/>
      <c r="M227" s="18"/>
      <c r="N227" s="18"/>
      <c r="O227" s="19"/>
      <c r="P227" s="19"/>
      <c r="Q227" s="20"/>
      <c r="R227" s="21"/>
      <c r="S227" s="19"/>
    </row>
    <row r="228" spans="1:19" ht="17.399999999999999" customHeight="1" x14ac:dyDescent="0.3">
      <c r="A228" s="3">
        <v>226</v>
      </c>
      <c r="B228" s="12" t="s">
        <v>657</v>
      </c>
      <c r="C228" s="29" t="e">
        <f t="shared" ca="1" si="21"/>
        <v>#DIV/0!</v>
      </c>
      <c r="D228" s="35" t="e">
        <f t="shared" ca="1" si="22"/>
        <v>#DIV/0!</v>
      </c>
      <c r="E228" s="29" t="e">
        <f t="shared" ca="1" si="23"/>
        <v>#REF!</v>
      </c>
      <c r="F228" s="13" t="e">
        <f t="shared" ca="1" si="24"/>
        <v>#REF!</v>
      </c>
      <c r="G228" s="29" t="e">
        <f t="shared" ca="1" si="25"/>
        <v>#REF!</v>
      </c>
      <c r="H228" s="28" t="e">
        <f t="shared" ca="1" si="26"/>
        <v>#REF!</v>
      </c>
      <c r="I228" s="28" t="str">
        <f t="shared" si="27"/>
        <v>KGYO KORAY GMYO</v>
      </c>
      <c r="J228" s="16" t="e">
        <f>LOOKUP(B228,#REF!,#REF!)</f>
        <v>#REF!</v>
      </c>
      <c r="K228" s="16" t="e">
        <f>LOOKUP(B228,#REF!,#REF!)</f>
        <v>#REF!</v>
      </c>
      <c r="L228" s="17"/>
      <c r="M228" s="18"/>
      <c r="N228" s="18"/>
      <c r="O228" s="19"/>
      <c r="P228" s="19"/>
      <c r="Q228" s="20"/>
      <c r="R228" s="21"/>
      <c r="S228" s="19"/>
    </row>
    <row r="229" spans="1:19" ht="17.399999999999999" customHeight="1" x14ac:dyDescent="0.3">
      <c r="A229" s="3">
        <v>227</v>
      </c>
      <c r="B229" s="12" t="s">
        <v>658</v>
      </c>
      <c r="C229" s="29" t="e">
        <f t="shared" ca="1" si="21"/>
        <v>#DIV/0!</v>
      </c>
      <c r="D229" s="35" t="e">
        <f t="shared" ca="1" si="22"/>
        <v>#DIV/0!</v>
      </c>
      <c r="E229" s="29" t="e">
        <f t="shared" ca="1" si="23"/>
        <v>#REF!</v>
      </c>
      <c r="F229" s="13" t="e">
        <f t="shared" ca="1" si="24"/>
        <v>#REF!</v>
      </c>
      <c r="G229" s="29" t="e">
        <f t="shared" ca="1" si="25"/>
        <v>#REF!</v>
      </c>
      <c r="H229" s="28" t="e">
        <f t="shared" ca="1" si="26"/>
        <v>#REF!</v>
      </c>
      <c r="I229" s="28" t="str">
        <f t="shared" si="27"/>
        <v>KLGYO KILER GMYO</v>
      </c>
      <c r="J229" s="16" t="e">
        <f>LOOKUP(B229,#REF!,#REF!)</f>
        <v>#REF!</v>
      </c>
      <c r="K229" s="16" t="e">
        <f>LOOKUP(B229,#REF!,#REF!)</f>
        <v>#REF!</v>
      </c>
      <c r="L229" s="17"/>
      <c r="M229" s="18"/>
      <c r="N229" s="18"/>
      <c r="O229" s="19"/>
      <c r="P229" s="19"/>
      <c r="Q229" s="19"/>
      <c r="R229" s="20"/>
      <c r="S229" s="19"/>
    </row>
    <row r="230" spans="1:19" ht="17.399999999999999" customHeight="1" x14ac:dyDescent="0.3">
      <c r="A230" s="3">
        <v>228</v>
      </c>
      <c r="B230" s="12" t="s">
        <v>659</v>
      </c>
      <c r="C230" s="29" t="e">
        <f t="shared" ca="1" si="21"/>
        <v>#DIV/0!</v>
      </c>
      <c r="D230" s="35" t="e">
        <f t="shared" ca="1" si="22"/>
        <v>#DIV/0!</v>
      </c>
      <c r="E230" s="29" t="e">
        <f t="shared" ca="1" si="23"/>
        <v>#REF!</v>
      </c>
      <c r="F230" s="13" t="e">
        <f t="shared" ca="1" si="24"/>
        <v>#REF!</v>
      </c>
      <c r="G230" s="29" t="e">
        <f t="shared" ca="1" si="25"/>
        <v>#REF!</v>
      </c>
      <c r="H230" s="28" t="e">
        <f t="shared" ca="1" si="26"/>
        <v>#REF!</v>
      </c>
      <c r="I230" s="28" t="str">
        <f t="shared" si="27"/>
        <v>KLKIM KALEKIM KIMYEVI MADDELER</v>
      </c>
      <c r="J230" s="16" t="e">
        <f>LOOKUP(B230,#REF!,#REF!)</f>
        <v>#REF!</v>
      </c>
      <c r="K230" s="16" t="e">
        <f>LOOKUP(B230,#REF!,#REF!)</f>
        <v>#REF!</v>
      </c>
      <c r="L230" s="17"/>
      <c r="M230" s="18"/>
      <c r="N230" s="18"/>
      <c r="O230" s="19"/>
      <c r="P230" s="19"/>
      <c r="Q230" s="20"/>
      <c r="R230" s="21"/>
      <c r="S230" s="19"/>
    </row>
    <row r="231" spans="1:19" ht="17.399999999999999" customHeight="1" x14ac:dyDescent="0.3">
      <c r="A231" s="3">
        <v>229</v>
      </c>
      <c r="B231" s="12" t="s">
        <v>660</v>
      </c>
      <c r="C231" s="29" t="e">
        <f t="shared" ca="1" si="21"/>
        <v>#DIV/0!</v>
      </c>
      <c r="D231" s="35" t="e">
        <f t="shared" ca="1" si="22"/>
        <v>#DIV/0!</v>
      </c>
      <c r="E231" s="29" t="e">
        <f t="shared" ca="1" si="23"/>
        <v>#REF!</v>
      </c>
      <c r="F231" s="13" t="e">
        <f t="shared" ca="1" si="24"/>
        <v>#REF!</v>
      </c>
      <c r="G231" s="29" t="e">
        <f t="shared" ca="1" si="25"/>
        <v>#REF!</v>
      </c>
      <c r="H231" s="28" t="e">
        <f t="shared" ca="1" si="26"/>
        <v>#REF!</v>
      </c>
      <c r="I231" s="28" t="str">
        <f t="shared" si="27"/>
        <v>KLMSN KLIMASAN KLIMA</v>
      </c>
      <c r="J231" s="16" t="e">
        <f>LOOKUP(B231,#REF!,#REF!)</f>
        <v>#REF!</v>
      </c>
      <c r="K231" s="16" t="e">
        <f>LOOKUP(B231,#REF!,#REF!)</f>
        <v>#REF!</v>
      </c>
      <c r="L231" s="17"/>
      <c r="M231" s="18"/>
      <c r="N231" s="18"/>
      <c r="O231" s="19"/>
      <c r="P231" s="19"/>
      <c r="Q231" s="20"/>
      <c r="R231" s="21"/>
      <c r="S231" s="19"/>
    </row>
    <row r="232" spans="1:19" ht="17.399999999999999" customHeight="1" x14ac:dyDescent="0.3">
      <c r="A232" s="3">
        <v>230</v>
      </c>
      <c r="B232" s="12" t="s">
        <v>661</v>
      </c>
      <c r="C232" s="29" t="e">
        <f t="shared" ca="1" si="21"/>
        <v>#DIV/0!</v>
      </c>
      <c r="D232" s="35" t="e">
        <f t="shared" ca="1" si="22"/>
        <v>#DIV/0!</v>
      </c>
      <c r="E232" s="29" t="e">
        <f t="shared" ca="1" si="23"/>
        <v>#REF!</v>
      </c>
      <c r="F232" s="13" t="e">
        <f t="shared" ca="1" si="24"/>
        <v>#REF!</v>
      </c>
      <c r="G232" s="29" t="e">
        <f t="shared" ca="1" si="25"/>
        <v>#REF!</v>
      </c>
      <c r="H232" s="28" t="e">
        <f t="shared" ca="1" si="26"/>
        <v>#REF!</v>
      </c>
      <c r="I232" s="28" t="str">
        <f t="shared" si="27"/>
        <v>KLNMA T. KALKINMA BANK.</v>
      </c>
      <c r="J232" s="16" t="e">
        <f>LOOKUP(B232,#REF!,#REF!)</f>
        <v>#REF!</v>
      </c>
      <c r="K232" s="16" t="e">
        <f>LOOKUP(B232,#REF!,#REF!)</f>
        <v>#REF!</v>
      </c>
      <c r="L232" s="17"/>
      <c r="M232" s="18"/>
      <c r="N232" s="18"/>
      <c r="O232" s="19"/>
      <c r="P232" s="19"/>
      <c r="Q232" s="20"/>
      <c r="R232" s="21"/>
      <c r="S232" s="19"/>
    </row>
    <row r="233" spans="1:19" ht="17.399999999999999" customHeight="1" x14ac:dyDescent="0.3">
      <c r="A233" s="3">
        <v>231</v>
      </c>
      <c r="B233" s="12" t="s">
        <v>662</v>
      </c>
      <c r="C233" s="29" t="e">
        <f t="shared" ca="1" si="21"/>
        <v>#DIV/0!</v>
      </c>
      <c r="D233" s="35" t="e">
        <f t="shared" ca="1" si="22"/>
        <v>#DIV/0!</v>
      </c>
      <c r="E233" s="29" t="e">
        <f t="shared" ca="1" si="23"/>
        <v>#REF!</v>
      </c>
      <c r="F233" s="13" t="e">
        <f t="shared" ca="1" si="24"/>
        <v>#REF!</v>
      </c>
      <c r="G233" s="29" t="e">
        <f t="shared" ca="1" si="25"/>
        <v>#REF!</v>
      </c>
      <c r="H233" s="28" t="e">
        <f t="shared" ca="1" si="26"/>
        <v>#REF!</v>
      </c>
      <c r="I233" s="28" t="str">
        <f t="shared" si="27"/>
        <v>KNFRT KONFRUT GIDA</v>
      </c>
      <c r="J233" s="16" t="e">
        <f>LOOKUP(B233,#REF!,#REF!)</f>
        <v>#REF!</v>
      </c>
      <c r="K233" s="16" t="e">
        <f>LOOKUP(B233,#REF!,#REF!)</f>
        <v>#REF!</v>
      </c>
      <c r="L233" s="17"/>
      <c r="M233" s="18"/>
      <c r="N233" s="18"/>
      <c r="O233" s="19"/>
      <c r="P233" s="19"/>
      <c r="Q233" s="19"/>
      <c r="R233" s="20"/>
      <c r="S233" s="19"/>
    </row>
    <row r="234" spans="1:19" ht="17.399999999999999" customHeight="1" x14ac:dyDescent="0.3">
      <c r="A234" s="3">
        <v>232</v>
      </c>
      <c r="B234" s="12" t="s">
        <v>663</v>
      </c>
      <c r="C234" s="29" t="e">
        <f t="shared" ca="1" si="21"/>
        <v>#DIV/0!</v>
      </c>
      <c r="D234" s="35" t="e">
        <f t="shared" ca="1" si="22"/>
        <v>#DIV/0!</v>
      </c>
      <c r="E234" s="29" t="e">
        <f t="shared" ca="1" si="23"/>
        <v>#REF!</v>
      </c>
      <c r="F234" s="13" t="e">
        <f t="shared" ca="1" si="24"/>
        <v>#REF!</v>
      </c>
      <c r="G234" s="29" t="e">
        <f t="shared" ca="1" si="25"/>
        <v>#REF!</v>
      </c>
      <c r="H234" s="28" t="e">
        <f t="shared" ca="1" si="26"/>
        <v>#REF!</v>
      </c>
      <c r="I234" s="28" t="str">
        <f t="shared" si="27"/>
        <v>KONTR KONTROLMATIK TEKNOLOJI</v>
      </c>
      <c r="J234" s="16" t="e">
        <f>LOOKUP(B234,#REF!,#REF!)</f>
        <v>#REF!</v>
      </c>
      <c r="K234" s="16" t="e">
        <f>LOOKUP(B234,#REF!,#REF!)</f>
        <v>#REF!</v>
      </c>
      <c r="L234" s="24"/>
      <c r="M234" s="18"/>
      <c r="N234" s="18"/>
      <c r="O234" s="19"/>
      <c r="P234" s="19"/>
      <c r="Q234" s="20"/>
      <c r="R234" s="21"/>
      <c r="S234" s="19"/>
    </row>
    <row r="235" spans="1:19" ht="17.399999999999999" customHeight="1" x14ac:dyDescent="0.3">
      <c r="A235" s="3">
        <v>233</v>
      </c>
      <c r="B235" s="12" t="s">
        <v>664</v>
      </c>
      <c r="C235" s="29" t="e">
        <f t="shared" ca="1" si="21"/>
        <v>#DIV/0!</v>
      </c>
      <c r="D235" s="35" t="e">
        <f t="shared" ca="1" si="22"/>
        <v>#DIV/0!</v>
      </c>
      <c r="E235" s="29" t="e">
        <f t="shared" ca="1" si="23"/>
        <v>#REF!</v>
      </c>
      <c r="F235" s="13" t="e">
        <f t="shared" ca="1" si="24"/>
        <v>#REF!</v>
      </c>
      <c r="G235" s="29" t="e">
        <f t="shared" ca="1" si="25"/>
        <v>#REF!</v>
      </c>
      <c r="H235" s="28" t="e">
        <f t="shared" ca="1" si="26"/>
        <v>#REF!</v>
      </c>
      <c r="I235" s="28" t="str">
        <f t="shared" si="27"/>
        <v>KONYA KONYA CIMENTO</v>
      </c>
      <c r="J235" s="16" t="e">
        <f>LOOKUP(B235,#REF!,#REF!)</f>
        <v>#REF!</v>
      </c>
      <c r="K235" s="16" t="e">
        <f>LOOKUP(B235,#REF!,#REF!)</f>
        <v>#REF!</v>
      </c>
      <c r="L235" s="17"/>
      <c r="M235" s="18"/>
      <c r="N235" s="18"/>
      <c r="O235" s="19"/>
      <c r="P235" s="19"/>
      <c r="Q235" s="20"/>
      <c r="R235" s="21"/>
      <c r="S235" s="19"/>
    </row>
    <row r="236" spans="1:19" ht="17.399999999999999" customHeight="1" x14ac:dyDescent="0.3">
      <c r="A236" s="3">
        <v>234</v>
      </c>
      <c r="B236" s="12" t="s">
        <v>665</v>
      </c>
      <c r="C236" s="29" t="e">
        <f t="shared" ca="1" si="21"/>
        <v>#DIV/0!</v>
      </c>
      <c r="D236" s="35" t="e">
        <f t="shared" ca="1" si="22"/>
        <v>#DIV/0!</v>
      </c>
      <c r="E236" s="29" t="e">
        <f t="shared" ca="1" si="23"/>
        <v>#REF!</v>
      </c>
      <c r="F236" s="13" t="e">
        <f t="shared" ca="1" si="24"/>
        <v>#REF!</v>
      </c>
      <c r="G236" s="29" t="e">
        <f t="shared" ca="1" si="25"/>
        <v>#REF!</v>
      </c>
      <c r="H236" s="28" t="e">
        <f t="shared" ca="1" si="26"/>
        <v>#REF!</v>
      </c>
      <c r="I236" s="28" t="str">
        <f t="shared" si="27"/>
        <v>KORDS KORDSA TEKNIK TEKSTIL</v>
      </c>
      <c r="J236" s="16" t="e">
        <f>LOOKUP(B236,#REF!,#REF!)</f>
        <v>#REF!</v>
      </c>
      <c r="K236" s="16" t="e">
        <f>LOOKUP(B236,#REF!,#REF!)</f>
        <v>#REF!</v>
      </c>
      <c r="L236" s="17"/>
      <c r="M236" s="18"/>
      <c r="N236" s="18"/>
      <c r="O236" s="19"/>
      <c r="P236" s="19"/>
      <c r="Q236" s="20"/>
      <c r="R236" s="21"/>
      <c r="S236" s="19"/>
    </row>
    <row r="237" spans="1:19" ht="17.399999999999999" customHeight="1" x14ac:dyDescent="0.3">
      <c r="A237" s="3">
        <v>235</v>
      </c>
      <c r="B237" s="12" t="s">
        <v>666</v>
      </c>
      <c r="C237" s="29" t="e">
        <f t="shared" ca="1" si="21"/>
        <v>#DIV/0!</v>
      </c>
      <c r="D237" s="35" t="e">
        <f t="shared" ca="1" si="22"/>
        <v>#DIV/0!</v>
      </c>
      <c r="E237" s="29" t="e">
        <f t="shared" ca="1" si="23"/>
        <v>#REF!</v>
      </c>
      <c r="F237" s="13" t="e">
        <f t="shared" ca="1" si="24"/>
        <v>#REF!</v>
      </c>
      <c r="G237" s="29" t="e">
        <f t="shared" ca="1" si="25"/>
        <v>#REF!</v>
      </c>
      <c r="H237" s="28" t="e">
        <f t="shared" ca="1" si="26"/>
        <v>#REF!</v>
      </c>
      <c r="I237" s="28" t="str">
        <f t="shared" si="27"/>
        <v>KOZAA KOZA MADENCILIK</v>
      </c>
      <c r="J237" s="16" t="e">
        <f>LOOKUP(B237,#REF!,#REF!)</f>
        <v>#REF!</v>
      </c>
      <c r="K237" s="16" t="e">
        <f>LOOKUP(B237,#REF!,#REF!)</f>
        <v>#REF!</v>
      </c>
      <c r="L237" s="17"/>
      <c r="M237" s="18"/>
      <c r="N237" s="18"/>
      <c r="O237" s="19"/>
      <c r="P237" s="19"/>
      <c r="Q237" s="20"/>
      <c r="R237" s="21"/>
      <c r="S237" s="19"/>
    </row>
    <row r="238" spans="1:19" ht="17.399999999999999" customHeight="1" x14ac:dyDescent="0.3">
      <c r="A238" s="3">
        <v>236</v>
      </c>
      <c r="B238" s="12" t="s">
        <v>667</v>
      </c>
      <c r="C238" s="29" t="e">
        <f t="shared" ca="1" si="21"/>
        <v>#DIV/0!</v>
      </c>
      <c r="D238" s="35" t="e">
        <f t="shared" ca="1" si="22"/>
        <v>#DIV/0!</v>
      </c>
      <c r="E238" s="29" t="e">
        <f t="shared" ca="1" si="23"/>
        <v>#REF!</v>
      </c>
      <c r="F238" s="13" t="e">
        <f t="shared" ca="1" si="24"/>
        <v>#REF!</v>
      </c>
      <c r="G238" s="29" t="e">
        <f t="shared" ca="1" si="25"/>
        <v>#REF!</v>
      </c>
      <c r="H238" s="28" t="e">
        <f t="shared" ca="1" si="26"/>
        <v>#REF!</v>
      </c>
      <c r="I238" s="28" t="str">
        <f t="shared" si="27"/>
        <v>KOZAL KOZA ALTIN</v>
      </c>
      <c r="J238" s="16" t="e">
        <f>LOOKUP(B238,#REF!,#REF!)</f>
        <v>#REF!</v>
      </c>
      <c r="K238" s="16" t="e">
        <f>LOOKUP(B238,#REF!,#REF!)</f>
        <v>#REF!</v>
      </c>
      <c r="L238" s="17"/>
      <c r="M238" s="18"/>
      <c r="N238" s="18"/>
      <c r="O238" s="19"/>
      <c r="P238" s="19"/>
      <c r="Q238" s="20"/>
      <c r="R238" s="21"/>
      <c r="S238" s="19"/>
    </row>
    <row r="239" spans="1:19" ht="17.399999999999999" customHeight="1" x14ac:dyDescent="0.3">
      <c r="A239" s="3">
        <v>237</v>
      </c>
      <c r="B239" s="12" t="s">
        <v>668</v>
      </c>
      <c r="C239" s="29" t="e">
        <f t="shared" ca="1" si="21"/>
        <v>#DIV/0!</v>
      </c>
      <c r="D239" s="35" t="e">
        <f t="shared" ca="1" si="22"/>
        <v>#DIV/0!</v>
      </c>
      <c r="E239" s="29" t="e">
        <f t="shared" ca="1" si="23"/>
        <v>#REF!</v>
      </c>
      <c r="F239" s="13" t="e">
        <f t="shared" ca="1" si="24"/>
        <v>#REF!</v>
      </c>
      <c r="G239" s="29" t="e">
        <f t="shared" ca="1" si="25"/>
        <v>#REF!</v>
      </c>
      <c r="H239" s="28" t="e">
        <f t="shared" ca="1" si="26"/>
        <v>#REF!</v>
      </c>
      <c r="I239" s="28" t="str">
        <f t="shared" si="27"/>
        <v>KRDMA KARDEMIR (A)</v>
      </c>
      <c r="J239" s="16" t="e">
        <f>LOOKUP(B239,#REF!,#REF!)</f>
        <v>#REF!</v>
      </c>
      <c r="K239" s="16" t="e">
        <f>LOOKUP(B239,#REF!,#REF!)</f>
        <v>#REF!</v>
      </c>
      <c r="L239" s="17"/>
      <c r="M239" s="18"/>
      <c r="N239" s="18"/>
      <c r="O239" s="19"/>
      <c r="P239" s="19"/>
      <c r="Q239" s="20"/>
      <c r="R239" s="21"/>
      <c r="S239" s="19"/>
    </row>
    <row r="240" spans="1:19" ht="17.399999999999999" customHeight="1" x14ac:dyDescent="0.3">
      <c r="A240" s="3">
        <v>238</v>
      </c>
      <c r="B240" s="12" t="s">
        <v>669</v>
      </c>
      <c r="C240" s="29" t="e">
        <f t="shared" ca="1" si="21"/>
        <v>#DIV/0!</v>
      </c>
      <c r="D240" s="35" t="e">
        <f t="shared" ca="1" si="22"/>
        <v>#DIV/0!</v>
      </c>
      <c r="E240" s="29" t="e">
        <f t="shared" ca="1" si="23"/>
        <v>#REF!</v>
      </c>
      <c r="F240" s="13" t="e">
        <f t="shared" ca="1" si="24"/>
        <v>#REF!</v>
      </c>
      <c r="G240" s="29" t="e">
        <f t="shared" ca="1" si="25"/>
        <v>#REF!</v>
      </c>
      <c r="H240" s="28" t="e">
        <f t="shared" ca="1" si="26"/>
        <v>#REF!</v>
      </c>
      <c r="I240" s="28" t="str">
        <f t="shared" si="27"/>
        <v>KRDMB KARDEMIR (B)</v>
      </c>
      <c r="J240" s="16" t="e">
        <f>LOOKUP(B240,#REF!,#REF!)</f>
        <v>#REF!</v>
      </c>
      <c r="K240" s="16" t="e">
        <f>LOOKUP(B240,#REF!,#REF!)</f>
        <v>#REF!</v>
      </c>
      <c r="L240" s="17"/>
      <c r="M240" s="18"/>
      <c r="N240" s="18"/>
      <c r="O240" s="19"/>
      <c r="P240" s="19"/>
      <c r="Q240" s="20"/>
      <c r="R240" s="21"/>
      <c r="S240" s="19"/>
    </row>
    <row r="241" spans="1:19" ht="17.399999999999999" customHeight="1" x14ac:dyDescent="0.3">
      <c r="A241" s="3">
        <v>239</v>
      </c>
      <c r="B241" s="12" t="s">
        <v>670</v>
      </c>
      <c r="C241" s="29" t="e">
        <f t="shared" ca="1" si="21"/>
        <v>#DIV/0!</v>
      </c>
      <c r="D241" s="35" t="e">
        <f t="shared" ca="1" si="22"/>
        <v>#DIV/0!</v>
      </c>
      <c r="E241" s="29" t="e">
        <f t="shared" ca="1" si="23"/>
        <v>#REF!</v>
      </c>
      <c r="F241" s="13" t="e">
        <f t="shared" ca="1" si="24"/>
        <v>#REF!</v>
      </c>
      <c r="G241" s="29" t="e">
        <f t="shared" ca="1" si="25"/>
        <v>#REF!</v>
      </c>
      <c r="H241" s="28" t="e">
        <f t="shared" ca="1" si="26"/>
        <v>#REF!</v>
      </c>
      <c r="I241" s="28" t="str">
        <f t="shared" si="27"/>
        <v>KRDMD KARDEMIR (D)</v>
      </c>
      <c r="J241" s="16" t="e">
        <f>LOOKUP(B241,#REF!,#REF!)</f>
        <v>#REF!</v>
      </c>
      <c r="K241" s="16" t="e">
        <f>LOOKUP(B241,#REF!,#REF!)</f>
        <v>#REF!</v>
      </c>
      <c r="L241" s="17"/>
      <c r="M241" s="18"/>
      <c r="N241" s="18"/>
      <c r="O241" s="19"/>
      <c r="P241" s="19"/>
      <c r="Q241" s="20"/>
      <c r="R241" s="21"/>
      <c r="S241" s="19"/>
    </row>
    <row r="242" spans="1:19" ht="17.399999999999999" customHeight="1" x14ac:dyDescent="0.3">
      <c r="A242" s="3">
        <v>240</v>
      </c>
      <c r="B242" s="12" t="s">
        <v>671</v>
      </c>
      <c r="C242" s="29" t="e">
        <f t="shared" ca="1" si="21"/>
        <v>#DIV/0!</v>
      </c>
      <c r="D242" s="35" t="e">
        <f t="shared" ca="1" si="22"/>
        <v>#DIV/0!</v>
      </c>
      <c r="E242" s="29" t="e">
        <f t="shared" ca="1" si="23"/>
        <v>#REF!</v>
      </c>
      <c r="F242" s="13" t="e">
        <f t="shared" ca="1" si="24"/>
        <v>#REF!</v>
      </c>
      <c r="G242" s="29" t="e">
        <f t="shared" ca="1" si="25"/>
        <v>#REF!</v>
      </c>
      <c r="H242" s="28" t="e">
        <f t="shared" ca="1" si="26"/>
        <v>#REF!</v>
      </c>
      <c r="I242" s="28" t="str">
        <f t="shared" si="27"/>
        <v>KRGYO KORFEZ GMYO</v>
      </c>
      <c r="J242" s="16" t="e">
        <f>LOOKUP(B242,#REF!,#REF!)</f>
        <v>#REF!</v>
      </c>
      <c r="K242" s="16" t="e">
        <f>LOOKUP(B242,#REF!,#REF!)</f>
        <v>#REF!</v>
      </c>
      <c r="L242" s="17"/>
      <c r="M242" s="18"/>
      <c r="N242" s="18"/>
      <c r="O242" s="19"/>
      <c r="P242" s="19"/>
      <c r="Q242" s="20"/>
      <c r="R242" s="21"/>
      <c r="S242" s="19"/>
    </row>
    <row r="243" spans="1:19" ht="17.399999999999999" customHeight="1" x14ac:dyDescent="0.3">
      <c r="A243" s="3">
        <v>241</v>
      </c>
      <c r="B243" s="12" t="s">
        <v>672</v>
      </c>
      <c r="C243" s="29" t="e">
        <f t="shared" ca="1" si="21"/>
        <v>#DIV/0!</v>
      </c>
      <c r="D243" s="35" t="e">
        <f t="shared" ca="1" si="22"/>
        <v>#DIV/0!</v>
      </c>
      <c r="E243" s="29" t="e">
        <f t="shared" ca="1" si="23"/>
        <v>#REF!</v>
      </c>
      <c r="F243" s="13" t="e">
        <f t="shared" ca="1" si="24"/>
        <v>#REF!</v>
      </c>
      <c r="G243" s="29" t="e">
        <f t="shared" ca="1" si="25"/>
        <v>#REF!</v>
      </c>
      <c r="H243" s="28" t="e">
        <f t="shared" ca="1" si="26"/>
        <v>#REF!</v>
      </c>
      <c r="I243" s="28" t="str">
        <f t="shared" si="27"/>
        <v>KRONT KRON TELEKOMUNIKASYON</v>
      </c>
      <c r="J243" s="16" t="e">
        <f>LOOKUP(B243,#REF!,#REF!)</f>
        <v>#REF!</v>
      </c>
      <c r="K243" s="16" t="e">
        <f>LOOKUP(B243,#REF!,#REF!)</f>
        <v>#REF!</v>
      </c>
      <c r="L243" s="17"/>
      <c r="M243" s="18"/>
      <c r="N243" s="18"/>
      <c r="O243" s="19"/>
      <c r="P243" s="19"/>
      <c r="Q243" s="20"/>
      <c r="R243" s="21"/>
      <c r="S243" s="19"/>
    </row>
    <row r="244" spans="1:19" ht="17.399999999999999" customHeight="1" x14ac:dyDescent="0.3">
      <c r="A244" s="3">
        <v>242</v>
      </c>
      <c r="B244" s="12" t="s">
        <v>673</v>
      </c>
      <c r="C244" s="29" t="e">
        <f t="shared" ca="1" si="21"/>
        <v>#DIV/0!</v>
      </c>
      <c r="D244" s="35" t="e">
        <f t="shared" ca="1" si="22"/>
        <v>#DIV/0!</v>
      </c>
      <c r="E244" s="29" t="e">
        <f t="shared" ca="1" si="23"/>
        <v>#REF!</v>
      </c>
      <c r="F244" s="13" t="e">
        <f t="shared" ca="1" si="24"/>
        <v>#REF!</v>
      </c>
      <c r="G244" s="29" t="e">
        <f t="shared" ca="1" si="25"/>
        <v>#REF!</v>
      </c>
      <c r="H244" s="28" t="e">
        <f t="shared" ca="1" si="26"/>
        <v>#REF!</v>
      </c>
      <c r="I244" s="28" t="str">
        <f t="shared" si="27"/>
        <v>KRSTL KRISTAL KOLA</v>
      </c>
      <c r="J244" s="16" t="e">
        <f>LOOKUP(B244,#REF!,#REF!)</f>
        <v>#REF!</v>
      </c>
      <c r="K244" s="16" t="e">
        <f>LOOKUP(B244,#REF!,#REF!)</f>
        <v>#REF!</v>
      </c>
      <c r="L244" s="17"/>
      <c r="M244" s="18"/>
      <c r="N244" s="18"/>
      <c r="O244" s="19"/>
      <c r="P244" s="19"/>
      <c r="Q244" s="20"/>
      <c r="R244" s="21"/>
      <c r="S244" s="19"/>
    </row>
    <row r="245" spans="1:19" ht="17.399999999999999" customHeight="1" x14ac:dyDescent="0.3">
      <c r="A245" s="3">
        <v>243</v>
      </c>
      <c r="B245" s="12" t="s">
        <v>674</v>
      </c>
      <c r="C245" s="29" t="e">
        <f t="shared" ca="1" si="21"/>
        <v>#DIV/0!</v>
      </c>
      <c r="D245" s="35" t="e">
        <f t="shared" ca="1" si="22"/>
        <v>#DIV/0!</v>
      </c>
      <c r="E245" s="29" t="e">
        <f t="shared" ca="1" si="23"/>
        <v>#REF!</v>
      </c>
      <c r="F245" s="13" t="e">
        <f t="shared" ca="1" si="24"/>
        <v>#REF!</v>
      </c>
      <c r="G245" s="29" t="e">
        <f t="shared" ca="1" si="25"/>
        <v>#REF!</v>
      </c>
      <c r="H245" s="28" t="e">
        <f t="shared" ca="1" si="26"/>
        <v>#REF!</v>
      </c>
      <c r="I245" s="28" t="str">
        <f t="shared" si="27"/>
        <v>KRTEK KARSU TEKSTIL</v>
      </c>
      <c r="J245" s="16" t="e">
        <f>LOOKUP(B245,#REF!,#REF!)</f>
        <v>#REF!</v>
      </c>
      <c r="K245" s="16" t="e">
        <f>LOOKUP(B245,#REF!,#REF!)</f>
        <v>#REF!</v>
      </c>
      <c r="L245" s="17"/>
      <c r="M245" s="18"/>
      <c r="N245" s="18"/>
      <c r="O245" s="19"/>
      <c r="P245" s="19"/>
      <c r="Q245" s="19"/>
      <c r="R245" s="20"/>
      <c r="S245" s="19"/>
    </row>
    <row r="246" spans="1:19" ht="17.399999999999999" customHeight="1" x14ac:dyDescent="0.3">
      <c r="A246" s="3">
        <v>244</v>
      </c>
      <c r="B246" s="12" t="s">
        <v>675</v>
      </c>
      <c r="C246" s="29" t="e">
        <f t="shared" ca="1" si="21"/>
        <v>#DIV/0!</v>
      </c>
      <c r="D246" s="35" t="e">
        <f t="shared" ca="1" si="22"/>
        <v>#DIV/0!</v>
      </c>
      <c r="E246" s="29" t="e">
        <f t="shared" ca="1" si="23"/>
        <v>#REF!</v>
      </c>
      <c r="F246" s="13" t="e">
        <f t="shared" ca="1" si="24"/>
        <v>#REF!</v>
      </c>
      <c r="G246" s="29" t="e">
        <f t="shared" ca="1" si="25"/>
        <v>#REF!</v>
      </c>
      <c r="H246" s="28" t="e">
        <f t="shared" ca="1" si="26"/>
        <v>#REF!</v>
      </c>
      <c r="I246" s="28" t="str">
        <f t="shared" si="27"/>
        <v>KRVGD KERVAN GIDA</v>
      </c>
      <c r="J246" s="16" t="e">
        <f>LOOKUP(B246,#REF!,#REF!)</f>
        <v>#REF!</v>
      </c>
      <c r="K246" s="16" t="e">
        <f>LOOKUP(B246,#REF!,#REF!)</f>
        <v>#REF!</v>
      </c>
      <c r="L246" s="17"/>
      <c r="M246" s="18"/>
      <c r="N246" s="18"/>
      <c r="O246" s="19"/>
      <c r="P246" s="19"/>
      <c r="Q246" s="19"/>
      <c r="R246" s="21"/>
      <c r="S246" s="19"/>
    </row>
    <row r="247" spans="1:19" ht="17.399999999999999" customHeight="1" x14ac:dyDescent="0.3">
      <c r="A247" s="3">
        <v>245</v>
      </c>
      <c r="B247" s="12" t="s">
        <v>676</v>
      </c>
      <c r="C247" s="29" t="e">
        <f t="shared" ca="1" si="21"/>
        <v>#DIV/0!</v>
      </c>
      <c r="D247" s="35" t="e">
        <f t="shared" ca="1" si="22"/>
        <v>#DIV/0!</v>
      </c>
      <c r="E247" s="29" t="e">
        <f t="shared" ca="1" si="23"/>
        <v>#REF!</v>
      </c>
      <c r="F247" s="13" t="e">
        <f t="shared" ca="1" si="24"/>
        <v>#REF!</v>
      </c>
      <c r="G247" s="29" t="e">
        <f t="shared" ca="1" si="25"/>
        <v>#REF!</v>
      </c>
      <c r="H247" s="28" t="e">
        <f t="shared" ca="1" si="26"/>
        <v>#REF!</v>
      </c>
      <c r="I247" s="28" t="str">
        <f t="shared" si="27"/>
        <v>KSTUR KUSTUR KUSADASI TURIZM</v>
      </c>
      <c r="J247" s="16" t="e">
        <f>LOOKUP(B247,#REF!,#REF!)</f>
        <v>#REF!</v>
      </c>
      <c r="K247" s="16" t="e">
        <f>LOOKUP(B247,#REF!,#REF!)</f>
        <v>#REF!</v>
      </c>
      <c r="L247" s="17"/>
      <c r="M247" s="18"/>
      <c r="N247" s="18"/>
      <c r="O247" s="19"/>
      <c r="P247" s="19"/>
      <c r="Q247" s="19"/>
      <c r="R247" s="20"/>
      <c r="S247" s="19"/>
    </row>
    <row r="248" spans="1:19" ht="17.399999999999999" customHeight="1" x14ac:dyDescent="0.3">
      <c r="A248" s="3">
        <v>246</v>
      </c>
      <c r="B248" s="12" t="s">
        <v>677</v>
      </c>
      <c r="C248" s="29" t="e">
        <f t="shared" ca="1" si="21"/>
        <v>#DIV/0!</v>
      </c>
      <c r="D248" s="35" t="e">
        <f t="shared" ca="1" si="22"/>
        <v>#DIV/0!</v>
      </c>
      <c r="E248" s="29" t="e">
        <f t="shared" ca="1" si="23"/>
        <v>#REF!</v>
      </c>
      <c r="F248" s="13" t="e">
        <f t="shared" ca="1" si="24"/>
        <v>#REF!</v>
      </c>
      <c r="G248" s="29" t="e">
        <f t="shared" ca="1" si="25"/>
        <v>#REF!</v>
      </c>
      <c r="H248" s="28" t="e">
        <f t="shared" ca="1" si="26"/>
        <v>#REF!</v>
      </c>
      <c r="I248" s="28" t="str">
        <f t="shared" si="27"/>
        <v>KTSKR KUTAHYA SEKER FABRIKASI</v>
      </c>
      <c r="J248" s="16" t="e">
        <f>LOOKUP(B248,#REF!,#REF!)</f>
        <v>#REF!</v>
      </c>
      <c r="K248" s="16" t="e">
        <f>LOOKUP(B248,#REF!,#REF!)</f>
        <v>#REF!</v>
      </c>
      <c r="L248" s="17"/>
      <c r="M248" s="18"/>
      <c r="N248" s="18"/>
      <c r="O248" s="19"/>
      <c r="P248" s="19"/>
      <c r="Q248" s="20"/>
      <c r="R248" s="21"/>
      <c r="S248" s="19"/>
    </row>
    <row r="249" spans="1:19" ht="17.399999999999999" customHeight="1" x14ac:dyDescent="0.3">
      <c r="A249" s="3">
        <v>247</v>
      </c>
      <c r="B249" s="12" t="s">
        <v>678</v>
      </c>
      <c r="C249" s="29" t="e">
        <f t="shared" ca="1" si="21"/>
        <v>#DIV/0!</v>
      </c>
      <c r="D249" s="35" t="e">
        <f t="shared" ca="1" si="22"/>
        <v>#DIV/0!</v>
      </c>
      <c r="E249" s="29" t="e">
        <f t="shared" ca="1" si="23"/>
        <v>#REF!</v>
      </c>
      <c r="F249" s="13" t="e">
        <f t="shared" ca="1" si="24"/>
        <v>#REF!</v>
      </c>
      <c r="G249" s="29" t="e">
        <f t="shared" ca="1" si="25"/>
        <v>#REF!</v>
      </c>
      <c r="H249" s="28" t="e">
        <f t="shared" ca="1" si="26"/>
        <v>#REF!</v>
      </c>
      <c r="I249" s="28" t="str">
        <f t="shared" si="27"/>
        <v>KUTPO KUTAHYA PORSELEN</v>
      </c>
      <c r="J249" s="16" t="e">
        <f>LOOKUP(B249,#REF!,#REF!)</f>
        <v>#REF!</v>
      </c>
      <c r="K249" s="16" t="e">
        <f>LOOKUP(B249,#REF!,#REF!)</f>
        <v>#REF!</v>
      </c>
      <c r="L249" s="17"/>
      <c r="M249" s="18"/>
      <c r="N249" s="18"/>
      <c r="O249" s="19"/>
      <c r="P249" s="19"/>
      <c r="Q249" s="20"/>
      <c r="R249" s="21"/>
      <c r="S249" s="19"/>
    </row>
    <row r="250" spans="1:19" ht="17.399999999999999" customHeight="1" x14ac:dyDescent="0.3">
      <c r="A250" s="3">
        <v>248</v>
      </c>
      <c r="B250" s="12" t="s">
        <v>679</v>
      </c>
      <c r="C250" s="29" t="e">
        <f t="shared" ca="1" si="21"/>
        <v>#DIV/0!</v>
      </c>
      <c r="D250" s="35" t="e">
        <f t="shared" ca="1" si="22"/>
        <v>#DIV/0!</v>
      </c>
      <c r="E250" s="29" t="e">
        <f t="shared" ca="1" si="23"/>
        <v>#REF!</v>
      </c>
      <c r="F250" s="13" t="e">
        <f t="shared" ca="1" si="24"/>
        <v>#REF!</v>
      </c>
      <c r="G250" s="29" t="e">
        <f t="shared" ca="1" si="25"/>
        <v>#REF!</v>
      </c>
      <c r="H250" s="28" t="e">
        <f t="shared" ca="1" si="26"/>
        <v>#REF!</v>
      </c>
      <c r="I250" s="28" t="str">
        <f t="shared" si="27"/>
        <v>KUYAS KUYUMCUKENT GAYRIMENKUL</v>
      </c>
      <c r="J250" s="16" t="e">
        <f>LOOKUP(B250,#REF!,#REF!)</f>
        <v>#REF!</v>
      </c>
      <c r="K250" s="16" t="e">
        <f>LOOKUP(B250,#REF!,#REF!)</f>
        <v>#REF!</v>
      </c>
      <c r="L250" s="17"/>
      <c r="M250" s="18"/>
      <c r="N250" s="18"/>
      <c r="O250" s="19"/>
      <c r="P250" s="19"/>
      <c r="Q250" s="20"/>
      <c r="R250" s="21"/>
      <c r="S250" s="19"/>
    </row>
    <row r="251" spans="1:19" ht="17.399999999999999" customHeight="1" x14ac:dyDescent="0.3">
      <c r="A251" s="3">
        <v>249</v>
      </c>
      <c r="B251" s="12" t="s">
        <v>680</v>
      </c>
      <c r="C251" s="29" t="e">
        <f t="shared" ca="1" si="21"/>
        <v>#DIV/0!</v>
      </c>
      <c r="D251" s="35" t="e">
        <f t="shared" ca="1" si="22"/>
        <v>#DIV/0!</v>
      </c>
      <c r="E251" s="29" t="e">
        <f t="shared" ca="1" si="23"/>
        <v>#REF!</v>
      </c>
      <c r="F251" s="13" t="e">
        <f t="shared" ca="1" si="24"/>
        <v>#REF!</v>
      </c>
      <c r="G251" s="29" t="e">
        <f t="shared" ca="1" si="25"/>
        <v>#REF!</v>
      </c>
      <c r="H251" s="28" t="e">
        <f t="shared" ca="1" si="26"/>
        <v>#REF!</v>
      </c>
      <c r="I251" s="28" t="str">
        <f t="shared" si="27"/>
        <v>LIDFA LIDER FAKTORING</v>
      </c>
      <c r="J251" s="16" t="e">
        <f>LOOKUP(B251,#REF!,#REF!)</f>
        <v>#REF!</v>
      </c>
      <c r="K251" s="16" t="e">
        <f>LOOKUP(B251,#REF!,#REF!)</f>
        <v>#REF!</v>
      </c>
      <c r="L251" s="17"/>
      <c r="M251" s="18"/>
      <c r="N251" s="18"/>
      <c r="O251" s="19"/>
      <c r="P251" s="19"/>
      <c r="Q251" s="20"/>
      <c r="R251" s="21"/>
      <c r="S251" s="19"/>
    </row>
    <row r="252" spans="1:19" ht="17.399999999999999" customHeight="1" x14ac:dyDescent="0.3">
      <c r="A252" s="3">
        <v>250</v>
      </c>
      <c r="B252" s="12" t="s">
        <v>681</v>
      </c>
      <c r="C252" s="29" t="e">
        <f t="shared" ca="1" si="21"/>
        <v>#DIV/0!</v>
      </c>
      <c r="D252" s="35" t="e">
        <f t="shared" ca="1" si="22"/>
        <v>#DIV/0!</v>
      </c>
      <c r="E252" s="29" t="e">
        <f t="shared" ca="1" si="23"/>
        <v>#REF!</v>
      </c>
      <c r="F252" s="13" t="e">
        <f t="shared" ca="1" si="24"/>
        <v>#REF!</v>
      </c>
      <c r="G252" s="29" t="e">
        <f t="shared" ca="1" si="25"/>
        <v>#REF!</v>
      </c>
      <c r="H252" s="28" t="e">
        <f t="shared" ca="1" si="26"/>
        <v>#REF!</v>
      </c>
      <c r="I252" s="28" t="str">
        <f t="shared" si="27"/>
        <v>LINK LINK BILGISAYAR</v>
      </c>
      <c r="J252" s="16" t="e">
        <f>LOOKUP(B252,#REF!,#REF!)</f>
        <v>#REF!</v>
      </c>
      <c r="K252" s="16" t="e">
        <f>LOOKUP(B252,#REF!,#REF!)</f>
        <v>#REF!</v>
      </c>
      <c r="L252" s="17"/>
      <c r="M252" s="18"/>
      <c r="N252" s="18"/>
      <c r="O252" s="19"/>
      <c r="P252" s="19"/>
      <c r="Q252" s="20"/>
      <c r="R252" s="21"/>
      <c r="S252" s="19"/>
    </row>
    <row r="253" spans="1:19" ht="17.399999999999999" customHeight="1" x14ac:dyDescent="0.3">
      <c r="A253" s="3">
        <v>251</v>
      </c>
      <c r="B253" s="12" t="s">
        <v>682</v>
      </c>
      <c r="C253" s="29" t="e">
        <f t="shared" ca="1" si="21"/>
        <v>#DIV/0!</v>
      </c>
      <c r="D253" s="35" t="e">
        <f t="shared" ca="1" si="22"/>
        <v>#DIV/0!</v>
      </c>
      <c r="E253" s="29" t="e">
        <f t="shared" ca="1" si="23"/>
        <v>#REF!</v>
      </c>
      <c r="F253" s="13" t="e">
        <f t="shared" ca="1" si="24"/>
        <v>#REF!</v>
      </c>
      <c r="G253" s="29" t="e">
        <f t="shared" ca="1" si="25"/>
        <v>#REF!</v>
      </c>
      <c r="H253" s="28" t="e">
        <f t="shared" ca="1" si="26"/>
        <v>#REF!</v>
      </c>
      <c r="I253" s="28" t="str">
        <f t="shared" si="27"/>
        <v>LKMNH LOKMAN HEKIM SAGLIK</v>
      </c>
      <c r="J253" s="16" t="e">
        <f>LOOKUP(B253,#REF!,#REF!)</f>
        <v>#REF!</v>
      </c>
      <c r="K253" s="16" t="e">
        <f>LOOKUP(B253,#REF!,#REF!)</f>
        <v>#REF!</v>
      </c>
      <c r="L253" s="17"/>
      <c r="M253" s="18"/>
      <c r="N253" s="18"/>
      <c r="O253" s="19"/>
      <c r="P253" s="19"/>
      <c r="Q253" s="20"/>
      <c r="R253" s="21"/>
      <c r="S253" s="19"/>
    </row>
    <row r="254" spans="1:19" ht="17.399999999999999" customHeight="1" x14ac:dyDescent="0.3">
      <c r="A254" s="3">
        <v>252</v>
      </c>
      <c r="B254" s="12" t="s">
        <v>683</v>
      </c>
      <c r="C254" s="29" t="e">
        <f t="shared" ca="1" si="21"/>
        <v>#DIV/0!</v>
      </c>
      <c r="D254" s="35" t="e">
        <f t="shared" ca="1" si="22"/>
        <v>#DIV/0!</v>
      </c>
      <c r="E254" s="29" t="e">
        <f t="shared" ca="1" si="23"/>
        <v>#REF!</v>
      </c>
      <c r="F254" s="13" t="e">
        <f t="shared" ca="1" si="24"/>
        <v>#REF!</v>
      </c>
      <c r="G254" s="29" t="e">
        <f t="shared" ca="1" si="25"/>
        <v>#REF!</v>
      </c>
      <c r="H254" s="28" t="e">
        <f t="shared" ca="1" si="26"/>
        <v>#REF!</v>
      </c>
      <c r="I254" s="28" t="str">
        <f t="shared" si="27"/>
        <v>LOGO LOGO YAZILIM</v>
      </c>
      <c r="J254" s="16" t="e">
        <f>LOOKUP(B254,#REF!,#REF!)</f>
        <v>#REF!</v>
      </c>
      <c r="K254" s="16" t="e">
        <f>LOOKUP(B254,#REF!,#REF!)</f>
        <v>#REF!</v>
      </c>
      <c r="L254" s="17"/>
      <c r="M254" s="18"/>
      <c r="N254" s="18"/>
      <c r="O254" s="19"/>
      <c r="P254" s="19"/>
      <c r="Q254" s="20"/>
      <c r="R254" s="21"/>
      <c r="S254" s="19"/>
    </row>
    <row r="255" spans="1:19" ht="17.399999999999999" customHeight="1" x14ac:dyDescent="0.3">
      <c r="A255" s="3">
        <v>253</v>
      </c>
      <c r="B255" s="12" t="s">
        <v>684</v>
      </c>
      <c r="C255" s="29" t="e">
        <f t="shared" ca="1" si="21"/>
        <v>#DIV/0!</v>
      </c>
      <c r="D255" s="35" t="e">
        <f t="shared" ca="1" si="22"/>
        <v>#DIV/0!</v>
      </c>
      <c r="E255" s="29" t="e">
        <f t="shared" ca="1" si="23"/>
        <v>#REF!</v>
      </c>
      <c r="F255" s="13" t="e">
        <f t="shared" ca="1" si="24"/>
        <v>#REF!</v>
      </c>
      <c r="G255" s="29" t="e">
        <f t="shared" ca="1" si="25"/>
        <v>#REF!</v>
      </c>
      <c r="H255" s="28" t="e">
        <f t="shared" ca="1" si="26"/>
        <v>#REF!</v>
      </c>
      <c r="I255" s="28" t="str">
        <f t="shared" si="27"/>
        <v>LUKSK LUKS KADIFE</v>
      </c>
      <c r="J255" s="16" t="e">
        <f>LOOKUP(B255,#REF!,#REF!)</f>
        <v>#REF!</v>
      </c>
      <c r="K255" s="16" t="e">
        <f>LOOKUP(B255,#REF!,#REF!)</f>
        <v>#REF!</v>
      </c>
      <c r="L255" s="17"/>
      <c r="M255" s="18"/>
      <c r="N255" s="18"/>
      <c r="O255" s="19"/>
      <c r="P255" s="19"/>
      <c r="Q255" s="20"/>
      <c r="R255" s="21"/>
      <c r="S255" s="19"/>
    </row>
    <row r="256" spans="1:19" ht="17.399999999999999" customHeight="1" x14ac:dyDescent="0.3">
      <c r="A256" s="3">
        <v>254</v>
      </c>
      <c r="B256" s="12" t="s">
        <v>685</v>
      </c>
      <c r="C256" s="29" t="e">
        <f t="shared" ca="1" si="21"/>
        <v>#DIV/0!</v>
      </c>
      <c r="D256" s="35" t="e">
        <f t="shared" ca="1" si="22"/>
        <v>#DIV/0!</v>
      </c>
      <c r="E256" s="29" t="e">
        <f t="shared" ca="1" si="23"/>
        <v>#REF!</v>
      </c>
      <c r="F256" s="13" t="e">
        <f t="shared" ca="1" si="24"/>
        <v>#REF!</v>
      </c>
      <c r="G256" s="29" t="e">
        <f t="shared" ca="1" si="25"/>
        <v>#REF!</v>
      </c>
      <c r="H256" s="28" t="e">
        <f t="shared" ca="1" si="26"/>
        <v>#REF!</v>
      </c>
      <c r="I256" s="28" t="str">
        <f t="shared" si="27"/>
        <v>MAALT MARMARIS ALTINYUNUS</v>
      </c>
      <c r="J256" s="16" t="e">
        <f>LOOKUP(B256,#REF!,#REF!)</f>
        <v>#REF!</v>
      </c>
      <c r="K256" s="16" t="e">
        <f>LOOKUP(B256,#REF!,#REF!)</f>
        <v>#REF!</v>
      </c>
      <c r="L256" s="17"/>
      <c r="M256" s="18"/>
      <c r="N256" s="18"/>
      <c r="O256" s="19"/>
      <c r="P256" s="19"/>
      <c r="Q256" s="20"/>
      <c r="R256" s="21"/>
      <c r="S256" s="19"/>
    </row>
    <row r="257" spans="1:19" ht="17.399999999999999" customHeight="1" x14ac:dyDescent="0.3">
      <c r="A257" s="3">
        <v>255</v>
      </c>
      <c r="B257" s="12" t="s">
        <v>686</v>
      </c>
      <c r="C257" s="29" t="e">
        <f t="shared" ca="1" si="21"/>
        <v>#DIV/0!</v>
      </c>
      <c r="D257" s="35" t="e">
        <f t="shared" ca="1" si="22"/>
        <v>#DIV/0!</v>
      </c>
      <c r="E257" s="29" t="e">
        <f t="shared" ca="1" si="23"/>
        <v>#REF!</v>
      </c>
      <c r="F257" s="13" t="e">
        <f t="shared" ca="1" si="24"/>
        <v>#REF!</v>
      </c>
      <c r="G257" s="29" t="e">
        <f t="shared" ca="1" si="25"/>
        <v>#REF!</v>
      </c>
      <c r="H257" s="28" t="e">
        <f t="shared" ca="1" si="26"/>
        <v>#REF!</v>
      </c>
      <c r="I257" s="28" t="str">
        <f t="shared" si="27"/>
        <v>MAKTK MAKINA TAKIM</v>
      </c>
      <c r="J257" s="16" t="e">
        <f>LOOKUP(B257,#REF!,#REF!)</f>
        <v>#REF!</v>
      </c>
      <c r="K257" s="16" t="e">
        <f>LOOKUP(B257,#REF!,#REF!)</f>
        <v>#REF!</v>
      </c>
      <c r="L257" s="17"/>
      <c r="M257" s="18"/>
      <c r="N257" s="18"/>
      <c r="O257" s="19"/>
      <c r="P257" s="19"/>
      <c r="Q257" s="19"/>
      <c r="R257" s="20"/>
      <c r="S257" s="19"/>
    </row>
    <row r="258" spans="1:19" ht="17.399999999999999" customHeight="1" x14ac:dyDescent="0.3">
      <c r="A258" s="3">
        <v>256</v>
      </c>
      <c r="B258" s="12" t="s">
        <v>687</v>
      </c>
      <c r="C258" s="29" t="e">
        <f t="shared" ca="1" si="21"/>
        <v>#DIV/0!</v>
      </c>
      <c r="D258" s="35" t="e">
        <f t="shared" ca="1" si="22"/>
        <v>#DIV/0!</v>
      </c>
      <c r="E258" s="29" t="e">
        <f t="shared" ca="1" si="23"/>
        <v>#REF!</v>
      </c>
      <c r="F258" s="13" t="e">
        <f t="shared" ca="1" si="24"/>
        <v>#REF!</v>
      </c>
      <c r="G258" s="29" t="e">
        <f t="shared" ca="1" si="25"/>
        <v>#REF!</v>
      </c>
      <c r="H258" s="28" t="e">
        <f t="shared" ca="1" si="26"/>
        <v>#REF!</v>
      </c>
      <c r="I258" s="28" t="str">
        <f t="shared" si="27"/>
        <v>MANAS MANAS ENERJI YONETIMI</v>
      </c>
      <c r="J258" s="16" t="e">
        <f>LOOKUP(B258,#REF!,#REF!)</f>
        <v>#REF!</v>
      </c>
      <c r="K258" s="16" t="e">
        <f>LOOKUP(B258,#REF!,#REF!)</f>
        <v>#REF!</v>
      </c>
      <c r="L258" s="17"/>
      <c r="M258" s="18"/>
      <c r="N258" s="18"/>
      <c r="O258" s="19"/>
      <c r="P258" s="19"/>
      <c r="Q258" s="20"/>
      <c r="R258" s="21"/>
      <c r="S258" s="19"/>
    </row>
    <row r="259" spans="1:19" ht="17.399999999999999" customHeight="1" x14ac:dyDescent="0.3">
      <c r="A259" s="3">
        <v>257</v>
      </c>
      <c r="B259" s="12" t="s">
        <v>688</v>
      </c>
      <c r="C259" s="29" t="e">
        <f t="shared" ca="1" si="21"/>
        <v>#DIV/0!</v>
      </c>
      <c r="D259" s="35" t="e">
        <f t="shared" ca="1" si="22"/>
        <v>#DIV/0!</v>
      </c>
      <c r="E259" s="29" t="e">
        <f t="shared" ca="1" si="23"/>
        <v>#REF!</v>
      </c>
      <c r="F259" s="13" t="e">
        <f t="shared" ca="1" si="24"/>
        <v>#REF!</v>
      </c>
      <c r="G259" s="29" t="e">
        <f t="shared" ca="1" si="25"/>
        <v>#REF!</v>
      </c>
      <c r="H259" s="28" t="e">
        <f t="shared" ca="1" si="26"/>
        <v>#REF!</v>
      </c>
      <c r="I259" s="28" t="str">
        <f t="shared" si="27"/>
        <v>MARKA MARKA YATIRIM HOLDING</v>
      </c>
      <c r="J259" s="16" t="e">
        <f>LOOKUP(B259,#REF!,#REF!)</f>
        <v>#REF!</v>
      </c>
      <c r="K259" s="16" t="e">
        <f>LOOKUP(B259,#REF!,#REF!)</f>
        <v>#REF!</v>
      </c>
      <c r="L259" s="17"/>
      <c r="M259" s="18"/>
      <c r="N259" s="18"/>
      <c r="O259" s="19"/>
      <c r="P259" s="19"/>
      <c r="Q259" s="20"/>
      <c r="R259" s="21"/>
      <c r="S259" s="19"/>
    </row>
    <row r="260" spans="1:19" ht="17.399999999999999" customHeight="1" x14ac:dyDescent="0.3">
      <c r="A260" s="3">
        <v>258</v>
      </c>
      <c r="B260" s="12" t="s">
        <v>689</v>
      </c>
      <c r="C260" s="29" t="e">
        <f t="shared" ref="C260:C323" ca="1" si="28">D260</f>
        <v>#DIV/0!</v>
      </c>
      <c r="D260" s="35" t="e">
        <f t="shared" ref="D260:D323" ca="1" si="29">((LOOKUP($J$2,$J$3:$KN$3,J260:KN260)-LOOKUP($K$2,$J$3:$KN$3,J260:KN260))*100)/LOOKUP($K$2,$J$3:$KN$3,J260:KN260)</f>
        <v>#DIV/0!</v>
      </c>
      <c r="E260" s="29" t="e">
        <f t="shared" ref="E260:E323" ca="1" si="30">F260</f>
        <v>#REF!</v>
      </c>
      <c r="F260" s="13" t="e">
        <f t="shared" ref="F260:F323" ca="1" si="31">((LOOKUP($J$2,$J$3:$KN$3,J260:KN260)-LOOKUP($J$3,$J$3:$KN$3,J260:KN260))*100)/LOOKUP($J$2,$J$3:$KN$3,J260:KN260)</f>
        <v>#REF!</v>
      </c>
      <c r="G260" s="29" t="e">
        <f t="shared" ref="G260:G323" ca="1" si="32">H260</f>
        <v>#REF!</v>
      </c>
      <c r="H260" s="28" t="e">
        <f t="shared" ref="H260:H323" ca="1" si="33">((LOOKUP($J$2,$J$3:$KN$3,J260:KN260)-LOOKUP($L$2,$J$3:$FC$3,J260:FC260))*100)/LOOKUP($L$2,$J$3:$FC$3,J260:FC260)</f>
        <v>#REF!</v>
      </c>
      <c r="I260" s="28" t="str">
        <f t="shared" si="27"/>
        <v>MARTI MARTI OTEL</v>
      </c>
      <c r="J260" s="16" t="e">
        <f>LOOKUP(B260,#REF!,#REF!)</f>
        <v>#REF!</v>
      </c>
      <c r="K260" s="16" t="e">
        <f>LOOKUP(B260,#REF!,#REF!)</f>
        <v>#REF!</v>
      </c>
      <c r="L260" s="17"/>
      <c r="M260" s="18"/>
      <c r="N260" s="18"/>
      <c r="O260" s="19"/>
      <c r="P260" s="19"/>
      <c r="Q260" s="20"/>
      <c r="R260" s="21"/>
      <c r="S260" s="19"/>
    </row>
    <row r="261" spans="1:19" ht="17.399999999999999" customHeight="1" x14ac:dyDescent="0.3">
      <c r="A261" s="3">
        <v>259</v>
      </c>
      <c r="B261" s="12" t="s">
        <v>690</v>
      </c>
      <c r="C261" s="29" t="e">
        <f t="shared" ca="1" si="28"/>
        <v>#DIV/0!</v>
      </c>
      <c r="D261" s="35" t="e">
        <f t="shared" ca="1" si="29"/>
        <v>#DIV/0!</v>
      </c>
      <c r="E261" s="29" t="e">
        <f t="shared" ca="1" si="30"/>
        <v>#REF!</v>
      </c>
      <c r="F261" s="13" t="e">
        <f t="shared" ca="1" si="31"/>
        <v>#REF!</v>
      </c>
      <c r="G261" s="29" t="e">
        <f t="shared" ca="1" si="32"/>
        <v>#REF!</v>
      </c>
      <c r="H261" s="28" t="e">
        <f t="shared" ca="1" si="33"/>
        <v>#REF!</v>
      </c>
      <c r="I261" s="28" t="str">
        <f t="shared" ref="I261:I324" si="34">B261</f>
        <v>MAVI MAVI GIYIM</v>
      </c>
      <c r="J261" s="16" t="e">
        <f>LOOKUP(B261,#REF!,#REF!)</f>
        <v>#REF!</v>
      </c>
      <c r="K261" s="16" t="e">
        <f>LOOKUP(B261,#REF!,#REF!)</f>
        <v>#REF!</v>
      </c>
      <c r="L261" s="17"/>
      <c r="M261" s="18"/>
      <c r="N261" s="18"/>
      <c r="O261" s="19"/>
      <c r="P261" s="19"/>
      <c r="Q261" s="19"/>
      <c r="R261" s="20"/>
      <c r="S261" s="19"/>
    </row>
    <row r="262" spans="1:19" ht="17.399999999999999" customHeight="1" x14ac:dyDescent="0.3">
      <c r="A262" s="3">
        <v>260</v>
      </c>
      <c r="B262" s="12" t="s">
        <v>691</v>
      </c>
      <c r="C262" s="29" t="e">
        <f t="shared" ca="1" si="28"/>
        <v>#DIV/0!</v>
      </c>
      <c r="D262" s="35" t="e">
        <f t="shared" ca="1" si="29"/>
        <v>#DIV/0!</v>
      </c>
      <c r="E262" s="29" t="e">
        <f t="shared" ca="1" si="30"/>
        <v>#REF!</v>
      </c>
      <c r="F262" s="13" t="e">
        <f t="shared" ca="1" si="31"/>
        <v>#REF!</v>
      </c>
      <c r="G262" s="29" t="e">
        <f t="shared" ca="1" si="32"/>
        <v>#REF!</v>
      </c>
      <c r="H262" s="28" t="e">
        <f t="shared" ca="1" si="33"/>
        <v>#REF!</v>
      </c>
      <c r="I262" s="28" t="str">
        <f t="shared" si="34"/>
        <v>MEDTR MEDITERA TIBBI MALZEME</v>
      </c>
      <c r="J262" s="16" t="e">
        <f>LOOKUP(B262,#REF!,#REF!)</f>
        <v>#REF!</v>
      </c>
      <c r="K262" s="16" t="e">
        <f>LOOKUP(B262,#REF!,#REF!)</f>
        <v>#REF!</v>
      </c>
      <c r="L262" s="17"/>
      <c r="M262" s="18"/>
      <c r="N262" s="18"/>
      <c r="O262" s="19"/>
      <c r="P262" s="19"/>
      <c r="Q262" s="20"/>
      <c r="R262" s="21"/>
      <c r="S262" s="19"/>
    </row>
    <row r="263" spans="1:19" ht="17.399999999999999" customHeight="1" x14ac:dyDescent="0.3">
      <c r="A263" s="3">
        <v>261</v>
      </c>
      <c r="B263" s="12" t="s">
        <v>692</v>
      </c>
      <c r="C263" s="29" t="e">
        <f t="shared" ca="1" si="28"/>
        <v>#DIV/0!</v>
      </c>
      <c r="D263" s="35" t="e">
        <f t="shared" ca="1" si="29"/>
        <v>#DIV/0!</v>
      </c>
      <c r="E263" s="29" t="e">
        <f t="shared" ca="1" si="30"/>
        <v>#REF!</v>
      </c>
      <c r="F263" s="13" t="e">
        <f t="shared" ca="1" si="31"/>
        <v>#REF!</v>
      </c>
      <c r="G263" s="29" t="e">
        <f t="shared" ca="1" si="32"/>
        <v>#REF!</v>
      </c>
      <c r="H263" s="28" t="e">
        <f t="shared" ca="1" si="33"/>
        <v>#REF!</v>
      </c>
      <c r="I263" s="28" t="str">
        <f t="shared" si="34"/>
        <v>MEGAP MEGA POLIETILEN</v>
      </c>
      <c r="J263" s="16" t="e">
        <f>LOOKUP(B263,#REF!,#REF!)</f>
        <v>#REF!</v>
      </c>
      <c r="K263" s="16" t="e">
        <f>LOOKUP(B263,#REF!,#REF!)</f>
        <v>#REF!</v>
      </c>
      <c r="L263" s="17"/>
      <c r="M263" s="18"/>
      <c r="N263" s="18"/>
      <c r="O263" s="19"/>
      <c r="P263" s="19"/>
      <c r="Q263" s="20"/>
      <c r="R263" s="21"/>
      <c r="S263" s="19"/>
    </row>
    <row r="264" spans="1:19" ht="17.399999999999999" customHeight="1" x14ac:dyDescent="0.3">
      <c r="A264" s="3">
        <v>262</v>
      </c>
      <c r="B264" s="12" t="s">
        <v>693</v>
      </c>
      <c r="C264" s="29" t="e">
        <f t="shared" ca="1" si="28"/>
        <v>#DIV/0!</v>
      </c>
      <c r="D264" s="35" t="e">
        <f t="shared" ca="1" si="29"/>
        <v>#DIV/0!</v>
      </c>
      <c r="E264" s="29" t="e">
        <f t="shared" ca="1" si="30"/>
        <v>#REF!</v>
      </c>
      <c r="F264" s="13" t="e">
        <f t="shared" ca="1" si="31"/>
        <v>#REF!</v>
      </c>
      <c r="G264" s="29" t="e">
        <f t="shared" ca="1" si="32"/>
        <v>#REF!</v>
      </c>
      <c r="H264" s="28" t="e">
        <f t="shared" ca="1" si="33"/>
        <v>#REF!</v>
      </c>
      <c r="I264" s="28" t="str">
        <f t="shared" si="34"/>
        <v>MEPET METRO PETROL VE TESISLERI</v>
      </c>
      <c r="J264" s="16" t="e">
        <f>LOOKUP(B264,#REF!,#REF!)</f>
        <v>#REF!</v>
      </c>
      <c r="K264" s="16" t="e">
        <f>LOOKUP(B264,#REF!,#REF!)</f>
        <v>#REF!</v>
      </c>
      <c r="L264" s="17"/>
      <c r="M264" s="18"/>
      <c r="N264" s="18"/>
      <c r="O264" s="19"/>
      <c r="P264" s="19"/>
      <c r="Q264" s="19"/>
      <c r="R264" s="20"/>
      <c r="S264" s="19"/>
    </row>
    <row r="265" spans="1:19" ht="17.399999999999999" customHeight="1" x14ac:dyDescent="0.3">
      <c r="A265" s="3">
        <v>263</v>
      </c>
      <c r="B265" s="12" t="s">
        <v>694</v>
      </c>
      <c r="C265" s="29" t="e">
        <f t="shared" ca="1" si="28"/>
        <v>#DIV/0!</v>
      </c>
      <c r="D265" s="35" t="e">
        <f t="shared" ca="1" si="29"/>
        <v>#DIV/0!</v>
      </c>
      <c r="E265" s="29" t="e">
        <f t="shared" ca="1" si="30"/>
        <v>#REF!</v>
      </c>
      <c r="F265" s="13" t="e">
        <f t="shared" ca="1" si="31"/>
        <v>#REF!</v>
      </c>
      <c r="G265" s="29" t="e">
        <f t="shared" ca="1" si="32"/>
        <v>#REF!</v>
      </c>
      <c r="H265" s="28" t="e">
        <f t="shared" ca="1" si="33"/>
        <v>#REF!</v>
      </c>
      <c r="I265" s="28" t="str">
        <f t="shared" si="34"/>
        <v>MERCN MERCAN KIMYA</v>
      </c>
      <c r="J265" s="16" t="e">
        <f>LOOKUP(B265,#REF!,#REF!)</f>
        <v>#REF!</v>
      </c>
      <c r="K265" s="16" t="e">
        <f>LOOKUP(B265,#REF!,#REF!)</f>
        <v>#REF!</v>
      </c>
      <c r="L265" s="17"/>
      <c r="M265" s="18"/>
      <c r="N265" s="18"/>
      <c r="O265" s="19"/>
      <c r="P265" s="19"/>
      <c r="Q265" s="20"/>
      <c r="R265" s="21"/>
      <c r="S265" s="19"/>
    </row>
    <row r="266" spans="1:19" ht="17.399999999999999" customHeight="1" x14ac:dyDescent="0.3">
      <c r="A266" s="3">
        <v>264</v>
      </c>
      <c r="B266" s="12" t="s">
        <v>695</v>
      </c>
      <c r="C266" s="29" t="e">
        <f t="shared" ca="1" si="28"/>
        <v>#DIV/0!</v>
      </c>
      <c r="D266" s="35" t="e">
        <f t="shared" ca="1" si="29"/>
        <v>#DIV/0!</v>
      </c>
      <c r="E266" s="29" t="e">
        <f t="shared" ca="1" si="30"/>
        <v>#REF!</v>
      </c>
      <c r="F266" s="13" t="e">
        <f t="shared" ca="1" si="31"/>
        <v>#REF!</v>
      </c>
      <c r="G266" s="29" t="e">
        <f t="shared" ca="1" si="32"/>
        <v>#REF!</v>
      </c>
      <c r="H266" s="28" t="e">
        <f t="shared" ca="1" si="33"/>
        <v>#REF!</v>
      </c>
      <c r="I266" s="28" t="str">
        <f t="shared" si="34"/>
        <v>MERIT MERIT TURIZM</v>
      </c>
      <c r="J266" s="16" t="e">
        <f>LOOKUP(B266,#REF!,#REF!)</f>
        <v>#REF!</v>
      </c>
      <c r="K266" s="16" t="e">
        <f>LOOKUP(B266,#REF!,#REF!)</f>
        <v>#REF!</v>
      </c>
      <c r="L266" s="17"/>
      <c r="M266" s="18"/>
      <c r="N266" s="18"/>
      <c r="O266" s="19"/>
      <c r="P266" s="19"/>
      <c r="Q266" s="20"/>
      <c r="R266" s="21"/>
      <c r="S266" s="19"/>
    </row>
    <row r="267" spans="1:19" ht="17.399999999999999" customHeight="1" x14ac:dyDescent="0.3">
      <c r="A267" s="3">
        <v>265</v>
      </c>
      <c r="B267" s="12" t="s">
        <v>696</v>
      </c>
      <c r="C267" s="29" t="e">
        <f t="shared" ca="1" si="28"/>
        <v>#DIV/0!</v>
      </c>
      <c r="D267" s="35" t="e">
        <f t="shared" ca="1" si="29"/>
        <v>#DIV/0!</v>
      </c>
      <c r="E267" s="29" t="e">
        <f t="shared" ca="1" si="30"/>
        <v>#REF!</v>
      </c>
      <c r="F267" s="13" t="e">
        <f t="shared" ca="1" si="31"/>
        <v>#REF!</v>
      </c>
      <c r="G267" s="29" t="e">
        <f t="shared" ca="1" si="32"/>
        <v>#REF!</v>
      </c>
      <c r="H267" s="28" t="e">
        <f t="shared" ca="1" si="33"/>
        <v>#REF!</v>
      </c>
      <c r="I267" s="28" t="str">
        <f t="shared" si="34"/>
        <v>MERKO MERKO GIDA</v>
      </c>
      <c r="J267" s="16" t="e">
        <f>LOOKUP(B267,#REF!,#REF!)</f>
        <v>#REF!</v>
      </c>
      <c r="K267" s="16" t="e">
        <f>LOOKUP(B267,#REF!,#REF!)</f>
        <v>#REF!</v>
      </c>
      <c r="L267" s="17"/>
      <c r="M267" s="18"/>
      <c r="N267" s="18"/>
      <c r="O267" s="19"/>
      <c r="P267" s="19"/>
      <c r="Q267" s="20"/>
      <c r="R267" s="21"/>
      <c r="S267" s="19"/>
    </row>
    <row r="268" spans="1:19" ht="17.399999999999999" customHeight="1" x14ac:dyDescent="0.3">
      <c r="A268" s="3">
        <v>266</v>
      </c>
      <c r="B268" s="12" t="s">
        <v>697</v>
      </c>
      <c r="C268" s="29" t="e">
        <f t="shared" ca="1" si="28"/>
        <v>#DIV/0!</v>
      </c>
      <c r="D268" s="35" t="e">
        <f t="shared" ca="1" si="29"/>
        <v>#DIV/0!</v>
      </c>
      <c r="E268" s="29" t="e">
        <f t="shared" ca="1" si="30"/>
        <v>#REF!</v>
      </c>
      <c r="F268" s="13" t="e">
        <f t="shared" ca="1" si="31"/>
        <v>#REF!</v>
      </c>
      <c r="G268" s="29" t="e">
        <f t="shared" ca="1" si="32"/>
        <v>#REF!</v>
      </c>
      <c r="H268" s="28" t="e">
        <f t="shared" ca="1" si="33"/>
        <v>#REF!</v>
      </c>
      <c r="I268" s="28" t="str">
        <f t="shared" si="34"/>
        <v>METRO METRO HOLDING</v>
      </c>
      <c r="J268" s="16" t="e">
        <f>LOOKUP(B268,#REF!,#REF!)</f>
        <v>#REF!</v>
      </c>
      <c r="K268" s="16" t="e">
        <f>LOOKUP(B268,#REF!,#REF!)</f>
        <v>#REF!</v>
      </c>
      <c r="L268" s="17"/>
      <c r="M268" s="18"/>
      <c r="N268" s="18"/>
      <c r="O268" s="19"/>
      <c r="P268" s="19"/>
      <c r="Q268" s="20"/>
      <c r="R268" s="21"/>
      <c r="S268" s="19"/>
    </row>
    <row r="269" spans="1:19" ht="17.399999999999999" customHeight="1" x14ac:dyDescent="0.3">
      <c r="A269" s="3">
        <v>267</v>
      </c>
      <c r="B269" s="12" t="s">
        <v>698</v>
      </c>
      <c r="C269" s="29" t="e">
        <f t="shared" ca="1" si="28"/>
        <v>#DIV/0!</v>
      </c>
      <c r="D269" s="35" t="e">
        <f t="shared" ca="1" si="29"/>
        <v>#DIV/0!</v>
      </c>
      <c r="E269" s="29" t="e">
        <f t="shared" ca="1" si="30"/>
        <v>#REF!</v>
      </c>
      <c r="F269" s="13" t="e">
        <f t="shared" ca="1" si="31"/>
        <v>#REF!</v>
      </c>
      <c r="G269" s="29" t="e">
        <f t="shared" ca="1" si="32"/>
        <v>#REF!</v>
      </c>
      <c r="H269" s="28" t="e">
        <f t="shared" ca="1" si="33"/>
        <v>#REF!</v>
      </c>
      <c r="I269" s="28" t="str">
        <f t="shared" si="34"/>
        <v>METUR METEMTUR YATIRIM</v>
      </c>
      <c r="J269" s="16" t="e">
        <f>LOOKUP(B269,#REF!,#REF!)</f>
        <v>#REF!</v>
      </c>
      <c r="K269" s="16" t="e">
        <f>LOOKUP(B269,#REF!,#REF!)</f>
        <v>#REF!</v>
      </c>
      <c r="L269" s="17"/>
      <c r="M269" s="18"/>
      <c r="N269" s="18"/>
      <c r="O269" s="19"/>
      <c r="P269" s="19"/>
      <c r="Q269" s="20"/>
      <c r="R269" s="21"/>
      <c r="S269" s="19"/>
    </row>
    <row r="270" spans="1:19" ht="17.399999999999999" customHeight="1" x14ac:dyDescent="0.3">
      <c r="A270" s="3">
        <v>268</v>
      </c>
      <c r="B270" s="12" t="s">
        <v>699</v>
      </c>
      <c r="C270" s="29" t="e">
        <f t="shared" ca="1" si="28"/>
        <v>#DIV/0!</v>
      </c>
      <c r="D270" s="35" t="e">
        <f t="shared" ca="1" si="29"/>
        <v>#DIV/0!</v>
      </c>
      <c r="E270" s="29" t="e">
        <f t="shared" ca="1" si="30"/>
        <v>#REF!</v>
      </c>
      <c r="F270" s="13" t="e">
        <f t="shared" ca="1" si="31"/>
        <v>#REF!</v>
      </c>
      <c r="G270" s="29" t="e">
        <f t="shared" ca="1" si="32"/>
        <v>#REF!</v>
      </c>
      <c r="H270" s="28" t="e">
        <f t="shared" ca="1" si="33"/>
        <v>#REF!</v>
      </c>
      <c r="I270" s="28" t="str">
        <f t="shared" si="34"/>
        <v>MGROS MIGROS TICARET</v>
      </c>
      <c r="J270" s="16" t="e">
        <f>LOOKUP(B270,#REF!,#REF!)</f>
        <v>#REF!</v>
      </c>
      <c r="K270" s="16" t="e">
        <f>LOOKUP(B270,#REF!,#REF!)</f>
        <v>#REF!</v>
      </c>
      <c r="L270" s="17"/>
      <c r="M270" s="18"/>
      <c r="N270" s="18"/>
      <c r="O270" s="19"/>
      <c r="P270" s="19"/>
      <c r="Q270" s="20"/>
      <c r="R270" s="21"/>
      <c r="S270" s="19"/>
    </row>
    <row r="271" spans="1:19" ht="17.399999999999999" customHeight="1" x14ac:dyDescent="0.3">
      <c r="A271" s="3">
        <v>269</v>
      </c>
      <c r="B271" s="12" t="s">
        <v>700</v>
      </c>
      <c r="C271" s="29" t="e">
        <f t="shared" ca="1" si="28"/>
        <v>#DIV/0!</v>
      </c>
      <c r="D271" s="35" t="e">
        <f t="shared" ca="1" si="29"/>
        <v>#DIV/0!</v>
      </c>
      <c r="E271" s="29" t="e">
        <f t="shared" ca="1" si="30"/>
        <v>#REF!</v>
      </c>
      <c r="F271" s="13" t="e">
        <f t="shared" ca="1" si="31"/>
        <v>#REF!</v>
      </c>
      <c r="G271" s="29" t="e">
        <f t="shared" ca="1" si="32"/>
        <v>#REF!</v>
      </c>
      <c r="H271" s="28" t="e">
        <f t="shared" ca="1" si="33"/>
        <v>#REF!</v>
      </c>
      <c r="I271" s="28" t="str">
        <f t="shared" si="34"/>
        <v>MIPAZ MILPA</v>
      </c>
      <c r="J271" s="16" t="e">
        <f>LOOKUP(B271,#REF!,#REF!)</f>
        <v>#REF!</v>
      </c>
      <c r="K271" s="16" t="e">
        <f>LOOKUP(B271,#REF!,#REF!)</f>
        <v>#REF!</v>
      </c>
      <c r="L271" s="17"/>
      <c r="M271" s="18"/>
      <c r="N271" s="18"/>
      <c r="O271" s="19"/>
      <c r="P271" s="19"/>
      <c r="Q271" s="20"/>
      <c r="R271" s="21"/>
      <c r="S271" s="19"/>
    </row>
    <row r="272" spans="1:19" ht="17.399999999999999" customHeight="1" x14ac:dyDescent="0.3">
      <c r="A272" s="3">
        <v>270</v>
      </c>
      <c r="B272" s="12" t="s">
        <v>701</v>
      </c>
      <c r="C272" s="29" t="e">
        <f t="shared" ca="1" si="28"/>
        <v>#DIV/0!</v>
      </c>
      <c r="D272" s="35" t="e">
        <f t="shared" ca="1" si="29"/>
        <v>#DIV/0!</v>
      </c>
      <c r="E272" s="29" t="e">
        <f t="shared" ca="1" si="30"/>
        <v>#REF!</v>
      </c>
      <c r="F272" s="13" t="e">
        <f t="shared" ca="1" si="31"/>
        <v>#REF!</v>
      </c>
      <c r="G272" s="29" t="e">
        <f t="shared" ca="1" si="32"/>
        <v>#REF!</v>
      </c>
      <c r="H272" s="28" t="e">
        <f t="shared" ca="1" si="33"/>
        <v>#REF!</v>
      </c>
      <c r="I272" s="28" t="str">
        <f t="shared" si="34"/>
        <v>MMCAS MMC SAN. VE TIC. YAT.</v>
      </c>
      <c r="J272" s="16" t="e">
        <f>LOOKUP(B272,#REF!,#REF!)</f>
        <v>#REF!</v>
      </c>
      <c r="K272" s="16" t="e">
        <f>LOOKUP(B272,#REF!,#REF!)</f>
        <v>#REF!</v>
      </c>
      <c r="L272" s="17"/>
      <c r="M272" s="18"/>
      <c r="N272" s="18"/>
      <c r="O272" s="19"/>
      <c r="P272" s="19"/>
      <c r="Q272" s="20"/>
      <c r="R272" s="21"/>
      <c r="S272" s="19"/>
    </row>
    <row r="273" spans="1:19" ht="17.399999999999999" customHeight="1" x14ac:dyDescent="0.3">
      <c r="A273" s="3">
        <v>271</v>
      </c>
      <c r="B273" s="12" t="s">
        <v>702</v>
      </c>
      <c r="C273" s="29" t="e">
        <f t="shared" ca="1" si="28"/>
        <v>#DIV/0!</v>
      </c>
      <c r="D273" s="35" t="e">
        <f t="shared" ca="1" si="29"/>
        <v>#DIV/0!</v>
      </c>
      <c r="E273" s="29" t="e">
        <f t="shared" ca="1" si="30"/>
        <v>#REF!</v>
      </c>
      <c r="F273" s="13" t="e">
        <f t="shared" ca="1" si="31"/>
        <v>#REF!</v>
      </c>
      <c r="G273" s="29" t="e">
        <f t="shared" ca="1" si="32"/>
        <v>#REF!</v>
      </c>
      <c r="H273" s="28" t="e">
        <f t="shared" ca="1" si="33"/>
        <v>#REF!</v>
      </c>
      <c r="I273" s="28" t="str">
        <f t="shared" si="34"/>
        <v>MNDRS MENDERES TEKSTIL</v>
      </c>
      <c r="J273" s="16" t="e">
        <f>LOOKUP(B273,#REF!,#REF!)</f>
        <v>#REF!</v>
      </c>
      <c r="K273" s="16" t="e">
        <f>LOOKUP(B273,#REF!,#REF!)</f>
        <v>#REF!</v>
      </c>
      <c r="L273" s="17"/>
      <c r="M273" s="18"/>
      <c r="N273" s="18"/>
      <c r="O273" s="19"/>
      <c r="P273" s="19"/>
      <c r="Q273" s="20"/>
      <c r="R273" s="21"/>
      <c r="S273" s="19"/>
    </row>
    <row r="274" spans="1:19" ht="17.399999999999999" customHeight="1" x14ac:dyDescent="0.3">
      <c r="A274" s="3">
        <v>272</v>
      </c>
      <c r="B274" s="12" t="s">
        <v>703</v>
      </c>
      <c r="C274" s="29" t="e">
        <f t="shared" ca="1" si="28"/>
        <v>#DIV/0!</v>
      </c>
      <c r="D274" s="35" t="e">
        <f t="shared" ca="1" si="29"/>
        <v>#DIV/0!</v>
      </c>
      <c r="E274" s="29" t="e">
        <f t="shared" ca="1" si="30"/>
        <v>#REF!</v>
      </c>
      <c r="F274" s="13" t="e">
        <f t="shared" ca="1" si="31"/>
        <v>#REF!</v>
      </c>
      <c r="G274" s="29" t="e">
        <f t="shared" ca="1" si="32"/>
        <v>#REF!</v>
      </c>
      <c r="H274" s="28" t="e">
        <f t="shared" ca="1" si="33"/>
        <v>#REF!</v>
      </c>
      <c r="I274" s="28" t="str">
        <f t="shared" si="34"/>
        <v>MPARK MLP SAGLIK</v>
      </c>
      <c r="J274" s="16" t="e">
        <f>LOOKUP(B274,#REF!,#REF!)</f>
        <v>#REF!</v>
      </c>
      <c r="K274" s="16" t="e">
        <f>LOOKUP(B274,#REF!,#REF!)</f>
        <v>#REF!</v>
      </c>
      <c r="L274" s="17"/>
      <c r="M274" s="18"/>
      <c r="N274" s="18"/>
      <c r="O274" s="19"/>
      <c r="P274" s="19"/>
      <c r="Q274" s="20"/>
      <c r="R274" s="21"/>
      <c r="S274" s="19"/>
    </row>
    <row r="275" spans="1:19" ht="17.399999999999999" customHeight="1" x14ac:dyDescent="0.3">
      <c r="A275" s="3">
        <v>273</v>
      </c>
      <c r="B275" s="12" t="s">
        <v>704</v>
      </c>
      <c r="C275" s="29" t="e">
        <f t="shared" ca="1" si="28"/>
        <v>#DIV/0!</v>
      </c>
      <c r="D275" s="35" t="e">
        <f t="shared" ca="1" si="29"/>
        <v>#DIV/0!</v>
      </c>
      <c r="E275" s="29" t="e">
        <f t="shared" ca="1" si="30"/>
        <v>#REF!</v>
      </c>
      <c r="F275" s="13" t="e">
        <f t="shared" ca="1" si="31"/>
        <v>#REF!</v>
      </c>
      <c r="G275" s="29" t="e">
        <f t="shared" ca="1" si="32"/>
        <v>#REF!</v>
      </c>
      <c r="H275" s="28" t="e">
        <f t="shared" ca="1" si="33"/>
        <v>#REF!</v>
      </c>
      <c r="I275" s="28" t="str">
        <f t="shared" si="34"/>
        <v>MRGYO MARTI GMYO</v>
      </c>
      <c r="J275" s="16" t="e">
        <f>LOOKUP(B275,#REF!,#REF!)</f>
        <v>#REF!</v>
      </c>
      <c r="K275" s="16" t="e">
        <f>LOOKUP(B275,#REF!,#REF!)</f>
        <v>#REF!</v>
      </c>
      <c r="L275" s="17"/>
      <c r="M275" s="18"/>
      <c r="N275" s="18"/>
      <c r="O275" s="19"/>
      <c r="P275" s="19"/>
      <c r="Q275" s="20"/>
      <c r="R275" s="21"/>
      <c r="S275" s="19"/>
    </row>
    <row r="276" spans="1:19" ht="17.399999999999999" customHeight="1" x14ac:dyDescent="0.3">
      <c r="A276" s="3">
        <v>274</v>
      </c>
      <c r="B276" s="12" t="s">
        <v>705</v>
      </c>
      <c r="C276" s="29" t="e">
        <f t="shared" ca="1" si="28"/>
        <v>#DIV/0!</v>
      </c>
      <c r="D276" s="35" t="e">
        <f t="shared" ca="1" si="29"/>
        <v>#DIV/0!</v>
      </c>
      <c r="E276" s="29" t="e">
        <f t="shared" ca="1" si="30"/>
        <v>#REF!</v>
      </c>
      <c r="F276" s="13" t="e">
        <f t="shared" ca="1" si="31"/>
        <v>#REF!</v>
      </c>
      <c r="G276" s="29" t="e">
        <f t="shared" ca="1" si="32"/>
        <v>#REF!</v>
      </c>
      <c r="H276" s="28" t="e">
        <f t="shared" ca="1" si="33"/>
        <v>#REF!</v>
      </c>
      <c r="I276" s="28" t="str">
        <f t="shared" si="34"/>
        <v>MRSHL MARSHALL</v>
      </c>
      <c r="J276" s="16" t="e">
        <f>LOOKUP(B276,#REF!,#REF!)</f>
        <v>#REF!</v>
      </c>
      <c r="K276" s="16" t="e">
        <f>LOOKUP(B276,#REF!,#REF!)</f>
        <v>#REF!</v>
      </c>
      <c r="L276" s="17"/>
      <c r="M276" s="18"/>
      <c r="N276" s="18"/>
      <c r="O276" s="19"/>
      <c r="P276" s="19"/>
      <c r="Q276" s="20"/>
      <c r="R276" s="21"/>
      <c r="S276" s="19"/>
    </row>
    <row r="277" spans="1:19" ht="17.399999999999999" customHeight="1" x14ac:dyDescent="0.3">
      <c r="A277" s="3">
        <v>275</v>
      </c>
      <c r="B277" s="12" t="s">
        <v>706</v>
      </c>
      <c r="C277" s="29" t="e">
        <f t="shared" ca="1" si="28"/>
        <v>#DIV/0!</v>
      </c>
      <c r="D277" s="35" t="e">
        <f t="shared" ca="1" si="29"/>
        <v>#DIV/0!</v>
      </c>
      <c r="E277" s="29" t="e">
        <f t="shared" ca="1" si="30"/>
        <v>#REF!</v>
      </c>
      <c r="F277" s="13" t="e">
        <f t="shared" ca="1" si="31"/>
        <v>#REF!</v>
      </c>
      <c r="G277" s="29" t="e">
        <f t="shared" ca="1" si="32"/>
        <v>#REF!</v>
      </c>
      <c r="H277" s="28" t="e">
        <f t="shared" ca="1" si="33"/>
        <v>#REF!</v>
      </c>
      <c r="I277" s="28" t="str">
        <f t="shared" si="34"/>
        <v>MSGYO MISTRAL GMYO</v>
      </c>
      <c r="J277" s="16" t="e">
        <f>LOOKUP(B277,#REF!,#REF!)</f>
        <v>#REF!</v>
      </c>
      <c r="K277" s="16" t="e">
        <f>LOOKUP(B277,#REF!,#REF!)</f>
        <v>#REF!</v>
      </c>
      <c r="L277" s="17"/>
      <c r="M277" s="18"/>
      <c r="N277" s="18"/>
      <c r="O277" s="19"/>
      <c r="P277" s="19"/>
      <c r="Q277" s="19"/>
      <c r="R277" s="20"/>
      <c r="S277" s="19"/>
    </row>
    <row r="278" spans="1:19" ht="17.399999999999999" customHeight="1" x14ac:dyDescent="0.3">
      <c r="A278" s="3">
        <v>276</v>
      </c>
      <c r="B278" s="12" t="s">
        <v>707</v>
      </c>
      <c r="C278" s="29" t="e">
        <f t="shared" ca="1" si="28"/>
        <v>#DIV/0!</v>
      </c>
      <c r="D278" s="35" t="e">
        <f t="shared" ca="1" si="29"/>
        <v>#DIV/0!</v>
      </c>
      <c r="E278" s="29" t="e">
        <f t="shared" ca="1" si="30"/>
        <v>#REF!</v>
      </c>
      <c r="F278" s="13" t="e">
        <f t="shared" ca="1" si="31"/>
        <v>#REF!</v>
      </c>
      <c r="G278" s="29" t="e">
        <f t="shared" ca="1" si="32"/>
        <v>#REF!</v>
      </c>
      <c r="H278" s="28" t="e">
        <f t="shared" ca="1" si="33"/>
        <v>#REF!</v>
      </c>
      <c r="I278" s="28" t="str">
        <f t="shared" si="34"/>
        <v>MTRKS MATRIKS BILGI DAGITIM</v>
      </c>
      <c r="J278" s="16" t="e">
        <f>LOOKUP(B278,#REF!,#REF!)</f>
        <v>#REF!</v>
      </c>
      <c r="K278" s="16" t="e">
        <f>LOOKUP(B278,#REF!,#REF!)</f>
        <v>#REF!</v>
      </c>
      <c r="L278" s="17"/>
      <c r="M278" s="18"/>
      <c r="N278" s="18"/>
      <c r="O278" s="19"/>
      <c r="P278" s="19"/>
      <c r="Q278" s="20"/>
      <c r="R278" s="21"/>
      <c r="S278" s="19"/>
    </row>
    <row r="279" spans="1:19" ht="17.399999999999999" customHeight="1" x14ac:dyDescent="0.3">
      <c r="A279" s="3">
        <v>277</v>
      </c>
      <c r="B279" s="12" t="s">
        <v>708</v>
      </c>
      <c r="C279" s="29" t="e">
        <f t="shared" ca="1" si="28"/>
        <v>#DIV/0!</v>
      </c>
      <c r="D279" s="35" t="e">
        <f t="shared" ca="1" si="29"/>
        <v>#DIV/0!</v>
      </c>
      <c r="E279" s="29" t="e">
        <f t="shared" ca="1" si="30"/>
        <v>#REF!</v>
      </c>
      <c r="F279" s="13" t="e">
        <f t="shared" ca="1" si="31"/>
        <v>#REF!</v>
      </c>
      <c r="G279" s="29" t="e">
        <f t="shared" ca="1" si="32"/>
        <v>#REF!</v>
      </c>
      <c r="H279" s="28" t="e">
        <f t="shared" ca="1" si="33"/>
        <v>#REF!</v>
      </c>
      <c r="I279" s="28" t="str">
        <f t="shared" si="34"/>
        <v>MTRYO METRO YAT. ORT.</v>
      </c>
      <c r="J279" s="16" t="e">
        <f>LOOKUP(B279,#REF!,#REF!)</f>
        <v>#REF!</v>
      </c>
      <c r="K279" s="16" t="e">
        <f>LOOKUP(B279,#REF!,#REF!)</f>
        <v>#REF!</v>
      </c>
      <c r="L279" s="17"/>
      <c r="M279" s="18"/>
      <c r="N279" s="18"/>
      <c r="O279" s="19"/>
      <c r="P279" s="19"/>
      <c r="Q279" s="20"/>
      <c r="R279" s="21"/>
      <c r="S279" s="19"/>
    </row>
    <row r="280" spans="1:19" ht="17.399999999999999" customHeight="1" x14ac:dyDescent="0.3">
      <c r="A280" s="3">
        <v>278</v>
      </c>
      <c r="B280" s="12" t="s">
        <v>709</v>
      </c>
      <c r="C280" s="29" t="e">
        <f t="shared" ca="1" si="28"/>
        <v>#DIV/0!</v>
      </c>
      <c r="D280" s="35" t="e">
        <f t="shared" ca="1" si="29"/>
        <v>#DIV/0!</v>
      </c>
      <c r="E280" s="29" t="e">
        <f t="shared" ca="1" si="30"/>
        <v>#REF!</v>
      </c>
      <c r="F280" s="13" t="e">
        <f t="shared" ca="1" si="31"/>
        <v>#REF!</v>
      </c>
      <c r="G280" s="29" t="e">
        <f t="shared" ca="1" si="32"/>
        <v>#REF!</v>
      </c>
      <c r="H280" s="28" t="e">
        <f t="shared" ca="1" si="33"/>
        <v>#REF!</v>
      </c>
      <c r="I280" s="28" t="str">
        <f t="shared" si="34"/>
        <v>MZHLD MAZHAR ZORLU HOLDING</v>
      </c>
      <c r="J280" s="16" t="e">
        <f>LOOKUP(B280,#REF!,#REF!)</f>
        <v>#REF!</v>
      </c>
      <c r="K280" s="16" t="e">
        <f>LOOKUP(B280,#REF!,#REF!)</f>
        <v>#REF!</v>
      </c>
      <c r="L280" s="17"/>
      <c r="M280" s="18"/>
      <c r="N280" s="18"/>
      <c r="O280" s="19"/>
      <c r="P280" s="19"/>
      <c r="Q280" s="20"/>
      <c r="R280" s="21"/>
      <c r="S280" s="19"/>
    </row>
    <row r="281" spans="1:19" ht="17.399999999999999" customHeight="1" x14ac:dyDescent="0.3">
      <c r="A281" s="3">
        <v>279</v>
      </c>
      <c r="B281" s="12" t="s">
        <v>710</v>
      </c>
      <c r="C281" s="29" t="e">
        <f t="shared" ca="1" si="28"/>
        <v>#DIV/0!</v>
      </c>
      <c r="D281" s="35" t="e">
        <f t="shared" ca="1" si="29"/>
        <v>#DIV/0!</v>
      </c>
      <c r="E281" s="29" t="e">
        <f t="shared" ca="1" si="30"/>
        <v>#REF!</v>
      </c>
      <c r="F281" s="13" t="e">
        <f t="shared" ca="1" si="31"/>
        <v>#REF!</v>
      </c>
      <c r="G281" s="29" t="e">
        <f t="shared" ca="1" si="32"/>
        <v>#REF!</v>
      </c>
      <c r="H281" s="28" t="e">
        <f t="shared" ca="1" si="33"/>
        <v>#REF!</v>
      </c>
      <c r="I281" s="28" t="str">
        <f t="shared" si="34"/>
        <v>NATEN NATUREL ENERJI</v>
      </c>
      <c r="J281" s="16" t="e">
        <f>LOOKUP(B281,#REF!,#REF!)</f>
        <v>#REF!</v>
      </c>
      <c r="K281" s="16" t="e">
        <f>LOOKUP(B281,#REF!,#REF!)</f>
        <v>#REF!</v>
      </c>
      <c r="L281" s="17"/>
      <c r="M281" s="18"/>
      <c r="N281" s="18"/>
      <c r="O281" s="19"/>
      <c r="P281" s="19"/>
      <c r="Q281" s="20"/>
      <c r="R281" s="21"/>
      <c r="S281" s="19"/>
    </row>
    <row r="282" spans="1:19" ht="17.399999999999999" customHeight="1" x14ac:dyDescent="0.3">
      <c r="A282" s="3">
        <v>280</v>
      </c>
      <c r="B282" s="12" t="s">
        <v>711</v>
      </c>
      <c r="C282" s="29" t="e">
        <f t="shared" ca="1" si="28"/>
        <v>#DIV/0!</v>
      </c>
      <c r="D282" s="35" t="e">
        <f t="shared" ca="1" si="29"/>
        <v>#DIV/0!</v>
      </c>
      <c r="E282" s="29" t="e">
        <f t="shared" ca="1" si="30"/>
        <v>#REF!</v>
      </c>
      <c r="F282" s="13" t="e">
        <f t="shared" ca="1" si="31"/>
        <v>#REF!</v>
      </c>
      <c r="G282" s="29" t="e">
        <f t="shared" ca="1" si="32"/>
        <v>#REF!</v>
      </c>
      <c r="H282" s="28" t="e">
        <f t="shared" ca="1" si="33"/>
        <v>#REF!</v>
      </c>
      <c r="I282" s="28" t="str">
        <f t="shared" si="34"/>
        <v>NETAS NETAS TELEKOM.</v>
      </c>
      <c r="J282" s="16" t="e">
        <f>LOOKUP(B282,#REF!,#REF!)</f>
        <v>#REF!</v>
      </c>
      <c r="K282" s="16" t="e">
        <f>LOOKUP(B282,#REF!,#REF!)</f>
        <v>#REF!</v>
      </c>
      <c r="L282" s="17"/>
      <c r="M282" s="18"/>
      <c r="N282" s="18"/>
      <c r="O282" s="19"/>
      <c r="P282" s="19"/>
      <c r="Q282" s="20"/>
      <c r="R282" s="21"/>
      <c r="S282" s="19"/>
    </row>
    <row r="283" spans="1:19" ht="17.399999999999999" customHeight="1" x14ac:dyDescent="0.3">
      <c r="A283" s="3">
        <v>281</v>
      </c>
      <c r="B283" s="12" t="s">
        <v>712</v>
      </c>
      <c r="C283" s="29" t="e">
        <f t="shared" ca="1" si="28"/>
        <v>#DIV/0!</v>
      </c>
      <c r="D283" s="35" t="e">
        <f t="shared" ca="1" si="29"/>
        <v>#DIV/0!</v>
      </c>
      <c r="E283" s="29" t="e">
        <f t="shared" ca="1" si="30"/>
        <v>#REF!</v>
      </c>
      <c r="F283" s="13" t="e">
        <f t="shared" ca="1" si="31"/>
        <v>#REF!</v>
      </c>
      <c r="G283" s="29" t="e">
        <f t="shared" ca="1" si="32"/>
        <v>#REF!</v>
      </c>
      <c r="H283" s="28" t="e">
        <f t="shared" ca="1" si="33"/>
        <v>#REF!</v>
      </c>
      <c r="I283" s="28" t="str">
        <f t="shared" si="34"/>
        <v>NIBAS NIGBAS NIGDE BETON</v>
      </c>
      <c r="J283" s="16" t="e">
        <f>LOOKUP(B283,#REF!,#REF!)</f>
        <v>#REF!</v>
      </c>
      <c r="K283" s="16" t="e">
        <f>LOOKUP(B283,#REF!,#REF!)</f>
        <v>#REF!</v>
      </c>
      <c r="L283" s="17"/>
      <c r="M283" s="18"/>
      <c r="N283" s="18"/>
      <c r="O283" s="19"/>
      <c r="P283" s="19"/>
      <c r="Q283" s="19"/>
      <c r="R283" s="20"/>
      <c r="S283" s="19"/>
    </row>
    <row r="284" spans="1:19" ht="17.399999999999999" customHeight="1" x14ac:dyDescent="0.3">
      <c r="A284" s="3">
        <v>282</v>
      </c>
      <c r="B284" s="12" t="s">
        <v>713</v>
      </c>
      <c r="C284" s="29" t="e">
        <f t="shared" ca="1" si="28"/>
        <v>#DIV/0!</v>
      </c>
      <c r="D284" s="35" t="e">
        <f t="shared" ca="1" si="29"/>
        <v>#DIV/0!</v>
      </c>
      <c r="E284" s="29" t="e">
        <f t="shared" ca="1" si="30"/>
        <v>#REF!</v>
      </c>
      <c r="F284" s="13" t="e">
        <f t="shared" ca="1" si="31"/>
        <v>#REF!</v>
      </c>
      <c r="G284" s="29" t="e">
        <f t="shared" ca="1" si="32"/>
        <v>#REF!</v>
      </c>
      <c r="H284" s="28" t="e">
        <f t="shared" ca="1" si="33"/>
        <v>#REF!</v>
      </c>
      <c r="I284" s="28" t="str">
        <f t="shared" si="34"/>
        <v>NTGAZ NATURELGAZ</v>
      </c>
      <c r="J284" s="16" t="e">
        <f>LOOKUP(B284,#REF!,#REF!)</f>
        <v>#REF!</v>
      </c>
      <c r="K284" s="16" t="e">
        <f>LOOKUP(B284,#REF!,#REF!)</f>
        <v>#REF!</v>
      </c>
      <c r="L284" s="17"/>
      <c r="M284" s="18"/>
      <c r="N284" s="18"/>
      <c r="O284" s="19"/>
      <c r="P284" s="19"/>
      <c r="Q284" s="20"/>
      <c r="R284" s="21"/>
      <c r="S284" s="19"/>
    </row>
    <row r="285" spans="1:19" ht="17.399999999999999" customHeight="1" x14ac:dyDescent="0.3">
      <c r="A285" s="3">
        <v>283</v>
      </c>
      <c r="B285" s="12" t="s">
        <v>714</v>
      </c>
      <c r="C285" s="29" t="e">
        <f t="shared" ca="1" si="28"/>
        <v>#DIV/0!</v>
      </c>
      <c r="D285" s="35" t="e">
        <f t="shared" ca="1" si="29"/>
        <v>#DIV/0!</v>
      </c>
      <c r="E285" s="29" t="e">
        <f t="shared" ca="1" si="30"/>
        <v>#REF!</v>
      </c>
      <c r="F285" s="13" t="e">
        <f t="shared" ca="1" si="31"/>
        <v>#REF!</v>
      </c>
      <c r="G285" s="29" t="e">
        <f t="shared" ca="1" si="32"/>
        <v>#REF!</v>
      </c>
      <c r="H285" s="28" t="e">
        <f t="shared" ca="1" si="33"/>
        <v>#REF!</v>
      </c>
      <c r="I285" s="28" t="str">
        <f t="shared" si="34"/>
        <v>NTHOL NET HOLDING</v>
      </c>
      <c r="J285" s="16" t="e">
        <f>LOOKUP(B285,#REF!,#REF!)</f>
        <v>#REF!</v>
      </c>
      <c r="K285" s="16" t="e">
        <f>LOOKUP(B285,#REF!,#REF!)</f>
        <v>#REF!</v>
      </c>
      <c r="L285" s="17"/>
      <c r="M285" s="18"/>
      <c r="N285" s="18"/>
      <c r="O285" s="19"/>
      <c r="P285" s="19"/>
      <c r="Q285" s="20"/>
      <c r="R285" s="21"/>
      <c r="S285" s="19"/>
    </row>
    <row r="286" spans="1:19" ht="17.399999999999999" customHeight="1" x14ac:dyDescent="0.3">
      <c r="A286" s="3">
        <v>284</v>
      </c>
      <c r="B286" s="12" t="s">
        <v>715</v>
      </c>
      <c r="C286" s="29" t="e">
        <f t="shared" ca="1" si="28"/>
        <v>#DIV/0!</v>
      </c>
      <c r="D286" s="35" t="e">
        <f t="shared" ca="1" si="29"/>
        <v>#DIV/0!</v>
      </c>
      <c r="E286" s="29" t="e">
        <f t="shared" ca="1" si="30"/>
        <v>#REF!</v>
      </c>
      <c r="F286" s="13" t="e">
        <f t="shared" ca="1" si="31"/>
        <v>#REF!</v>
      </c>
      <c r="G286" s="29" t="e">
        <f t="shared" ca="1" si="32"/>
        <v>#REF!</v>
      </c>
      <c r="H286" s="28" t="e">
        <f t="shared" ca="1" si="33"/>
        <v>#REF!</v>
      </c>
      <c r="I286" s="28" t="str">
        <f t="shared" si="34"/>
        <v>NUGYO NUROL GMYO</v>
      </c>
      <c r="J286" s="16" t="e">
        <f>LOOKUP(B286,#REF!,#REF!)</f>
        <v>#REF!</v>
      </c>
      <c r="K286" s="16" t="e">
        <f>LOOKUP(B286,#REF!,#REF!)</f>
        <v>#REF!</v>
      </c>
      <c r="L286" s="17"/>
      <c r="M286" s="18"/>
      <c r="N286" s="18"/>
      <c r="O286" s="19"/>
      <c r="P286" s="19"/>
      <c r="Q286" s="20"/>
      <c r="R286" s="21"/>
      <c r="S286" s="19"/>
    </row>
    <row r="287" spans="1:19" ht="17.399999999999999" customHeight="1" x14ac:dyDescent="0.3">
      <c r="A287" s="3">
        <v>285</v>
      </c>
      <c r="B287" s="12" t="s">
        <v>716</v>
      </c>
      <c r="C287" s="29" t="e">
        <f t="shared" ca="1" si="28"/>
        <v>#DIV/0!</v>
      </c>
      <c r="D287" s="35" t="e">
        <f t="shared" ca="1" si="29"/>
        <v>#DIV/0!</v>
      </c>
      <c r="E287" s="29" t="e">
        <f t="shared" ca="1" si="30"/>
        <v>#REF!</v>
      </c>
      <c r="F287" s="13" t="e">
        <f t="shared" ca="1" si="31"/>
        <v>#REF!</v>
      </c>
      <c r="G287" s="29" t="e">
        <f t="shared" ca="1" si="32"/>
        <v>#REF!</v>
      </c>
      <c r="H287" s="28" t="e">
        <f t="shared" ca="1" si="33"/>
        <v>#REF!</v>
      </c>
      <c r="I287" s="28" t="str">
        <f t="shared" si="34"/>
        <v>NUHCM NUH CIMENTO</v>
      </c>
      <c r="J287" s="16" t="e">
        <f>LOOKUP(B287,#REF!,#REF!)</f>
        <v>#REF!</v>
      </c>
      <c r="K287" s="16" t="e">
        <f>LOOKUP(B287,#REF!,#REF!)</f>
        <v>#REF!</v>
      </c>
      <c r="L287" s="17"/>
      <c r="M287" s="18"/>
      <c r="N287" s="18"/>
      <c r="O287" s="19"/>
      <c r="P287" s="19"/>
      <c r="Q287" s="20"/>
      <c r="R287" s="21"/>
      <c r="S287" s="19"/>
    </row>
    <row r="288" spans="1:19" ht="17.399999999999999" customHeight="1" x14ac:dyDescent="0.3">
      <c r="A288" s="3">
        <v>286</v>
      </c>
      <c r="B288" s="12" t="s">
        <v>717</v>
      </c>
      <c r="C288" s="29" t="e">
        <f t="shared" ca="1" si="28"/>
        <v>#DIV/0!</v>
      </c>
      <c r="D288" s="35" t="e">
        <f t="shared" ca="1" si="29"/>
        <v>#DIV/0!</v>
      </c>
      <c r="E288" s="29" t="e">
        <f t="shared" ca="1" si="30"/>
        <v>#REF!</v>
      </c>
      <c r="F288" s="13" t="e">
        <f t="shared" ca="1" si="31"/>
        <v>#REF!</v>
      </c>
      <c r="G288" s="29" t="e">
        <f t="shared" ca="1" si="32"/>
        <v>#REF!</v>
      </c>
      <c r="H288" s="28" t="e">
        <f t="shared" ca="1" si="33"/>
        <v>#REF!</v>
      </c>
      <c r="I288" s="28" t="str">
        <f t="shared" si="34"/>
        <v>ODAS ODAS ELEKTRIK</v>
      </c>
      <c r="J288" s="16" t="e">
        <f>LOOKUP(B288,#REF!,#REF!)</f>
        <v>#REF!</v>
      </c>
      <c r="K288" s="16" t="e">
        <f>LOOKUP(B288,#REF!,#REF!)</f>
        <v>#REF!</v>
      </c>
      <c r="L288" s="17"/>
      <c r="M288" s="18"/>
      <c r="N288" s="18"/>
      <c r="O288" s="19"/>
      <c r="P288" s="19"/>
      <c r="Q288" s="20"/>
      <c r="R288" s="21"/>
      <c r="S288" s="19"/>
    </row>
    <row r="289" spans="1:19" ht="17.399999999999999" customHeight="1" x14ac:dyDescent="0.3">
      <c r="A289" s="3">
        <v>287</v>
      </c>
      <c r="B289" s="12" t="s">
        <v>718</v>
      </c>
      <c r="C289" s="29" t="e">
        <f t="shared" ca="1" si="28"/>
        <v>#DIV/0!</v>
      </c>
      <c r="D289" s="35" t="e">
        <f t="shared" ca="1" si="29"/>
        <v>#DIV/0!</v>
      </c>
      <c r="E289" s="29" t="e">
        <f t="shared" ca="1" si="30"/>
        <v>#REF!</v>
      </c>
      <c r="F289" s="13" t="e">
        <f t="shared" ca="1" si="31"/>
        <v>#REF!</v>
      </c>
      <c r="G289" s="29" t="e">
        <f t="shared" ca="1" si="32"/>
        <v>#REF!</v>
      </c>
      <c r="H289" s="28" t="e">
        <f t="shared" ca="1" si="33"/>
        <v>#REF!</v>
      </c>
      <c r="I289" s="28" t="str">
        <f t="shared" si="34"/>
        <v>ODASR ODAS ELEKTRIK - RHKP</v>
      </c>
      <c r="J289" s="16" t="e">
        <f>LOOKUP(B289,#REF!,#REF!)</f>
        <v>#REF!</v>
      </c>
      <c r="K289" s="16" t="e">
        <f>LOOKUP(B289,#REF!,#REF!)</f>
        <v>#REF!</v>
      </c>
      <c r="L289" s="17"/>
      <c r="M289" s="18"/>
      <c r="N289" s="18"/>
      <c r="O289" s="19"/>
      <c r="P289" s="19"/>
      <c r="Q289" s="20"/>
      <c r="R289" s="21"/>
      <c r="S289" s="19"/>
    </row>
    <row r="290" spans="1:19" ht="17.399999999999999" customHeight="1" x14ac:dyDescent="0.3">
      <c r="A290" s="3">
        <v>288</v>
      </c>
      <c r="B290" s="12" t="s">
        <v>719</v>
      </c>
      <c r="C290" s="29" t="e">
        <f t="shared" ca="1" si="28"/>
        <v>#DIV/0!</v>
      </c>
      <c r="D290" s="35" t="e">
        <f t="shared" ca="1" si="29"/>
        <v>#DIV/0!</v>
      </c>
      <c r="E290" s="29" t="e">
        <f t="shared" ca="1" si="30"/>
        <v>#REF!</v>
      </c>
      <c r="F290" s="13" t="e">
        <f t="shared" ca="1" si="31"/>
        <v>#REF!</v>
      </c>
      <c r="G290" s="29" t="e">
        <f t="shared" ca="1" si="32"/>
        <v>#REF!</v>
      </c>
      <c r="H290" s="28" t="e">
        <f t="shared" ca="1" si="33"/>
        <v>#REF!</v>
      </c>
      <c r="I290" s="28" t="str">
        <f t="shared" si="34"/>
        <v>OLMK MONDI OLMUKSAN KAGIT VE AMBALAJ</v>
      </c>
      <c r="J290" s="16" t="e">
        <f>LOOKUP(B290,#REF!,#REF!)</f>
        <v>#REF!</v>
      </c>
      <c r="K290" s="16" t="e">
        <f>LOOKUP(B290,#REF!,#REF!)</f>
        <v>#REF!</v>
      </c>
      <c r="L290" s="17"/>
      <c r="M290" s="18"/>
      <c r="N290" s="18"/>
      <c r="O290" s="19"/>
      <c r="P290" s="19"/>
      <c r="Q290" s="20"/>
      <c r="R290" s="21"/>
      <c r="S290" s="19"/>
    </row>
    <row r="291" spans="1:19" ht="17.399999999999999" customHeight="1" x14ac:dyDescent="0.3">
      <c r="A291" s="3">
        <v>289</v>
      </c>
      <c r="B291" s="12" t="s">
        <v>720</v>
      </c>
      <c r="C291" s="29" t="e">
        <f t="shared" ca="1" si="28"/>
        <v>#DIV/0!</v>
      </c>
      <c r="D291" s="35" t="e">
        <f t="shared" ca="1" si="29"/>
        <v>#DIV/0!</v>
      </c>
      <c r="E291" s="29" t="e">
        <f t="shared" ca="1" si="30"/>
        <v>#REF!</v>
      </c>
      <c r="F291" s="13" t="e">
        <f t="shared" ca="1" si="31"/>
        <v>#REF!</v>
      </c>
      <c r="G291" s="29" t="e">
        <f t="shared" ca="1" si="32"/>
        <v>#REF!</v>
      </c>
      <c r="H291" s="28" t="e">
        <f t="shared" ca="1" si="33"/>
        <v>#REF!</v>
      </c>
      <c r="I291" s="28" t="str">
        <f t="shared" si="34"/>
        <v>ORGE ORGE ENERJI ELEKTRIK</v>
      </c>
      <c r="J291" s="16" t="e">
        <f>LOOKUP(B291,#REF!,#REF!)</f>
        <v>#REF!</v>
      </c>
      <c r="K291" s="16" t="e">
        <f>LOOKUP(B291,#REF!,#REF!)</f>
        <v>#REF!</v>
      </c>
      <c r="L291" s="17"/>
      <c r="M291" s="18"/>
      <c r="N291" s="18"/>
      <c r="O291" s="19"/>
      <c r="P291" s="19"/>
      <c r="Q291" s="20"/>
      <c r="R291" s="21"/>
      <c r="S291" s="19"/>
    </row>
    <row r="292" spans="1:19" ht="17.399999999999999" customHeight="1" x14ac:dyDescent="0.3">
      <c r="A292" s="3">
        <v>290</v>
      </c>
      <c r="B292" s="12" t="s">
        <v>721</v>
      </c>
      <c r="C292" s="29" t="e">
        <f t="shared" ca="1" si="28"/>
        <v>#DIV/0!</v>
      </c>
      <c r="D292" s="35" t="e">
        <f t="shared" ca="1" si="29"/>
        <v>#DIV/0!</v>
      </c>
      <c r="E292" s="29" t="e">
        <f t="shared" ca="1" si="30"/>
        <v>#REF!</v>
      </c>
      <c r="F292" s="13" t="e">
        <f t="shared" ca="1" si="31"/>
        <v>#REF!</v>
      </c>
      <c r="G292" s="29" t="e">
        <f t="shared" ca="1" si="32"/>
        <v>#REF!</v>
      </c>
      <c r="H292" s="28" t="e">
        <f t="shared" ca="1" si="33"/>
        <v>#REF!</v>
      </c>
      <c r="I292" s="28" t="str">
        <f t="shared" si="34"/>
        <v>ORMA ORMA ORMAN MAHSULLERI</v>
      </c>
      <c r="J292" s="16" t="e">
        <f>LOOKUP(B292,#REF!,#REF!)</f>
        <v>#REF!</v>
      </c>
      <c r="K292" s="16" t="e">
        <f>LOOKUP(B292,#REF!,#REF!)</f>
        <v>#REF!</v>
      </c>
      <c r="L292" s="17"/>
      <c r="M292" s="18"/>
      <c r="N292" s="18"/>
      <c r="O292" s="19"/>
      <c r="P292" s="19"/>
      <c r="Q292" s="20"/>
      <c r="R292" s="21"/>
      <c r="S292" s="19"/>
    </row>
    <row r="293" spans="1:19" ht="17.399999999999999" customHeight="1" x14ac:dyDescent="0.3">
      <c r="A293" s="3">
        <v>291</v>
      </c>
      <c r="B293" s="12" t="s">
        <v>722</v>
      </c>
      <c r="C293" s="29" t="e">
        <f t="shared" ca="1" si="28"/>
        <v>#DIV/0!</v>
      </c>
      <c r="D293" s="35" t="e">
        <f t="shared" ca="1" si="29"/>
        <v>#DIV/0!</v>
      </c>
      <c r="E293" s="29" t="e">
        <f t="shared" ca="1" si="30"/>
        <v>#REF!</v>
      </c>
      <c r="F293" s="13" t="e">
        <f t="shared" ca="1" si="31"/>
        <v>#REF!</v>
      </c>
      <c r="G293" s="29" t="e">
        <f t="shared" ca="1" si="32"/>
        <v>#REF!</v>
      </c>
      <c r="H293" s="28" t="e">
        <f t="shared" ca="1" si="33"/>
        <v>#REF!</v>
      </c>
      <c r="I293" s="28" t="str">
        <f t="shared" si="34"/>
        <v>OSMEN OSMANLI MENKUL</v>
      </c>
      <c r="J293" s="16" t="e">
        <f>LOOKUP(B293,#REF!,#REF!)</f>
        <v>#REF!</v>
      </c>
      <c r="K293" s="16" t="e">
        <f>LOOKUP(B293,#REF!,#REF!)</f>
        <v>#REF!</v>
      </c>
      <c r="L293" s="17"/>
      <c r="M293" s="18"/>
      <c r="N293" s="18"/>
      <c r="O293" s="19"/>
      <c r="P293" s="19"/>
      <c r="Q293" s="20"/>
      <c r="R293" s="21"/>
      <c r="S293" s="19"/>
    </row>
    <row r="294" spans="1:19" ht="17.399999999999999" customHeight="1" x14ac:dyDescent="0.3">
      <c r="A294" s="3">
        <v>292</v>
      </c>
      <c r="B294" s="12" t="s">
        <v>723</v>
      </c>
      <c r="C294" s="29" t="e">
        <f t="shared" ca="1" si="28"/>
        <v>#DIV/0!</v>
      </c>
      <c r="D294" s="35" t="e">
        <f t="shared" ca="1" si="29"/>
        <v>#DIV/0!</v>
      </c>
      <c r="E294" s="29" t="e">
        <f t="shared" ca="1" si="30"/>
        <v>#REF!</v>
      </c>
      <c r="F294" s="13" t="e">
        <f t="shared" ca="1" si="31"/>
        <v>#REF!</v>
      </c>
      <c r="G294" s="29" t="e">
        <f t="shared" ca="1" si="32"/>
        <v>#REF!</v>
      </c>
      <c r="H294" s="28" t="e">
        <f t="shared" ca="1" si="33"/>
        <v>#REF!</v>
      </c>
      <c r="I294" s="28" t="str">
        <f t="shared" si="34"/>
        <v>OSTIM OSTIM ENDUSTRIYEL YAT</v>
      </c>
      <c r="J294" s="16" t="e">
        <f>LOOKUP(B294,#REF!,#REF!)</f>
        <v>#REF!</v>
      </c>
      <c r="K294" s="16" t="e">
        <f>LOOKUP(B294,#REF!,#REF!)</f>
        <v>#REF!</v>
      </c>
      <c r="L294" s="17"/>
      <c r="M294" s="18"/>
      <c r="N294" s="18"/>
      <c r="O294" s="19"/>
      <c r="P294" s="19"/>
      <c r="Q294" s="19"/>
      <c r="R294" s="20"/>
      <c r="S294" s="19"/>
    </row>
    <row r="295" spans="1:19" ht="17.399999999999999" customHeight="1" x14ac:dyDescent="0.3">
      <c r="A295" s="3">
        <v>293</v>
      </c>
      <c r="B295" s="12" t="s">
        <v>724</v>
      </c>
      <c r="C295" s="29" t="e">
        <f t="shared" ca="1" si="28"/>
        <v>#DIV/0!</v>
      </c>
      <c r="D295" s="35" t="e">
        <f t="shared" ca="1" si="29"/>
        <v>#DIV/0!</v>
      </c>
      <c r="E295" s="29" t="e">
        <f t="shared" ca="1" si="30"/>
        <v>#REF!</v>
      </c>
      <c r="F295" s="13" t="e">
        <f t="shared" ca="1" si="31"/>
        <v>#REF!</v>
      </c>
      <c r="G295" s="29" t="e">
        <f t="shared" ca="1" si="32"/>
        <v>#REF!</v>
      </c>
      <c r="H295" s="28" t="e">
        <f t="shared" ca="1" si="33"/>
        <v>#REF!</v>
      </c>
      <c r="I295" s="28" t="str">
        <f t="shared" si="34"/>
        <v>OTKAR OTOKAR</v>
      </c>
      <c r="J295" s="16" t="e">
        <f>LOOKUP(B295,#REF!,#REF!)</f>
        <v>#REF!</v>
      </c>
      <c r="K295" s="16" t="e">
        <f>LOOKUP(B295,#REF!,#REF!)</f>
        <v>#REF!</v>
      </c>
      <c r="L295" s="17"/>
      <c r="M295" s="18"/>
      <c r="N295" s="18"/>
      <c r="O295" s="19"/>
      <c r="P295" s="19"/>
      <c r="Q295" s="20"/>
      <c r="R295" s="21"/>
      <c r="S295" s="19"/>
    </row>
    <row r="296" spans="1:19" ht="17.399999999999999" customHeight="1" x14ac:dyDescent="0.3">
      <c r="A296" s="3">
        <v>294</v>
      </c>
      <c r="B296" s="12" t="s">
        <v>725</v>
      </c>
      <c r="C296" s="29" t="e">
        <f t="shared" ca="1" si="28"/>
        <v>#DIV/0!</v>
      </c>
      <c r="D296" s="35" t="e">
        <f t="shared" ca="1" si="29"/>
        <v>#DIV/0!</v>
      </c>
      <c r="E296" s="29" t="e">
        <f t="shared" ca="1" si="30"/>
        <v>#REF!</v>
      </c>
      <c r="F296" s="13" t="e">
        <f t="shared" ca="1" si="31"/>
        <v>#REF!</v>
      </c>
      <c r="G296" s="29" t="e">
        <f t="shared" ca="1" si="32"/>
        <v>#REF!</v>
      </c>
      <c r="H296" s="28" t="e">
        <f t="shared" ca="1" si="33"/>
        <v>#REF!</v>
      </c>
      <c r="I296" s="28" t="str">
        <f t="shared" si="34"/>
        <v>OYAKC OYAK CIMENTO</v>
      </c>
      <c r="J296" s="16" t="e">
        <f>LOOKUP(B296,#REF!,#REF!)</f>
        <v>#REF!</v>
      </c>
      <c r="K296" s="16" t="e">
        <f>LOOKUP(B296,#REF!,#REF!)</f>
        <v>#REF!</v>
      </c>
      <c r="L296" s="17"/>
      <c r="M296" s="18"/>
      <c r="N296" s="18"/>
      <c r="O296" s="19"/>
      <c r="P296" s="19"/>
      <c r="Q296" s="20"/>
      <c r="R296" s="21"/>
      <c r="S296" s="19"/>
    </row>
    <row r="297" spans="1:19" ht="17.399999999999999" customHeight="1" x14ac:dyDescent="0.3">
      <c r="A297" s="3">
        <v>295</v>
      </c>
      <c r="B297" s="12" t="s">
        <v>726</v>
      </c>
      <c r="C297" s="29" t="e">
        <f t="shared" ca="1" si="28"/>
        <v>#DIV/0!</v>
      </c>
      <c r="D297" s="35" t="e">
        <f t="shared" ca="1" si="29"/>
        <v>#DIV/0!</v>
      </c>
      <c r="E297" s="29" t="e">
        <f t="shared" ca="1" si="30"/>
        <v>#REF!</v>
      </c>
      <c r="F297" s="13" t="e">
        <f t="shared" ca="1" si="31"/>
        <v>#REF!</v>
      </c>
      <c r="G297" s="29" t="e">
        <f t="shared" ca="1" si="32"/>
        <v>#REF!</v>
      </c>
      <c r="H297" s="28" t="e">
        <f t="shared" ca="1" si="33"/>
        <v>#REF!</v>
      </c>
      <c r="I297" s="28" t="str">
        <f t="shared" si="34"/>
        <v>OYAYO OYAK YAT. ORT.</v>
      </c>
      <c r="J297" s="16" t="e">
        <f>LOOKUP(B297,#REF!,#REF!)</f>
        <v>#REF!</v>
      </c>
      <c r="K297" s="16" t="e">
        <f>LOOKUP(B297,#REF!,#REF!)</f>
        <v>#REF!</v>
      </c>
      <c r="L297" s="17"/>
      <c r="M297" s="18"/>
      <c r="N297" s="18"/>
      <c r="O297" s="19"/>
      <c r="P297" s="19"/>
      <c r="Q297" s="19"/>
      <c r="R297" s="20"/>
      <c r="S297" s="19"/>
    </row>
    <row r="298" spans="1:19" ht="17.399999999999999" customHeight="1" x14ac:dyDescent="0.3">
      <c r="A298" s="3">
        <v>296</v>
      </c>
      <c r="B298" s="12" t="s">
        <v>727</v>
      </c>
      <c r="C298" s="29" t="e">
        <f t="shared" ca="1" si="28"/>
        <v>#DIV/0!</v>
      </c>
      <c r="D298" s="35" t="e">
        <f t="shared" ca="1" si="29"/>
        <v>#DIV/0!</v>
      </c>
      <c r="E298" s="29" t="e">
        <f t="shared" ca="1" si="30"/>
        <v>#REF!</v>
      </c>
      <c r="F298" s="13" t="e">
        <f t="shared" ca="1" si="31"/>
        <v>#REF!</v>
      </c>
      <c r="G298" s="29" t="e">
        <f t="shared" ca="1" si="32"/>
        <v>#REF!</v>
      </c>
      <c r="H298" s="28" t="e">
        <f t="shared" ca="1" si="33"/>
        <v>#REF!</v>
      </c>
      <c r="I298" s="28" t="str">
        <f t="shared" si="34"/>
        <v>OYLUM OYLUM SINAI YATIRIMLAR</v>
      </c>
      <c r="J298" s="16" t="e">
        <f>LOOKUP(B298,#REF!,#REF!)</f>
        <v>#REF!</v>
      </c>
      <c r="K298" s="16" t="e">
        <f>LOOKUP(B298,#REF!,#REF!)</f>
        <v>#REF!</v>
      </c>
      <c r="L298" s="17"/>
      <c r="M298" s="18"/>
      <c r="N298" s="18"/>
      <c r="O298" s="19"/>
      <c r="P298" s="19"/>
      <c r="Q298" s="20"/>
      <c r="R298" s="21"/>
      <c r="S298" s="19"/>
    </row>
    <row r="299" spans="1:19" ht="17.399999999999999" customHeight="1" x14ac:dyDescent="0.3">
      <c r="A299" s="3">
        <v>297</v>
      </c>
      <c r="B299" s="12" t="s">
        <v>728</v>
      </c>
      <c r="C299" s="29" t="e">
        <f t="shared" ca="1" si="28"/>
        <v>#DIV/0!</v>
      </c>
      <c r="D299" s="35" t="e">
        <f t="shared" ca="1" si="29"/>
        <v>#DIV/0!</v>
      </c>
      <c r="E299" s="29" t="e">
        <f t="shared" ca="1" si="30"/>
        <v>#REF!</v>
      </c>
      <c r="F299" s="13" t="e">
        <f t="shared" ca="1" si="31"/>
        <v>#REF!</v>
      </c>
      <c r="G299" s="29" t="e">
        <f t="shared" ca="1" si="32"/>
        <v>#REF!</v>
      </c>
      <c r="H299" s="28" t="e">
        <f t="shared" ca="1" si="33"/>
        <v>#REF!</v>
      </c>
      <c r="I299" s="28" t="str">
        <f t="shared" si="34"/>
        <v>OYYAT OYAK YATIRIM MENKUL</v>
      </c>
      <c r="J299" s="16" t="e">
        <f>LOOKUP(B299,#REF!,#REF!)</f>
        <v>#REF!</v>
      </c>
      <c r="K299" s="16" t="e">
        <f>LOOKUP(B299,#REF!,#REF!)</f>
        <v>#REF!</v>
      </c>
      <c r="L299" s="17"/>
      <c r="M299" s="18"/>
      <c r="N299" s="18"/>
      <c r="O299" s="19"/>
      <c r="P299" s="19"/>
      <c r="Q299" s="20"/>
      <c r="R299" s="21"/>
      <c r="S299" s="19"/>
    </row>
    <row r="300" spans="1:19" ht="17.399999999999999" customHeight="1" x14ac:dyDescent="0.3">
      <c r="A300" s="3">
        <v>298</v>
      </c>
      <c r="B300" s="12" t="s">
        <v>729</v>
      </c>
      <c r="C300" s="29" t="e">
        <f t="shared" ca="1" si="28"/>
        <v>#DIV/0!</v>
      </c>
      <c r="D300" s="35" t="e">
        <f t="shared" ca="1" si="29"/>
        <v>#DIV/0!</v>
      </c>
      <c r="E300" s="29" t="e">
        <f t="shared" ca="1" si="30"/>
        <v>#REF!</v>
      </c>
      <c r="F300" s="13" t="e">
        <f t="shared" ca="1" si="31"/>
        <v>#REF!</v>
      </c>
      <c r="G300" s="29" t="e">
        <f t="shared" ca="1" si="32"/>
        <v>#REF!</v>
      </c>
      <c r="H300" s="28" t="e">
        <f t="shared" ca="1" si="33"/>
        <v>#REF!</v>
      </c>
      <c r="I300" s="28" t="str">
        <f t="shared" si="34"/>
        <v>OZBAL OZBAL CELIK BORU</v>
      </c>
      <c r="J300" s="16" t="e">
        <f>LOOKUP(B300,#REF!,#REF!)</f>
        <v>#REF!</v>
      </c>
      <c r="K300" s="16" t="e">
        <f>LOOKUP(B300,#REF!,#REF!)</f>
        <v>#REF!</v>
      </c>
      <c r="L300" s="17"/>
      <c r="M300" s="18"/>
      <c r="N300" s="18"/>
      <c r="O300" s="19"/>
      <c r="P300" s="19"/>
      <c r="Q300" s="20"/>
      <c r="R300" s="21"/>
      <c r="S300" s="19"/>
    </row>
    <row r="301" spans="1:19" ht="17.399999999999999" customHeight="1" x14ac:dyDescent="0.3">
      <c r="A301" s="3">
        <v>299</v>
      </c>
      <c r="B301" s="12" t="s">
        <v>730</v>
      </c>
      <c r="C301" s="29" t="e">
        <f t="shared" ca="1" si="28"/>
        <v>#DIV/0!</v>
      </c>
      <c r="D301" s="35" t="e">
        <f t="shared" ca="1" si="29"/>
        <v>#DIV/0!</v>
      </c>
      <c r="E301" s="29" t="e">
        <f t="shared" ca="1" si="30"/>
        <v>#REF!</v>
      </c>
      <c r="F301" s="13" t="e">
        <f t="shared" ca="1" si="31"/>
        <v>#REF!</v>
      </c>
      <c r="G301" s="29" t="e">
        <f t="shared" ca="1" si="32"/>
        <v>#REF!</v>
      </c>
      <c r="H301" s="28" t="e">
        <f t="shared" ca="1" si="33"/>
        <v>#REF!</v>
      </c>
      <c r="I301" s="28" t="str">
        <f t="shared" si="34"/>
        <v>OZGYO OZDERICI GMYO</v>
      </c>
      <c r="J301" s="16" t="e">
        <f>LOOKUP(B301,#REF!,#REF!)</f>
        <v>#REF!</v>
      </c>
      <c r="K301" s="16" t="e">
        <f>LOOKUP(B301,#REF!,#REF!)</f>
        <v>#REF!</v>
      </c>
      <c r="L301" s="17"/>
      <c r="M301" s="18"/>
      <c r="N301" s="18"/>
      <c r="O301" s="19"/>
      <c r="P301" s="19"/>
      <c r="Q301" s="20"/>
      <c r="R301" s="21"/>
      <c r="S301" s="19"/>
    </row>
    <row r="302" spans="1:19" ht="17.399999999999999" customHeight="1" x14ac:dyDescent="0.3">
      <c r="A302" s="3">
        <v>300</v>
      </c>
      <c r="B302" s="12" t="s">
        <v>731</v>
      </c>
      <c r="C302" s="29" t="e">
        <f t="shared" ca="1" si="28"/>
        <v>#DIV/0!</v>
      </c>
      <c r="D302" s="35" t="e">
        <f t="shared" ca="1" si="29"/>
        <v>#DIV/0!</v>
      </c>
      <c r="E302" s="29" t="e">
        <f t="shared" ca="1" si="30"/>
        <v>#REF!</v>
      </c>
      <c r="F302" s="13" t="e">
        <f t="shared" ca="1" si="31"/>
        <v>#REF!</v>
      </c>
      <c r="G302" s="29" t="e">
        <f t="shared" ca="1" si="32"/>
        <v>#REF!</v>
      </c>
      <c r="H302" s="28" t="e">
        <f t="shared" ca="1" si="33"/>
        <v>#REF!</v>
      </c>
      <c r="I302" s="28" t="str">
        <f t="shared" si="34"/>
        <v>OZKGY OZAK GMYO</v>
      </c>
      <c r="J302" s="16" t="e">
        <f>LOOKUP(B302,#REF!,#REF!)</f>
        <v>#REF!</v>
      </c>
      <c r="K302" s="16" t="e">
        <f>LOOKUP(B302,#REF!,#REF!)</f>
        <v>#REF!</v>
      </c>
      <c r="L302" s="17"/>
      <c r="M302" s="18"/>
      <c r="N302" s="18"/>
      <c r="O302" s="19"/>
      <c r="P302" s="19"/>
      <c r="Q302" s="20"/>
      <c r="R302" s="21"/>
      <c r="S302" s="19"/>
    </row>
    <row r="303" spans="1:19" ht="17.399999999999999" customHeight="1" x14ac:dyDescent="0.3">
      <c r="A303" s="3">
        <v>301</v>
      </c>
      <c r="B303" s="12" t="s">
        <v>732</v>
      </c>
      <c r="C303" s="29" t="e">
        <f t="shared" ca="1" si="28"/>
        <v>#DIV/0!</v>
      </c>
      <c r="D303" s="35" t="e">
        <f t="shared" ca="1" si="29"/>
        <v>#DIV/0!</v>
      </c>
      <c r="E303" s="29" t="e">
        <f t="shared" ca="1" si="30"/>
        <v>#REF!</v>
      </c>
      <c r="F303" s="13" t="e">
        <f t="shared" ca="1" si="31"/>
        <v>#REF!</v>
      </c>
      <c r="G303" s="29" t="e">
        <f t="shared" ca="1" si="32"/>
        <v>#REF!</v>
      </c>
      <c r="H303" s="28" t="e">
        <f t="shared" ca="1" si="33"/>
        <v>#REF!</v>
      </c>
      <c r="I303" s="28" t="str">
        <f t="shared" si="34"/>
        <v>OZRDN OZERDEN PLASTIK</v>
      </c>
      <c r="J303" s="16" t="e">
        <f>LOOKUP(B303,#REF!,#REF!)</f>
        <v>#REF!</v>
      </c>
      <c r="K303" s="16" t="e">
        <f>LOOKUP(B303,#REF!,#REF!)</f>
        <v>#REF!</v>
      </c>
      <c r="L303" s="17"/>
      <c r="M303" s="18"/>
      <c r="N303" s="18"/>
      <c r="O303" s="19"/>
      <c r="P303" s="19"/>
      <c r="Q303" s="20"/>
      <c r="R303" s="21"/>
      <c r="S303" s="19"/>
    </row>
    <row r="304" spans="1:19" ht="17.399999999999999" customHeight="1" x14ac:dyDescent="0.3">
      <c r="A304" s="3">
        <v>302</v>
      </c>
      <c r="B304" s="12" t="s">
        <v>733</v>
      </c>
      <c r="C304" s="29" t="e">
        <f t="shared" ca="1" si="28"/>
        <v>#DIV/0!</v>
      </c>
      <c r="D304" s="35" t="e">
        <f t="shared" ca="1" si="29"/>
        <v>#DIV/0!</v>
      </c>
      <c r="E304" s="29" t="e">
        <f t="shared" ca="1" si="30"/>
        <v>#REF!</v>
      </c>
      <c r="F304" s="13" t="e">
        <f t="shared" ca="1" si="31"/>
        <v>#REF!</v>
      </c>
      <c r="G304" s="29" t="e">
        <f t="shared" ca="1" si="32"/>
        <v>#REF!</v>
      </c>
      <c r="H304" s="28" t="e">
        <f t="shared" ca="1" si="33"/>
        <v>#REF!</v>
      </c>
      <c r="I304" s="28" t="str">
        <f t="shared" si="34"/>
        <v>PAGYO PANORA GMYO</v>
      </c>
      <c r="J304" s="16" t="e">
        <f>LOOKUP(B304,#REF!,#REF!)</f>
        <v>#REF!</v>
      </c>
      <c r="K304" s="16" t="e">
        <f>LOOKUP(B304,#REF!,#REF!)</f>
        <v>#REF!</v>
      </c>
      <c r="L304" s="17"/>
      <c r="M304" s="18"/>
      <c r="N304" s="18"/>
      <c r="O304" s="19"/>
      <c r="P304" s="19"/>
      <c r="Q304" s="20"/>
      <c r="R304" s="21"/>
      <c r="S304" s="19"/>
    </row>
    <row r="305" spans="1:160" ht="17.399999999999999" customHeight="1" x14ac:dyDescent="0.3">
      <c r="A305" s="3">
        <v>303</v>
      </c>
      <c r="B305" s="12" t="s">
        <v>734</v>
      </c>
      <c r="C305" s="29" t="e">
        <f t="shared" ca="1" si="28"/>
        <v>#DIV/0!</v>
      </c>
      <c r="D305" s="35" t="e">
        <f t="shared" ca="1" si="29"/>
        <v>#DIV/0!</v>
      </c>
      <c r="E305" s="29" t="e">
        <f t="shared" ca="1" si="30"/>
        <v>#REF!</v>
      </c>
      <c r="F305" s="13" t="e">
        <f t="shared" ca="1" si="31"/>
        <v>#REF!</v>
      </c>
      <c r="G305" s="29" t="e">
        <f t="shared" ca="1" si="32"/>
        <v>#REF!</v>
      </c>
      <c r="H305" s="28" t="e">
        <f t="shared" ca="1" si="33"/>
        <v>#REF!</v>
      </c>
      <c r="I305" s="28" t="str">
        <f t="shared" si="34"/>
        <v>PAMEL PAMUKOVA ELEKTRIK</v>
      </c>
      <c r="J305" s="16" t="e">
        <f>LOOKUP(B305,#REF!,#REF!)</f>
        <v>#REF!</v>
      </c>
      <c r="K305" s="16" t="e">
        <f>LOOKUP(B305,#REF!,#REF!)</f>
        <v>#REF!</v>
      </c>
      <c r="L305" s="17"/>
      <c r="M305" s="18"/>
      <c r="N305" s="18"/>
      <c r="O305" s="19"/>
      <c r="P305" s="19"/>
      <c r="Q305" s="20"/>
      <c r="R305" s="21"/>
      <c r="S305" s="19"/>
    </row>
    <row r="306" spans="1:160" ht="17.399999999999999" customHeight="1" x14ac:dyDescent="0.3">
      <c r="A306" s="3">
        <v>304</v>
      </c>
      <c r="B306" s="12" t="s">
        <v>735</v>
      </c>
      <c r="C306" s="29" t="e">
        <f t="shared" ca="1" si="28"/>
        <v>#DIV/0!</v>
      </c>
      <c r="D306" s="35" t="e">
        <f t="shared" ca="1" si="29"/>
        <v>#DIV/0!</v>
      </c>
      <c r="E306" s="29" t="e">
        <f t="shared" ca="1" si="30"/>
        <v>#REF!</v>
      </c>
      <c r="F306" s="13" t="e">
        <f t="shared" ca="1" si="31"/>
        <v>#REF!</v>
      </c>
      <c r="G306" s="29" t="e">
        <f t="shared" ca="1" si="32"/>
        <v>#REF!</v>
      </c>
      <c r="H306" s="28" t="e">
        <f t="shared" ca="1" si="33"/>
        <v>#REF!</v>
      </c>
      <c r="I306" s="28" t="str">
        <f t="shared" si="34"/>
        <v>PAPIL PAPILON SAVUNMA</v>
      </c>
      <c r="J306" s="16" t="e">
        <f>LOOKUP(B306,#REF!,#REF!)</f>
        <v>#REF!</v>
      </c>
      <c r="K306" s="16" t="e">
        <f>LOOKUP(B306,#REF!,#REF!)</f>
        <v>#REF!</v>
      </c>
      <c r="L306" s="17"/>
      <c r="M306" s="18"/>
      <c r="N306" s="18"/>
      <c r="O306" s="19"/>
      <c r="P306" s="19"/>
      <c r="Q306" s="20"/>
      <c r="R306" s="21"/>
      <c r="S306" s="19"/>
    </row>
    <row r="307" spans="1:160" ht="17.399999999999999" customHeight="1" x14ac:dyDescent="0.3">
      <c r="A307" s="3">
        <v>305</v>
      </c>
      <c r="B307" s="12" t="s">
        <v>736</v>
      </c>
      <c r="C307" s="29" t="e">
        <f t="shared" ca="1" si="28"/>
        <v>#DIV/0!</v>
      </c>
      <c r="D307" s="35" t="e">
        <f t="shared" ca="1" si="29"/>
        <v>#DIV/0!</v>
      </c>
      <c r="E307" s="29" t="e">
        <f t="shared" ca="1" si="30"/>
        <v>#REF!</v>
      </c>
      <c r="F307" s="13" t="e">
        <f t="shared" ca="1" si="31"/>
        <v>#REF!</v>
      </c>
      <c r="G307" s="29" t="e">
        <f t="shared" ca="1" si="32"/>
        <v>#REF!</v>
      </c>
      <c r="H307" s="28" t="e">
        <f t="shared" ca="1" si="33"/>
        <v>#REF!</v>
      </c>
      <c r="I307" s="28" t="str">
        <f t="shared" si="34"/>
        <v>PARSN PARSAN</v>
      </c>
      <c r="J307" s="16" t="e">
        <f>LOOKUP(B307,#REF!,#REF!)</f>
        <v>#REF!</v>
      </c>
      <c r="K307" s="16" t="e">
        <f>LOOKUP(B307,#REF!,#REF!)</f>
        <v>#REF!</v>
      </c>
      <c r="L307" s="17"/>
      <c r="M307" s="18"/>
      <c r="N307" s="18"/>
      <c r="O307" s="19"/>
      <c r="P307" s="19"/>
      <c r="Q307" s="20"/>
      <c r="R307" s="21"/>
      <c r="S307" s="19"/>
    </row>
    <row r="308" spans="1:160" ht="17.399999999999999" customHeight="1" x14ac:dyDescent="0.3">
      <c r="A308" s="3">
        <v>306</v>
      </c>
      <c r="B308" s="12" t="s">
        <v>737</v>
      </c>
      <c r="C308" s="29" t="e">
        <f t="shared" ca="1" si="28"/>
        <v>#DIV/0!</v>
      </c>
      <c r="D308" s="35" t="e">
        <f t="shared" ca="1" si="29"/>
        <v>#DIV/0!</v>
      </c>
      <c r="E308" s="29" t="e">
        <f t="shared" ca="1" si="30"/>
        <v>#REF!</v>
      </c>
      <c r="F308" s="13" t="e">
        <f t="shared" ca="1" si="31"/>
        <v>#REF!</v>
      </c>
      <c r="G308" s="29" t="e">
        <f t="shared" ca="1" si="32"/>
        <v>#REF!</v>
      </c>
      <c r="H308" s="28" t="e">
        <f t="shared" ca="1" si="33"/>
        <v>#REF!</v>
      </c>
      <c r="I308" s="28" t="str">
        <f t="shared" si="34"/>
        <v>PEGYO PERA GMYO</v>
      </c>
      <c r="J308" s="16" t="e">
        <f>LOOKUP(B308,#REF!,#REF!)</f>
        <v>#REF!</v>
      </c>
      <c r="K308" s="16" t="e">
        <f>LOOKUP(B308,#REF!,#REF!)</f>
        <v>#REF!</v>
      </c>
      <c r="L308" s="17"/>
      <c r="M308" s="18"/>
      <c r="N308" s="18"/>
      <c r="O308" s="19"/>
      <c r="P308" s="19"/>
      <c r="Q308" s="20"/>
      <c r="R308" s="21"/>
      <c r="S308" s="19"/>
    </row>
    <row r="309" spans="1:160" ht="17.399999999999999" customHeight="1" x14ac:dyDescent="0.3">
      <c r="A309" s="3">
        <v>307</v>
      </c>
      <c r="B309" s="12" t="s">
        <v>738</v>
      </c>
      <c r="C309" s="29" t="e">
        <f t="shared" ca="1" si="28"/>
        <v>#DIV/0!</v>
      </c>
      <c r="D309" s="35" t="e">
        <f t="shared" ca="1" si="29"/>
        <v>#DIV/0!</v>
      </c>
      <c r="E309" s="29" t="e">
        <f t="shared" ca="1" si="30"/>
        <v>#REF!</v>
      </c>
      <c r="F309" s="13" t="e">
        <f t="shared" ca="1" si="31"/>
        <v>#REF!</v>
      </c>
      <c r="G309" s="29" t="e">
        <f t="shared" ca="1" si="32"/>
        <v>#REF!</v>
      </c>
      <c r="H309" s="28" t="e">
        <f t="shared" ca="1" si="33"/>
        <v>#REF!</v>
      </c>
      <c r="I309" s="28" t="str">
        <f t="shared" si="34"/>
        <v>PEKGY PEKER GMYO</v>
      </c>
      <c r="J309" s="16" t="e">
        <f>LOOKUP(B309,#REF!,#REF!)</f>
        <v>#REF!</v>
      </c>
      <c r="K309" s="16" t="e">
        <f>LOOKUP(B309,#REF!,#REF!)</f>
        <v>#REF!</v>
      </c>
      <c r="L309" s="17"/>
      <c r="M309" s="18"/>
      <c r="N309" s="18"/>
      <c r="O309" s="19"/>
      <c r="P309" s="19"/>
      <c r="Q309" s="19"/>
      <c r="R309" s="20"/>
      <c r="S309" s="19"/>
    </row>
    <row r="310" spans="1:160" ht="17.399999999999999" customHeight="1" x14ac:dyDescent="0.3">
      <c r="A310" s="3">
        <v>308</v>
      </c>
      <c r="B310" s="12" t="s">
        <v>739</v>
      </c>
      <c r="C310" s="29" t="e">
        <f t="shared" ca="1" si="28"/>
        <v>#DIV/0!</v>
      </c>
      <c r="D310" s="35" t="e">
        <f t="shared" ca="1" si="29"/>
        <v>#DIV/0!</v>
      </c>
      <c r="E310" s="29" t="e">
        <f t="shared" ca="1" si="30"/>
        <v>#REF!</v>
      </c>
      <c r="F310" s="13" t="e">
        <f t="shared" ca="1" si="31"/>
        <v>#REF!</v>
      </c>
      <c r="G310" s="29" t="e">
        <f t="shared" ca="1" si="32"/>
        <v>#REF!</v>
      </c>
      <c r="H310" s="28" t="e">
        <f t="shared" ca="1" si="33"/>
        <v>#REF!</v>
      </c>
      <c r="I310" s="28" t="str">
        <f t="shared" si="34"/>
        <v>PENGD PENGUEN GIDA</v>
      </c>
      <c r="J310" s="16" t="e">
        <f>LOOKUP(B310,#REF!,#REF!)</f>
        <v>#REF!</v>
      </c>
      <c r="K310" s="16" t="e">
        <f>LOOKUP(B310,#REF!,#REF!)</f>
        <v>#REF!</v>
      </c>
      <c r="L310" s="24"/>
      <c r="M310" s="18"/>
      <c r="N310" s="18"/>
      <c r="O310" s="19"/>
      <c r="P310" s="19"/>
      <c r="Q310" s="20"/>
      <c r="R310" s="21"/>
      <c r="S310" s="19"/>
    </row>
    <row r="311" spans="1:160" ht="17.399999999999999" customHeight="1" x14ac:dyDescent="0.3">
      <c r="A311" s="3">
        <v>309</v>
      </c>
      <c r="B311" s="12" t="s">
        <v>740</v>
      </c>
      <c r="C311" s="29" t="e">
        <f t="shared" ca="1" si="28"/>
        <v>#DIV/0!</v>
      </c>
      <c r="D311" s="35" t="e">
        <f t="shared" ca="1" si="29"/>
        <v>#DIV/0!</v>
      </c>
      <c r="E311" s="29" t="e">
        <f t="shared" ca="1" si="30"/>
        <v>#REF!</v>
      </c>
      <c r="F311" s="13" t="e">
        <f t="shared" ca="1" si="31"/>
        <v>#REF!</v>
      </c>
      <c r="G311" s="29" t="e">
        <f t="shared" ca="1" si="32"/>
        <v>#REF!</v>
      </c>
      <c r="H311" s="28" t="e">
        <f t="shared" ca="1" si="33"/>
        <v>#REF!</v>
      </c>
      <c r="I311" s="28" t="str">
        <f t="shared" si="34"/>
        <v>PENTA PENTA TEKNOLOJI URUNLERI DAGITIM</v>
      </c>
      <c r="J311" s="16" t="e">
        <f>LOOKUP(B311,#REF!,#REF!)</f>
        <v>#REF!</v>
      </c>
      <c r="K311" s="16" t="e">
        <f>LOOKUP(B311,#REF!,#REF!)</f>
        <v>#REF!</v>
      </c>
      <c r="L311" s="17"/>
      <c r="M311" s="18"/>
      <c r="N311" s="18"/>
      <c r="O311" s="19"/>
      <c r="P311" s="19"/>
      <c r="Q311" s="20"/>
      <c r="R311" s="21"/>
      <c r="S311" s="19"/>
    </row>
    <row r="312" spans="1:160" ht="17.399999999999999" customHeight="1" x14ac:dyDescent="0.3">
      <c r="A312" s="3">
        <v>310</v>
      </c>
      <c r="B312" s="12" t="s">
        <v>741</v>
      </c>
      <c r="C312" s="29" t="e">
        <f t="shared" ca="1" si="28"/>
        <v>#DIV/0!</v>
      </c>
      <c r="D312" s="35" t="e">
        <f t="shared" ca="1" si="29"/>
        <v>#DIV/0!</v>
      </c>
      <c r="E312" s="29" t="e">
        <f t="shared" ca="1" si="30"/>
        <v>#REF!</v>
      </c>
      <c r="F312" s="13" t="e">
        <f t="shared" ca="1" si="31"/>
        <v>#REF!</v>
      </c>
      <c r="G312" s="29" t="e">
        <f t="shared" ca="1" si="32"/>
        <v>#REF!</v>
      </c>
      <c r="H312" s="28" t="e">
        <f t="shared" ca="1" si="33"/>
        <v>#REF!</v>
      </c>
      <c r="I312" s="28" t="str">
        <f t="shared" si="34"/>
        <v>PETKM PETKIM</v>
      </c>
      <c r="J312" s="16" t="e">
        <f>LOOKUP(B312,#REF!,#REF!)</f>
        <v>#REF!</v>
      </c>
      <c r="K312" s="16" t="e">
        <f>LOOKUP(B312,#REF!,#REF!)</f>
        <v>#REF!</v>
      </c>
      <c r="L312" s="17"/>
      <c r="M312" s="18"/>
      <c r="N312" s="18"/>
      <c r="O312" s="19"/>
      <c r="P312" s="19"/>
      <c r="Q312" s="20"/>
      <c r="R312" s="21"/>
      <c r="S312" s="19"/>
    </row>
    <row r="313" spans="1:160" ht="17.399999999999999" customHeight="1" x14ac:dyDescent="0.3">
      <c r="A313" s="3">
        <v>311</v>
      </c>
      <c r="B313" s="12" t="s">
        <v>742</v>
      </c>
      <c r="C313" s="29" t="e">
        <f t="shared" ca="1" si="28"/>
        <v>#DIV/0!</v>
      </c>
      <c r="D313" s="35" t="e">
        <f t="shared" ca="1" si="29"/>
        <v>#DIV/0!</v>
      </c>
      <c r="E313" s="29" t="e">
        <f t="shared" ca="1" si="30"/>
        <v>#REF!</v>
      </c>
      <c r="F313" s="13" t="e">
        <f t="shared" ca="1" si="31"/>
        <v>#REF!</v>
      </c>
      <c r="G313" s="29" t="e">
        <f t="shared" ca="1" si="32"/>
        <v>#REF!</v>
      </c>
      <c r="H313" s="28" t="e">
        <f t="shared" ca="1" si="33"/>
        <v>#REF!</v>
      </c>
      <c r="I313" s="28" t="str">
        <f t="shared" si="34"/>
        <v>PETUN PINAR ET VE UN</v>
      </c>
      <c r="J313" s="16" t="e">
        <f>LOOKUP(B313,#REF!,#REF!)</f>
        <v>#REF!</v>
      </c>
      <c r="K313" s="16" t="e">
        <f>LOOKUP(B313,#REF!,#REF!)</f>
        <v>#REF!</v>
      </c>
      <c r="L313" s="17"/>
      <c r="M313" s="18"/>
      <c r="N313" s="18"/>
      <c r="O313" s="19"/>
      <c r="P313" s="19"/>
      <c r="Q313" s="20"/>
      <c r="R313" s="21"/>
      <c r="S313" s="19"/>
    </row>
    <row r="314" spans="1:160" ht="17.399999999999999" customHeight="1" x14ac:dyDescent="0.3">
      <c r="A314" s="3">
        <v>312</v>
      </c>
      <c r="B314" s="12" t="s">
        <v>743</v>
      </c>
      <c r="C314" s="29" t="e">
        <f t="shared" ca="1" si="28"/>
        <v>#DIV/0!</v>
      </c>
      <c r="D314" s="35" t="e">
        <f t="shared" ca="1" si="29"/>
        <v>#DIV/0!</v>
      </c>
      <c r="E314" s="29" t="e">
        <f t="shared" ca="1" si="30"/>
        <v>#REF!</v>
      </c>
      <c r="F314" s="13" t="e">
        <f t="shared" ca="1" si="31"/>
        <v>#REF!</v>
      </c>
      <c r="G314" s="29" t="e">
        <f t="shared" ca="1" si="32"/>
        <v>#REF!</v>
      </c>
      <c r="H314" s="28" t="e">
        <f t="shared" ca="1" si="33"/>
        <v>#REF!</v>
      </c>
      <c r="I314" s="28" t="str">
        <f t="shared" si="34"/>
        <v>PGSUS PEGASUS</v>
      </c>
      <c r="J314" s="16" t="e">
        <f>LOOKUP(B314,#REF!,#REF!)</f>
        <v>#REF!</v>
      </c>
      <c r="K314" s="16" t="e">
        <f>LOOKUP(B314,#REF!,#REF!)</f>
        <v>#REF!</v>
      </c>
      <c r="L314" s="17"/>
      <c r="M314" s="18"/>
      <c r="N314" s="18"/>
      <c r="O314" s="19"/>
      <c r="P314" s="19"/>
      <c r="Q314" s="20"/>
      <c r="R314" s="21"/>
      <c r="S314" s="19"/>
    </row>
    <row r="315" spans="1:160" ht="17.399999999999999" customHeight="1" x14ac:dyDescent="0.3">
      <c r="A315" s="3">
        <v>313</v>
      </c>
      <c r="B315" s="12" t="s">
        <v>744</v>
      </c>
      <c r="C315" s="29" t="e">
        <f t="shared" ca="1" si="28"/>
        <v>#DIV/0!</v>
      </c>
      <c r="D315" s="35" t="e">
        <f t="shared" ca="1" si="29"/>
        <v>#DIV/0!</v>
      </c>
      <c r="E315" s="29" t="e">
        <f t="shared" ca="1" si="30"/>
        <v>#REF!</v>
      </c>
      <c r="F315" s="13" t="e">
        <f t="shared" ca="1" si="31"/>
        <v>#REF!</v>
      </c>
      <c r="G315" s="29" t="e">
        <f t="shared" ca="1" si="32"/>
        <v>#REF!</v>
      </c>
      <c r="H315" s="28" t="e">
        <f t="shared" ca="1" si="33"/>
        <v>#REF!</v>
      </c>
      <c r="I315" s="28" t="str">
        <f t="shared" si="34"/>
        <v>PINSU PINAR SU</v>
      </c>
      <c r="J315" s="16" t="e">
        <f>LOOKUP(B315,#REF!,#REF!)</f>
        <v>#REF!</v>
      </c>
      <c r="K315" s="16" t="e">
        <f>LOOKUP(B315,#REF!,#REF!)</f>
        <v>#REF!</v>
      </c>
      <c r="L315" s="17"/>
      <c r="M315" s="18"/>
      <c r="N315" s="18"/>
      <c r="O315" s="21"/>
      <c r="P315" s="21"/>
      <c r="Q315" s="19"/>
      <c r="R315" s="21"/>
      <c r="S315" s="19"/>
    </row>
    <row r="316" spans="1:160" ht="17.399999999999999" customHeight="1" x14ac:dyDescent="0.3">
      <c r="A316" s="3">
        <v>314</v>
      </c>
      <c r="B316" s="12" t="s">
        <v>745</v>
      </c>
      <c r="C316" s="29" t="e">
        <f t="shared" ca="1" si="28"/>
        <v>#DIV/0!</v>
      </c>
      <c r="D316" s="35" t="e">
        <f t="shared" ca="1" si="29"/>
        <v>#DIV/0!</v>
      </c>
      <c r="E316" s="29" t="e">
        <f t="shared" ca="1" si="30"/>
        <v>#REF!</v>
      </c>
      <c r="F316" s="13" t="e">
        <f t="shared" ca="1" si="31"/>
        <v>#REF!</v>
      </c>
      <c r="G316" s="29" t="e">
        <f t="shared" ca="1" si="32"/>
        <v>#REF!</v>
      </c>
      <c r="H316" s="28" t="e">
        <f t="shared" ca="1" si="33"/>
        <v>#REF!</v>
      </c>
      <c r="I316" s="28" t="str">
        <f t="shared" si="34"/>
        <v>PKART PLASTIKKART</v>
      </c>
      <c r="J316" s="16" t="e">
        <f>LOOKUP(B316,#REF!,#REF!)</f>
        <v>#REF!</v>
      </c>
      <c r="K316" s="16" t="e">
        <f>LOOKUP(B316,#REF!,#REF!)</f>
        <v>#REF!</v>
      </c>
      <c r="L316" s="23"/>
      <c r="M316" s="22"/>
      <c r="N316" s="22"/>
      <c r="O316" s="19"/>
      <c r="P316" s="19"/>
      <c r="Q316" s="20"/>
      <c r="R316" s="21"/>
      <c r="S316" s="19"/>
      <c r="FD316" s="2"/>
    </row>
    <row r="317" spans="1:160" ht="17.399999999999999" customHeight="1" x14ac:dyDescent="0.3">
      <c r="A317" s="3">
        <v>315</v>
      </c>
      <c r="B317" s="12" t="s">
        <v>746</v>
      </c>
      <c r="C317" s="29" t="e">
        <f t="shared" ca="1" si="28"/>
        <v>#DIV/0!</v>
      </c>
      <c r="D317" s="35" t="e">
        <f t="shared" ca="1" si="29"/>
        <v>#DIV/0!</v>
      </c>
      <c r="E317" s="29" t="e">
        <f t="shared" ca="1" si="30"/>
        <v>#REF!</v>
      </c>
      <c r="F317" s="13" t="e">
        <f t="shared" ca="1" si="31"/>
        <v>#REF!</v>
      </c>
      <c r="G317" s="29" t="e">
        <f t="shared" ca="1" si="32"/>
        <v>#REF!</v>
      </c>
      <c r="H317" s="28" t="e">
        <f t="shared" ca="1" si="33"/>
        <v>#REF!</v>
      </c>
      <c r="I317" s="28" t="str">
        <f t="shared" si="34"/>
        <v>PKENT PETROKENT TURIZM</v>
      </c>
      <c r="J317" s="16" t="e">
        <f>LOOKUP(B317,#REF!,#REF!)</f>
        <v>#REF!</v>
      </c>
      <c r="K317" s="16" t="e">
        <f>LOOKUP(B317,#REF!,#REF!)</f>
        <v>#REF!</v>
      </c>
      <c r="L317" s="17"/>
      <c r="M317" s="22"/>
      <c r="N317" s="22"/>
      <c r="O317" s="19"/>
      <c r="P317" s="19"/>
      <c r="Q317" s="20"/>
      <c r="R317" s="21"/>
      <c r="S317" s="19"/>
      <c r="FD317" s="2"/>
    </row>
    <row r="318" spans="1:160" ht="17.399999999999999" customHeight="1" x14ac:dyDescent="0.3">
      <c r="A318" s="3">
        <v>316</v>
      </c>
      <c r="B318" s="12" t="s">
        <v>747</v>
      </c>
      <c r="C318" s="29" t="e">
        <f t="shared" ca="1" si="28"/>
        <v>#DIV/0!</v>
      </c>
      <c r="D318" s="35" t="e">
        <f t="shared" ca="1" si="29"/>
        <v>#DIV/0!</v>
      </c>
      <c r="E318" s="29" t="e">
        <f t="shared" ca="1" si="30"/>
        <v>#REF!</v>
      </c>
      <c r="F318" s="13" t="e">
        <f t="shared" ca="1" si="31"/>
        <v>#REF!</v>
      </c>
      <c r="G318" s="29" t="e">
        <f t="shared" ca="1" si="32"/>
        <v>#REF!</v>
      </c>
      <c r="H318" s="28" t="e">
        <f t="shared" ca="1" si="33"/>
        <v>#REF!</v>
      </c>
      <c r="I318" s="28" t="str">
        <f t="shared" si="34"/>
        <v>PNSUT PINAR SUT</v>
      </c>
      <c r="J318" s="16" t="e">
        <f>LOOKUP(B318,#REF!,#REF!)</f>
        <v>#REF!</v>
      </c>
      <c r="K318" s="16" t="e">
        <f>LOOKUP(B318,#REF!,#REF!)</f>
        <v>#REF!</v>
      </c>
      <c r="L318" s="17"/>
      <c r="M318" s="18"/>
      <c r="N318" s="18"/>
      <c r="O318" s="19"/>
      <c r="P318" s="19"/>
      <c r="Q318" s="20"/>
      <c r="R318" s="21"/>
      <c r="S318" s="19"/>
      <c r="FD318" s="2"/>
    </row>
    <row r="319" spans="1:160" ht="17.399999999999999" customHeight="1" x14ac:dyDescent="0.3">
      <c r="A319" s="3">
        <v>317</v>
      </c>
      <c r="B319" s="12" t="s">
        <v>748</v>
      </c>
      <c r="C319" s="29" t="e">
        <f t="shared" ca="1" si="28"/>
        <v>#DIV/0!</v>
      </c>
      <c r="D319" s="35" t="e">
        <f t="shared" ca="1" si="29"/>
        <v>#DIV/0!</v>
      </c>
      <c r="E319" s="29" t="e">
        <f t="shared" ca="1" si="30"/>
        <v>#REF!</v>
      </c>
      <c r="F319" s="13" t="e">
        <f t="shared" ca="1" si="31"/>
        <v>#REF!</v>
      </c>
      <c r="G319" s="29" t="e">
        <f t="shared" ca="1" si="32"/>
        <v>#REF!</v>
      </c>
      <c r="H319" s="28" t="e">
        <f t="shared" ca="1" si="33"/>
        <v>#REF!</v>
      </c>
      <c r="I319" s="28" t="str">
        <f t="shared" si="34"/>
        <v>POLHO POLISAN HOLDING</v>
      </c>
      <c r="J319" s="16" t="e">
        <f>LOOKUP(B319,#REF!,#REF!)</f>
        <v>#REF!</v>
      </c>
      <c r="K319" s="16" t="e">
        <f>LOOKUP(B319,#REF!,#REF!)</f>
        <v>#REF!</v>
      </c>
      <c r="L319" s="17"/>
      <c r="M319" s="18"/>
      <c r="N319" s="18"/>
      <c r="O319" s="19"/>
      <c r="P319" s="19"/>
      <c r="Q319" s="20"/>
      <c r="R319" s="21"/>
      <c r="S319" s="19"/>
    </row>
    <row r="320" spans="1:160" ht="17.399999999999999" customHeight="1" x14ac:dyDescent="0.3">
      <c r="A320" s="3">
        <v>318</v>
      </c>
      <c r="B320" s="12" t="s">
        <v>749</v>
      </c>
      <c r="C320" s="29" t="e">
        <f t="shared" ca="1" si="28"/>
        <v>#DIV/0!</v>
      </c>
      <c r="D320" s="35" t="e">
        <f t="shared" ca="1" si="29"/>
        <v>#DIV/0!</v>
      </c>
      <c r="E320" s="29" t="e">
        <f t="shared" ca="1" si="30"/>
        <v>#REF!</v>
      </c>
      <c r="F320" s="13" t="e">
        <f t="shared" ca="1" si="31"/>
        <v>#REF!</v>
      </c>
      <c r="G320" s="29" t="e">
        <f t="shared" ca="1" si="32"/>
        <v>#REF!</v>
      </c>
      <c r="H320" s="28" t="e">
        <f t="shared" ca="1" si="33"/>
        <v>#REF!</v>
      </c>
      <c r="I320" s="28" t="str">
        <f t="shared" si="34"/>
        <v>POLTK POLITEKNIK METAL</v>
      </c>
      <c r="J320" s="16" t="e">
        <f>LOOKUP(B320,#REF!,#REF!)</f>
        <v>#REF!</v>
      </c>
      <c r="K320" s="16" t="e">
        <f>LOOKUP(B320,#REF!,#REF!)</f>
        <v>#REF!</v>
      </c>
      <c r="L320" s="17"/>
      <c r="M320" s="18"/>
      <c r="N320" s="18"/>
      <c r="O320" s="19"/>
      <c r="P320" s="19"/>
      <c r="Q320" s="20"/>
      <c r="R320" s="21"/>
      <c r="S320" s="19"/>
      <c r="FD320" s="2"/>
    </row>
    <row r="321" spans="1:19" ht="17.399999999999999" customHeight="1" x14ac:dyDescent="0.3">
      <c r="A321" s="3">
        <v>319</v>
      </c>
      <c r="B321" s="12" t="s">
        <v>750</v>
      </c>
      <c r="C321" s="29" t="e">
        <f t="shared" ca="1" si="28"/>
        <v>#DIV/0!</v>
      </c>
      <c r="D321" s="35" t="e">
        <f t="shared" ca="1" si="29"/>
        <v>#DIV/0!</v>
      </c>
      <c r="E321" s="29" t="e">
        <f t="shared" ca="1" si="30"/>
        <v>#REF!</v>
      </c>
      <c r="F321" s="13" t="e">
        <f t="shared" ca="1" si="31"/>
        <v>#REF!</v>
      </c>
      <c r="G321" s="29" t="e">
        <f t="shared" ca="1" si="32"/>
        <v>#REF!</v>
      </c>
      <c r="H321" s="28" t="e">
        <f t="shared" ca="1" si="33"/>
        <v>#REF!</v>
      </c>
      <c r="I321" s="28" t="str">
        <f t="shared" si="34"/>
        <v>PRKAB TURK PRYSMIAN KABLO</v>
      </c>
      <c r="J321" s="16" t="e">
        <f>LOOKUP(B321,#REF!,#REF!)</f>
        <v>#REF!</v>
      </c>
      <c r="K321" s="16" t="e">
        <f>LOOKUP(B321,#REF!,#REF!)</f>
        <v>#REF!</v>
      </c>
      <c r="L321" s="17"/>
      <c r="M321" s="18"/>
      <c r="N321" s="18"/>
      <c r="O321" s="19"/>
      <c r="P321" s="19"/>
      <c r="Q321" s="20"/>
      <c r="R321" s="21"/>
      <c r="S321" s="19"/>
    </row>
    <row r="322" spans="1:19" ht="17.399999999999999" customHeight="1" x14ac:dyDescent="0.3">
      <c r="A322" s="3">
        <v>320</v>
      </c>
      <c r="B322" s="12" t="s">
        <v>751</v>
      </c>
      <c r="C322" s="29" t="e">
        <f t="shared" ca="1" si="28"/>
        <v>#DIV/0!</v>
      </c>
      <c r="D322" s="35" t="e">
        <f t="shared" ca="1" si="29"/>
        <v>#DIV/0!</v>
      </c>
      <c r="E322" s="29" t="e">
        <f t="shared" ca="1" si="30"/>
        <v>#REF!</v>
      </c>
      <c r="F322" s="13" t="e">
        <f t="shared" ca="1" si="31"/>
        <v>#REF!</v>
      </c>
      <c r="G322" s="29" t="e">
        <f t="shared" ca="1" si="32"/>
        <v>#REF!</v>
      </c>
      <c r="H322" s="28" t="e">
        <f t="shared" ca="1" si="33"/>
        <v>#REF!</v>
      </c>
      <c r="I322" s="28" t="str">
        <f t="shared" si="34"/>
        <v>PRKME PARK ELEK.MADENCILIK</v>
      </c>
      <c r="J322" s="16" t="e">
        <f>LOOKUP(B322,#REF!,#REF!)</f>
        <v>#REF!</v>
      </c>
      <c r="K322" s="16" t="e">
        <f>LOOKUP(B322,#REF!,#REF!)</f>
        <v>#REF!</v>
      </c>
      <c r="L322" s="17"/>
      <c r="M322" s="18"/>
      <c r="N322" s="18"/>
      <c r="O322" s="19"/>
      <c r="P322" s="19"/>
      <c r="Q322" s="20"/>
      <c r="R322" s="21"/>
      <c r="S322" s="19"/>
    </row>
    <row r="323" spans="1:19" ht="17.399999999999999" customHeight="1" x14ac:dyDescent="0.3">
      <c r="A323" s="3">
        <v>321</v>
      </c>
      <c r="B323" s="12" t="s">
        <v>752</v>
      </c>
      <c r="C323" s="29" t="e">
        <f t="shared" ca="1" si="28"/>
        <v>#DIV/0!</v>
      </c>
      <c r="D323" s="35" t="e">
        <f t="shared" ca="1" si="29"/>
        <v>#DIV/0!</v>
      </c>
      <c r="E323" s="29" t="e">
        <f t="shared" ca="1" si="30"/>
        <v>#REF!</v>
      </c>
      <c r="F323" s="13" t="e">
        <f t="shared" ca="1" si="31"/>
        <v>#REF!</v>
      </c>
      <c r="G323" s="29" t="e">
        <f t="shared" ca="1" si="32"/>
        <v>#REF!</v>
      </c>
      <c r="H323" s="28" t="e">
        <f t="shared" ca="1" si="33"/>
        <v>#REF!</v>
      </c>
      <c r="I323" s="28" t="str">
        <f t="shared" si="34"/>
        <v>PRZMA PRIZMA PRESS MATBAACILIK</v>
      </c>
      <c r="J323" s="16" t="e">
        <f>LOOKUP(B323,#REF!,#REF!)</f>
        <v>#REF!</v>
      </c>
      <c r="K323" s="16" t="e">
        <f>LOOKUP(B323,#REF!,#REF!)</f>
        <v>#REF!</v>
      </c>
      <c r="L323" s="17"/>
      <c r="M323" s="18"/>
      <c r="N323" s="18"/>
      <c r="O323" s="19"/>
      <c r="P323" s="19"/>
      <c r="Q323" s="20"/>
      <c r="R323" s="21"/>
      <c r="S323" s="19"/>
    </row>
    <row r="324" spans="1:19" ht="17.399999999999999" customHeight="1" x14ac:dyDescent="0.3">
      <c r="A324" s="3">
        <v>322</v>
      </c>
      <c r="B324" s="12" t="s">
        <v>753</v>
      </c>
      <c r="C324" s="29" t="e">
        <f t="shared" ref="C324:C387" ca="1" si="35">D324</f>
        <v>#DIV/0!</v>
      </c>
      <c r="D324" s="35" t="e">
        <f t="shared" ref="D324:D387" ca="1" si="36">((LOOKUP($J$2,$J$3:$KN$3,J324:KN324)-LOOKUP($K$2,$J$3:$KN$3,J324:KN324))*100)/LOOKUP($K$2,$J$3:$KN$3,J324:KN324)</f>
        <v>#DIV/0!</v>
      </c>
      <c r="E324" s="29" t="e">
        <f t="shared" ref="E324:E387" ca="1" si="37">F324</f>
        <v>#REF!</v>
      </c>
      <c r="F324" s="13" t="e">
        <f t="shared" ref="F324:F387" ca="1" si="38">((LOOKUP($J$2,$J$3:$KN$3,J324:KN324)-LOOKUP($J$3,$J$3:$KN$3,J324:KN324))*100)/LOOKUP($J$2,$J$3:$KN$3,J324:KN324)</f>
        <v>#REF!</v>
      </c>
      <c r="G324" s="29" t="e">
        <f t="shared" ref="G324:G387" ca="1" si="39">H324</f>
        <v>#REF!</v>
      </c>
      <c r="H324" s="28" t="e">
        <f t="shared" ref="H324:H387" ca="1" si="40">((LOOKUP($J$2,$J$3:$KN$3,J324:KN324)-LOOKUP($L$2,$J$3:$FC$3,J324:FC324))*100)/LOOKUP($L$2,$J$3:$FC$3,J324:FC324)</f>
        <v>#REF!</v>
      </c>
      <c r="I324" s="28" t="str">
        <f t="shared" si="34"/>
        <v>PSDTC PERGAMON DIS TICARET</v>
      </c>
      <c r="J324" s="16" t="e">
        <f>LOOKUP(B324,#REF!,#REF!)</f>
        <v>#REF!</v>
      </c>
      <c r="K324" s="16" t="e">
        <f>LOOKUP(B324,#REF!,#REF!)</f>
        <v>#REF!</v>
      </c>
      <c r="L324" s="17"/>
      <c r="M324" s="18"/>
      <c r="N324" s="18"/>
      <c r="O324" s="19"/>
      <c r="P324" s="19"/>
      <c r="Q324" s="20"/>
      <c r="R324" s="21"/>
      <c r="S324" s="19"/>
    </row>
    <row r="325" spans="1:19" ht="17.399999999999999" customHeight="1" x14ac:dyDescent="0.3">
      <c r="A325" s="3">
        <v>323</v>
      </c>
      <c r="B325" s="12" t="s">
        <v>754</v>
      </c>
      <c r="C325" s="29" t="e">
        <f t="shared" ca="1" si="35"/>
        <v>#DIV/0!</v>
      </c>
      <c r="D325" s="35" t="e">
        <f t="shared" ca="1" si="36"/>
        <v>#DIV/0!</v>
      </c>
      <c r="E325" s="29" t="e">
        <f t="shared" ca="1" si="37"/>
        <v>#REF!</v>
      </c>
      <c r="F325" s="13" t="e">
        <f t="shared" ca="1" si="38"/>
        <v>#REF!</v>
      </c>
      <c r="G325" s="29" t="e">
        <f t="shared" ca="1" si="39"/>
        <v>#REF!</v>
      </c>
      <c r="H325" s="28" t="e">
        <f t="shared" ca="1" si="40"/>
        <v>#REF!</v>
      </c>
      <c r="I325" s="28" t="str">
        <f t="shared" ref="I325:I388" si="41">B325</f>
        <v>QNBFB QNB FINANSBANK</v>
      </c>
      <c r="J325" s="16" t="e">
        <f>LOOKUP(B325,#REF!,#REF!)</f>
        <v>#REF!</v>
      </c>
      <c r="K325" s="16" t="e">
        <f>LOOKUP(B325,#REF!,#REF!)</f>
        <v>#REF!</v>
      </c>
      <c r="L325" s="17"/>
      <c r="M325" s="18"/>
      <c r="N325" s="18"/>
      <c r="O325" s="19"/>
      <c r="P325" s="19"/>
      <c r="Q325" s="19"/>
      <c r="R325" s="20"/>
      <c r="S325" s="19"/>
    </row>
    <row r="326" spans="1:19" ht="17.399999999999999" customHeight="1" x14ac:dyDescent="0.3">
      <c r="A326" s="3">
        <v>324</v>
      </c>
      <c r="B326" s="12" t="s">
        <v>755</v>
      </c>
      <c r="C326" s="29" t="e">
        <f t="shared" ca="1" si="35"/>
        <v>#DIV/0!</v>
      </c>
      <c r="D326" s="35" t="e">
        <f t="shared" ca="1" si="36"/>
        <v>#DIV/0!</v>
      </c>
      <c r="E326" s="29" t="e">
        <f t="shared" ca="1" si="37"/>
        <v>#REF!</v>
      </c>
      <c r="F326" s="13" t="e">
        <f t="shared" ca="1" si="38"/>
        <v>#REF!</v>
      </c>
      <c r="G326" s="29" t="e">
        <f t="shared" ca="1" si="39"/>
        <v>#REF!</v>
      </c>
      <c r="H326" s="28" t="e">
        <f t="shared" ca="1" si="40"/>
        <v>#REF!</v>
      </c>
      <c r="I326" s="28" t="str">
        <f t="shared" si="41"/>
        <v>QNBFL QNB FINANS FINANSAL KIRALAMA</v>
      </c>
      <c r="J326" s="16" t="e">
        <f>LOOKUP(B326,#REF!,#REF!)</f>
        <v>#REF!</v>
      </c>
      <c r="K326" s="16" t="e">
        <f>LOOKUP(B326,#REF!,#REF!)</f>
        <v>#REF!</v>
      </c>
      <c r="L326" s="17"/>
      <c r="M326" s="18"/>
      <c r="N326" s="18"/>
      <c r="O326" s="19"/>
      <c r="P326" s="19"/>
      <c r="Q326" s="20"/>
      <c r="R326" s="21"/>
      <c r="S326" s="19"/>
    </row>
    <row r="327" spans="1:19" ht="17.399999999999999" customHeight="1" x14ac:dyDescent="0.3">
      <c r="A327" s="3">
        <v>325</v>
      </c>
      <c r="B327" s="12" t="s">
        <v>756</v>
      </c>
      <c r="C327" s="29" t="e">
        <f t="shared" ca="1" si="35"/>
        <v>#DIV/0!</v>
      </c>
      <c r="D327" s="35" t="e">
        <f t="shared" ca="1" si="36"/>
        <v>#DIV/0!</v>
      </c>
      <c r="E327" s="29" t="e">
        <f t="shared" ca="1" si="37"/>
        <v>#REF!</v>
      </c>
      <c r="F327" s="13" t="e">
        <f t="shared" ca="1" si="38"/>
        <v>#REF!</v>
      </c>
      <c r="G327" s="29" t="e">
        <f t="shared" ca="1" si="39"/>
        <v>#REF!</v>
      </c>
      <c r="H327" s="28" t="e">
        <f t="shared" ca="1" si="40"/>
        <v>#REF!</v>
      </c>
      <c r="I327" s="28" t="str">
        <f t="shared" si="41"/>
        <v>QUAGR QUA GRANITE HAYAL YAPI</v>
      </c>
      <c r="J327" s="16" t="e">
        <f>LOOKUP(B327,#REF!,#REF!)</f>
        <v>#REF!</v>
      </c>
      <c r="K327" s="16" t="e">
        <f>LOOKUP(B327,#REF!,#REF!)</f>
        <v>#REF!</v>
      </c>
      <c r="L327" s="17"/>
      <c r="M327" s="18"/>
      <c r="N327" s="18"/>
      <c r="O327" s="19"/>
      <c r="P327" s="19"/>
      <c r="Q327" s="20"/>
      <c r="R327" s="21"/>
      <c r="S327" s="19"/>
    </row>
    <row r="328" spans="1:19" ht="17.399999999999999" customHeight="1" x14ac:dyDescent="0.3">
      <c r="A328" s="3">
        <v>326</v>
      </c>
      <c r="B328" s="12" t="s">
        <v>757</v>
      </c>
      <c r="C328" s="29" t="e">
        <f t="shared" ca="1" si="35"/>
        <v>#DIV/0!</v>
      </c>
      <c r="D328" s="35" t="e">
        <f t="shared" ca="1" si="36"/>
        <v>#DIV/0!</v>
      </c>
      <c r="E328" s="29" t="e">
        <f t="shared" ca="1" si="37"/>
        <v>#REF!</v>
      </c>
      <c r="F328" s="13" t="e">
        <f t="shared" ca="1" si="38"/>
        <v>#REF!</v>
      </c>
      <c r="G328" s="29" t="e">
        <f t="shared" ca="1" si="39"/>
        <v>#REF!</v>
      </c>
      <c r="H328" s="28" t="e">
        <f t="shared" ca="1" si="40"/>
        <v>#REF!</v>
      </c>
      <c r="I328" s="28" t="str">
        <f t="shared" si="41"/>
        <v>RALYH RAL YATIRIM HOLDING</v>
      </c>
      <c r="J328" s="16" t="e">
        <f>LOOKUP(B328,#REF!,#REF!)</f>
        <v>#REF!</v>
      </c>
      <c r="K328" s="16" t="e">
        <f>LOOKUP(B328,#REF!,#REF!)</f>
        <v>#REF!</v>
      </c>
      <c r="L328" s="17"/>
      <c r="M328" s="18"/>
      <c r="N328" s="18"/>
      <c r="O328" s="19"/>
      <c r="P328" s="19"/>
      <c r="Q328" s="20"/>
      <c r="R328" s="21"/>
      <c r="S328" s="19"/>
    </row>
    <row r="329" spans="1:19" ht="17.399999999999999" customHeight="1" x14ac:dyDescent="0.3">
      <c r="A329" s="3">
        <v>327</v>
      </c>
      <c r="B329" s="12" t="s">
        <v>758</v>
      </c>
      <c r="C329" s="29" t="e">
        <f t="shared" ca="1" si="35"/>
        <v>#DIV/0!</v>
      </c>
      <c r="D329" s="35" t="e">
        <f t="shared" ca="1" si="36"/>
        <v>#DIV/0!</v>
      </c>
      <c r="E329" s="29" t="e">
        <f t="shared" ca="1" si="37"/>
        <v>#REF!</v>
      </c>
      <c r="F329" s="13" t="e">
        <f t="shared" ca="1" si="38"/>
        <v>#REF!</v>
      </c>
      <c r="G329" s="29" t="e">
        <f t="shared" ca="1" si="39"/>
        <v>#REF!</v>
      </c>
      <c r="H329" s="28" t="e">
        <f t="shared" ca="1" si="40"/>
        <v>#REF!</v>
      </c>
      <c r="I329" s="28" t="str">
        <f t="shared" si="41"/>
        <v>RAYSG RAY SIGORTA</v>
      </c>
      <c r="J329" s="16" t="e">
        <f>LOOKUP(B329,#REF!,#REF!)</f>
        <v>#REF!</v>
      </c>
      <c r="K329" s="16" t="e">
        <f>LOOKUP(B329,#REF!,#REF!)</f>
        <v>#REF!</v>
      </c>
      <c r="L329" s="17"/>
      <c r="M329" s="18"/>
      <c r="N329" s="18"/>
      <c r="O329" s="19"/>
      <c r="P329" s="19"/>
      <c r="Q329" s="20"/>
      <c r="R329" s="21"/>
      <c r="S329" s="19"/>
    </row>
    <row r="330" spans="1:19" ht="17.399999999999999" customHeight="1" x14ac:dyDescent="0.3">
      <c r="A330" s="3">
        <v>328</v>
      </c>
      <c r="B330" s="12" t="s">
        <v>759</v>
      </c>
      <c r="C330" s="29" t="e">
        <f t="shared" ca="1" si="35"/>
        <v>#DIV/0!</v>
      </c>
      <c r="D330" s="35" t="e">
        <f t="shared" ca="1" si="36"/>
        <v>#DIV/0!</v>
      </c>
      <c r="E330" s="29" t="e">
        <f t="shared" ca="1" si="37"/>
        <v>#REF!</v>
      </c>
      <c r="F330" s="13" t="e">
        <f t="shared" ca="1" si="38"/>
        <v>#REF!</v>
      </c>
      <c r="G330" s="29" t="e">
        <f t="shared" ca="1" si="39"/>
        <v>#REF!</v>
      </c>
      <c r="H330" s="28" t="e">
        <f t="shared" ca="1" si="40"/>
        <v>#REF!</v>
      </c>
      <c r="I330" s="28" t="str">
        <f t="shared" si="41"/>
        <v>RHEAG RHEA GIRISIM</v>
      </c>
      <c r="J330" s="16" t="e">
        <f>LOOKUP(B330,#REF!,#REF!)</f>
        <v>#REF!</v>
      </c>
      <c r="K330" s="16" t="e">
        <f>LOOKUP(B330,#REF!,#REF!)</f>
        <v>#REF!</v>
      </c>
      <c r="L330" s="17"/>
      <c r="M330" s="18"/>
      <c r="N330" s="18"/>
      <c r="O330" s="19"/>
      <c r="P330" s="19"/>
      <c r="Q330" s="20"/>
      <c r="R330" s="21"/>
      <c r="S330" s="19"/>
    </row>
    <row r="331" spans="1:19" ht="17.399999999999999" customHeight="1" x14ac:dyDescent="0.3">
      <c r="A331" s="3">
        <v>329</v>
      </c>
      <c r="B331" s="12" t="s">
        <v>760</v>
      </c>
      <c r="C331" s="29" t="e">
        <f t="shared" ca="1" si="35"/>
        <v>#DIV/0!</v>
      </c>
      <c r="D331" s="35" t="e">
        <f t="shared" ca="1" si="36"/>
        <v>#DIV/0!</v>
      </c>
      <c r="E331" s="29" t="e">
        <f t="shared" ca="1" si="37"/>
        <v>#REF!</v>
      </c>
      <c r="F331" s="13" t="e">
        <f t="shared" ca="1" si="38"/>
        <v>#REF!</v>
      </c>
      <c r="G331" s="29" t="e">
        <f t="shared" ca="1" si="39"/>
        <v>#REF!</v>
      </c>
      <c r="H331" s="28" t="e">
        <f t="shared" ca="1" si="40"/>
        <v>#REF!</v>
      </c>
      <c r="I331" s="28" t="str">
        <f t="shared" si="41"/>
        <v>RODRG RODRIGO TEKSTIL</v>
      </c>
      <c r="J331" s="16" t="e">
        <f>LOOKUP(B331,#REF!,#REF!)</f>
        <v>#REF!</v>
      </c>
      <c r="K331" s="16" t="e">
        <f>LOOKUP(B331,#REF!,#REF!)</f>
        <v>#REF!</v>
      </c>
      <c r="L331" s="17"/>
      <c r="M331" s="18"/>
      <c r="N331" s="18"/>
      <c r="O331" s="19"/>
      <c r="P331" s="19"/>
      <c r="Q331" s="20"/>
      <c r="R331" s="21"/>
      <c r="S331" s="19"/>
    </row>
    <row r="332" spans="1:19" ht="17.399999999999999" customHeight="1" x14ac:dyDescent="0.3">
      <c r="A332" s="3">
        <v>330</v>
      </c>
      <c r="B332" s="12" t="s">
        <v>761</v>
      </c>
      <c r="C332" s="29" t="e">
        <f t="shared" ca="1" si="35"/>
        <v>#DIV/0!</v>
      </c>
      <c r="D332" s="35" t="e">
        <f t="shared" ca="1" si="36"/>
        <v>#DIV/0!</v>
      </c>
      <c r="E332" s="29" t="e">
        <f t="shared" ca="1" si="37"/>
        <v>#REF!</v>
      </c>
      <c r="F332" s="13" t="e">
        <f t="shared" ca="1" si="38"/>
        <v>#REF!</v>
      </c>
      <c r="G332" s="29" t="e">
        <f t="shared" ca="1" si="39"/>
        <v>#REF!</v>
      </c>
      <c r="H332" s="28" t="e">
        <f t="shared" ca="1" si="40"/>
        <v>#REF!</v>
      </c>
      <c r="I332" s="28" t="str">
        <f t="shared" si="41"/>
        <v>ROYAL ROYAL HALI</v>
      </c>
      <c r="J332" s="16" t="e">
        <f>LOOKUP(B332,#REF!,#REF!)</f>
        <v>#REF!</v>
      </c>
      <c r="K332" s="16" t="e">
        <f>LOOKUP(B332,#REF!,#REF!)</f>
        <v>#REF!</v>
      </c>
      <c r="L332" s="17"/>
      <c r="M332" s="18"/>
      <c r="N332" s="18"/>
      <c r="O332" s="19"/>
      <c r="P332" s="19"/>
      <c r="Q332" s="20"/>
      <c r="R332" s="21"/>
      <c r="S332" s="19"/>
    </row>
    <row r="333" spans="1:19" ht="17.399999999999999" customHeight="1" x14ac:dyDescent="0.3">
      <c r="A333" s="3">
        <v>331</v>
      </c>
      <c r="B333" s="12" t="s">
        <v>762</v>
      </c>
      <c r="C333" s="29" t="e">
        <f t="shared" ca="1" si="35"/>
        <v>#DIV/0!</v>
      </c>
      <c r="D333" s="35" t="e">
        <f t="shared" ca="1" si="36"/>
        <v>#DIV/0!</v>
      </c>
      <c r="E333" s="29" t="e">
        <f t="shared" ca="1" si="37"/>
        <v>#REF!</v>
      </c>
      <c r="F333" s="13" t="e">
        <f t="shared" ca="1" si="38"/>
        <v>#REF!</v>
      </c>
      <c r="G333" s="29" t="e">
        <f t="shared" ca="1" si="39"/>
        <v>#REF!</v>
      </c>
      <c r="H333" s="28" t="e">
        <f t="shared" ca="1" si="40"/>
        <v>#REF!</v>
      </c>
      <c r="I333" s="28" t="str">
        <f t="shared" si="41"/>
        <v>RTALB RTA LABORATUVARLARI</v>
      </c>
      <c r="J333" s="16" t="e">
        <f>LOOKUP(B333,#REF!,#REF!)</f>
        <v>#REF!</v>
      </c>
      <c r="K333" s="16" t="e">
        <f>LOOKUP(B333,#REF!,#REF!)</f>
        <v>#REF!</v>
      </c>
      <c r="L333" s="17"/>
      <c r="M333" s="18"/>
      <c r="N333" s="18"/>
      <c r="O333" s="19"/>
      <c r="P333" s="19"/>
      <c r="Q333" s="20"/>
      <c r="R333" s="21"/>
      <c r="S333" s="19"/>
    </row>
    <row r="334" spans="1:19" ht="17.399999999999999" customHeight="1" x14ac:dyDescent="0.3">
      <c r="A334" s="3">
        <v>332</v>
      </c>
      <c r="B334" s="12" t="s">
        <v>763</v>
      </c>
      <c r="C334" s="29" t="e">
        <f t="shared" ca="1" si="35"/>
        <v>#DIV/0!</v>
      </c>
      <c r="D334" s="35" t="e">
        <f t="shared" ca="1" si="36"/>
        <v>#DIV/0!</v>
      </c>
      <c r="E334" s="29" t="e">
        <f t="shared" ca="1" si="37"/>
        <v>#REF!</v>
      </c>
      <c r="F334" s="13" t="e">
        <f t="shared" ca="1" si="38"/>
        <v>#REF!</v>
      </c>
      <c r="G334" s="29" t="e">
        <f t="shared" ca="1" si="39"/>
        <v>#REF!</v>
      </c>
      <c r="H334" s="28" t="e">
        <f t="shared" ca="1" si="40"/>
        <v>#REF!</v>
      </c>
      <c r="I334" s="28" t="str">
        <f t="shared" si="41"/>
        <v>RYGYO REYSAS GMYO</v>
      </c>
      <c r="J334" s="16" t="e">
        <f>LOOKUP(B334,#REF!,#REF!)</f>
        <v>#REF!</v>
      </c>
      <c r="K334" s="16" t="e">
        <f>LOOKUP(B334,#REF!,#REF!)</f>
        <v>#REF!</v>
      </c>
      <c r="L334" s="17"/>
      <c r="M334" s="18"/>
      <c r="N334" s="18"/>
      <c r="O334" s="19"/>
      <c r="P334" s="19"/>
      <c r="Q334" s="20"/>
      <c r="R334" s="21"/>
      <c r="S334" s="19"/>
    </row>
    <row r="335" spans="1:19" ht="17.399999999999999" customHeight="1" x14ac:dyDescent="0.3">
      <c r="A335" s="3">
        <v>333</v>
      </c>
      <c r="B335" s="12" t="s">
        <v>764</v>
      </c>
      <c r="C335" s="29" t="e">
        <f t="shared" ca="1" si="35"/>
        <v>#DIV/0!</v>
      </c>
      <c r="D335" s="35" t="e">
        <f t="shared" ca="1" si="36"/>
        <v>#DIV/0!</v>
      </c>
      <c r="E335" s="29" t="e">
        <f t="shared" ca="1" si="37"/>
        <v>#REF!</v>
      </c>
      <c r="F335" s="13" t="e">
        <f t="shared" ca="1" si="38"/>
        <v>#REF!</v>
      </c>
      <c r="G335" s="29" t="e">
        <f t="shared" ca="1" si="39"/>
        <v>#REF!</v>
      </c>
      <c r="H335" s="28" t="e">
        <f t="shared" ca="1" si="40"/>
        <v>#REF!</v>
      </c>
      <c r="I335" s="28" t="str">
        <f t="shared" si="41"/>
        <v>RYSAS REYSAS LOJISTIK</v>
      </c>
      <c r="J335" s="16" t="e">
        <f>LOOKUP(B335,#REF!,#REF!)</f>
        <v>#REF!</v>
      </c>
      <c r="K335" s="16" t="e">
        <f>LOOKUP(B335,#REF!,#REF!)</f>
        <v>#REF!</v>
      </c>
      <c r="L335" s="17"/>
      <c r="M335" s="18"/>
      <c r="N335" s="18"/>
      <c r="O335" s="19"/>
      <c r="P335" s="19"/>
      <c r="Q335" s="20"/>
      <c r="R335" s="21"/>
      <c r="S335" s="19"/>
    </row>
    <row r="336" spans="1:19" ht="17.399999999999999" customHeight="1" x14ac:dyDescent="0.3">
      <c r="A336" s="3">
        <v>334</v>
      </c>
      <c r="B336" s="12" t="s">
        <v>765</v>
      </c>
      <c r="C336" s="29" t="e">
        <f t="shared" ca="1" si="35"/>
        <v>#DIV/0!</v>
      </c>
      <c r="D336" s="35" t="e">
        <f t="shared" ca="1" si="36"/>
        <v>#DIV/0!</v>
      </c>
      <c r="E336" s="29" t="e">
        <f t="shared" ca="1" si="37"/>
        <v>#REF!</v>
      </c>
      <c r="F336" s="13" t="e">
        <f t="shared" ca="1" si="38"/>
        <v>#REF!</v>
      </c>
      <c r="G336" s="29" t="e">
        <f t="shared" ca="1" si="39"/>
        <v>#REF!</v>
      </c>
      <c r="H336" s="28" t="e">
        <f t="shared" ca="1" si="40"/>
        <v>#REF!</v>
      </c>
      <c r="I336" s="28" t="str">
        <f t="shared" si="41"/>
        <v>SAFKR SAFKAR EGE SOGUTMACILIK</v>
      </c>
      <c r="J336" s="16" t="e">
        <f>LOOKUP(B336,#REF!,#REF!)</f>
        <v>#REF!</v>
      </c>
      <c r="K336" s="16" t="e">
        <f>LOOKUP(B336,#REF!,#REF!)</f>
        <v>#REF!</v>
      </c>
      <c r="L336" s="17"/>
      <c r="M336" s="18"/>
      <c r="N336" s="18"/>
      <c r="O336" s="19"/>
      <c r="P336" s="19"/>
      <c r="Q336" s="20"/>
      <c r="R336" s="21"/>
      <c r="S336" s="19"/>
    </row>
    <row r="337" spans="1:19" ht="17.399999999999999" customHeight="1" x14ac:dyDescent="0.3">
      <c r="A337" s="3">
        <v>335</v>
      </c>
      <c r="B337" s="12" t="s">
        <v>766</v>
      </c>
      <c r="C337" s="29" t="e">
        <f t="shared" ca="1" si="35"/>
        <v>#DIV/0!</v>
      </c>
      <c r="D337" s="35" t="e">
        <f t="shared" ca="1" si="36"/>
        <v>#DIV/0!</v>
      </c>
      <c r="E337" s="29" t="e">
        <f t="shared" ca="1" si="37"/>
        <v>#REF!</v>
      </c>
      <c r="F337" s="13" t="e">
        <f t="shared" ca="1" si="38"/>
        <v>#REF!</v>
      </c>
      <c r="G337" s="29" t="e">
        <f t="shared" ca="1" si="39"/>
        <v>#REF!</v>
      </c>
      <c r="H337" s="28" t="e">
        <f t="shared" ca="1" si="40"/>
        <v>#REF!</v>
      </c>
      <c r="I337" s="28" t="str">
        <f t="shared" si="41"/>
        <v>SAHOL SABANCI HOLDING</v>
      </c>
      <c r="J337" s="16" t="e">
        <f>LOOKUP(B337,#REF!,#REF!)</f>
        <v>#REF!</v>
      </c>
      <c r="K337" s="16" t="e">
        <f>LOOKUP(B337,#REF!,#REF!)</f>
        <v>#REF!</v>
      </c>
      <c r="L337" s="17"/>
      <c r="M337" s="18"/>
      <c r="N337" s="18"/>
      <c r="O337" s="19"/>
      <c r="P337" s="19"/>
      <c r="Q337" s="20"/>
      <c r="R337" s="21"/>
      <c r="S337" s="19"/>
    </row>
    <row r="338" spans="1:19" ht="17.399999999999999" customHeight="1" x14ac:dyDescent="0.3">
      <c r="A338" s="3">
        <v>336</v>
      </c>
      <c r="B338" s="12" t="s">
        <v>767</v>
      </c>
      <c r="C338" s="29" t="e">
        <f t="shared" ca="1" si="35"/>
        <v>#DIV/0!</v>
      </c>
      <c r="D338" s="35" t="e">
        <f t="shared" ca="1" si="36"/>
        <v>#DIV/0!</v>
      </c>
      <c r="E338" s="29" t="e">
        <f t="shared" ca="1" si="37"/>
        <v>#REF!</v>
      </c>
      <c r="F338" s="13" t="e">
        <f t="shared" ca="1" si="38"/>
        <v>#REF!</v>
      </c>
      <c r="G338" s="29" t="e">
        <f t="shared" ca="1" si="39"/>
        <v>#REF!</v>
      </c>
      <c r="H338" s="28" t="e">
        <f t="shared" ca="1" si="40"/>
        <v>#REF!</v>
      </c>
      <c r="I338" s="28" t="str">
        <f t="shared" si="41"/>
        <v>SAMAT SARAY MATBAACILIK</v>
      </c>
      <c r="J338" s="16" t="e">
        <f>LOOKUP(B338,#REF!,#REF!)</f>
        <v>#REF!</v>
      </c>
      <c r="K338" s="16" t="e">
        <f>LOOKUP(B338,#REF!,#REF!)</f>
        <v>#REF!</v>
      </c>
      <c r="L338" s="17"/>
      <c r="M338" s="18"/>
      <c r="N338" s="18"/>
      <c r="O338" s="19"/>
      <c r="P338" s="19"/>
      <c r="Q338" s="20"/>
      <c r="R338" s="21"/>
      <c r="S338" s="19"/>
    </row>
    <row r="339" spans="1:19" ht="17.399999999999999" customHeight="1" x14ac:dyDescent="0.3">
      <c r="A339" s="3">
        <v>337</v>
      </c>
      <c r="B339" s="12" t="s">
        <v>768</v>
      </c>
      <c r="C339" s="29" t="e">
        <f t="shared" ca="1" si="35"/>
        <v>#DIV/0!</v>
      </c>
      <c r="D339" s="35" t="e">
        <f t="shared" ca="1" si="36"/>
        <v>#DIV/0!</v>
      </c>
      <c r="E339" s="29" t="e">
        <f t="shared" ca="1" si="37"/>
        <v>#REF!</v>
      </c>
      <c r="F339" s="13" t="e">
        <f t="shared" ca="1" si="38"/>
        <v>#REF!</v>
      </c>
      <c r="G339" s="29" t="e">
        <f t="shared" ca="1" si="39"/>
        <v>#REF!</v>
      </c>
      <c r="H339" s="28" t="e">
        <f t="shared" ca="1" si="40"/>
        <v>#REF!</v>
      </c>
      <c r="I339" s="28" t="str">
        <f t="shared" si="41"/>
        <v>SANEL SANEL MUHENDISLIK</v>
      </c>
      <c r="J339" s="16" t="e">
        <f>LOOKUP(B339,#REF!,#REF!)</f>
        <v>#REF!</v>
      </c>
      <c r="K339" s="16" t="e">
        <f>LOOKUP(B339,#REF!,#REF!)</f>
        <v>#REF!</v>
      </c>
      <c r="L339" s="17"/>
      <c r="M339" s="18"/>
      <c r="N339" s="18"/>
      <c r="O339" s="19"/>
      <c r="P339" s="19"/>
      <c r="Q339" s="20"/>
      <c r="R339" s="21"/>
      <c r="S339" s="19"/>
    </row>
    <row r="340" spans="1:19" ht="17.399999999999999" customHeight="1" x14ac:dyDescent="0.3">
      <c r="A340" s="3">
        <v>338</v>
      </c>
      <c r="B340" s="12" t="s">
        <v>769</v>
      </c>
      <c r="C340" s="29" t="e">
        <f t="shared" ca="1" si="35"/>
        <v>#DIV/0!</v>
      </c>
      <c r="D340" s="35" t="e">
        <f t="shared" ca="1" si="36"/>
        <v>#DIV/0!</v>
      </c>
      <c r="E340" s="29" t="e">
        <f t="shared" ca="1" si="37"/>
        <v>#REF!</v>
      </c>
      <c r="F340" s="13" t="e">
        <f t="shared" ca="1" si="38"/>
        <v>#REF!</v>
      </c>
      <c r="G340" s="29" t="e">
        <f t="shared" ca="1" si="39"/>
        <v>#REF!</v>
      </c>
      <c r="H340" s="28" t="e">
        <f t="shared" ca="1" si="40"/>
        <v>#REF!</v>
      </c>
      <c r="I340" s="28" t="str">
        <f t="shared" si="41"/>
        <v>SANFM SANIFOAM SUNGER</v>
      </c>
      <c r="J340" s="16" t="e">
        <f>LOOKUP(B340,#REF!,#REF!)</f>
        <v>#REF!</v>
      </c>
      <c r="K340" s="16" t="e">
        <f>LOOKUP(B340,#REF!,#REF!)</f>
        <v>#REF!</v>
      </c>
      <c r="L340" s="17"/>
      <c r="M340" s="18"/>
      <c r="N340" s="18"/>
      <c r="O340" s="19"/>
      <c r="P340" s="19"/>
      <c r="Q340" s="20"/>
      <c r="R340" s="21"/>
      <c r="S340" s="19"/>
    </row>
    <row r="341" spans="1:19" ht="17.399999999999999" customHeight="1" x14ac:dyDescent="0.3">
      <c r="A341" s="3">
        <v>339</v>
      </c>
      <c r="B341" s="12" t="s">
        <v>770</v>
      </c>
      <c r="C341" s="29" t="e">
        <f t="shared" ca="1" si="35"/>
        <v>#DIV/0!</v>
      </c>
      <c r="D341" s="35" t="e">
        <f t="shared" ca="1" si="36"/>
        <v>#DIV/0!</v>
      </c>
      <c r="E341" s="29" t="e">
        <f t="shared" ca="1" si="37"/>
        <v>#REF!</v>
      </c>
      <c r="F341" s="13" t="e">
        <f t="shared" ca="1" si="38"/>
        <v>#REF!</v>
      </c>
      <c r="G341" s="29" t="e">
        <f t="shared" ca="1" si="39"/>
        <v>#REF!</v>
      </c>
      <c r="H341" s="28" t="e">
        <f t="shared" ca="1" si="40"/>
        <v>#REF!</v>
      </c>
      <c r="I341" s="28" t="str">
        <f t="shared" si="41"/>
        <v>SANKO SANKO PAZARLAMA</v>
      </c>
      <c r="J341" s="16" t="e">
        <f>LOOKUP(B341,#REF!,#REF!)</f>
        <v>#REF!</v>
      </c>
      <c r="K341" s="16" t="e">
        <f>LOOKUP(B341,#REF!,#REF!)</f>
        <v>#REF!</v>
      </c>
      <c r="L341" s="17"/>
      <c r="M341" s="18"/>
      <c r="N341" s="18"/>
      <c r="O341" s="19"/>
      <c r="P341" s="19"/>
      <c r="Q341" s="20"/>
      <c r="R341" s="21"/>
      <c r="S341" s="19"/>
    </row>
    <row r="342" spans="1:19" ht="17.399999999999999" customHeight="1" x14ac:dyDescent="0.3">
      <c r="A342" s="3">
        <v>340</v>
      </c>
      <c r="B342" s="12" t="s">
        <v>771</v>
      </c>
      <c r="C342" s="29" t="e">
        <f t="shared" ca="1" si="35"/>
        <v>#DIV/0!</v>
      </c>
      <c r="D342" s="35" t="e">
        <f t="shared" ca="1" si="36"/>
        <v>#DIV/0!</v>
      </c>
      <c r="E342" s="29" t="e">
        <f t="shared" ca="1" si="37"/>
        <v>#REF!</v>
      </c>
      <c r="F342" s="13" t="e">
        <f t="shared" ca="1" si="38"/>
        <v>#REF!</v>
      </c>
      <c r="G342" s="29" t="e">
        <f t="shared" ca="1" si="39"/>
        <v>#REF!</v>
      </c>
      <c r="H342" s="28" t="e">
        <f t="shared" ca="1" si="40"/>
        <v>#REF!</v>
      </c>
      <c r="I342" s="28" t="str">
        <f t="shared" si="41"/>
        <v>SARKY SARKUYSAN</v>
      </c>
      <c r="J342" s="16" t="e">
        <f>LOOKUP(B342,#REF!,#REF!)</f>
        <v>#REF!</v>
      </c>
      <c r="K342" s="16" t="e">
        <f>LOOKUP(B342,#REF!,#REF!)</f>
        <v>#REF!</v>
      </c>
      <c r="L342" s="17"/>
      <c r="M342" s="18"/>
      <c r="N342" s="18"/>
      <c r="O342" s="19"/>
      <c r="P342" s="19"/>
      <c r="Q342" s="20"/>
      <c r="R342" s="21"/>
      <c r="S342" s="19"/>
    </row>
    <row r="343" spans="1:19" ht="17.399999999999999" customHeight="1" x14ac:dyDescent="0.3">
      <c r="A343" s="3">
        <v>341</v>
      </c>
      <c r="B343" s="12" t="s">
        <v>772</v>
      </c>
      <c r="C343" s="29" t="e">
        <f t="shared" ca="1" si="35"/>
        <v>#DIV/0!</v>
      </c>
      <c r="D343" s="35" t="e">
        <f t="shared" ca="1" si="36"/>
        <v>#DIV/0!</v>
      </c>
      <c r="E343" s="29" t="e">
        <f t="shared" ca="1" si="37"/>
        <v>#REF!</v>
      </c>
      <c r="F343" s="13" t="e">
        <f t="shared" ca="1" si="38"/>
        <v>#REF!</v>
      </c>
      <c r="G343" s="29" t="e">
        <f t="shared" ca="1" si="39"/>
        <v>#REF!</v>
      </c>
      <c r="H343" s="28" t="e">
        <f t="shared" ca="1" si="40"/>
        <v>#REF!</v>
      </c>
      <c r="I343" s="28" t="str">
        <f t="shared" si="41"/>
        <v>SASA SASA POLYESTER</v>
      </c>
      <c r="J343" s="16" t="e">
        <f>LOOKUP(B343,#REF!,#REF!)</f>
        <v>#REF!</v>
      </c>
      <c r="K343" s="16" t="e">
        <f>LOOKUP(B343,#REF!,#REF!)</f>
        <v>#REF!</v>
      </c>
      <c r="L343" s="17"/>
      <c r="M343" s="18"/>
      <c r="N343" s="18"/>
      <c r="O343" s="19"/>
      <c r="P343" s="19"/>
      <c r="Q343" s="20"/>
      <c r="R343" s="21"/>
      <c r="S343" s="19"/>
    </row>
    <row r="344" spans="1:19" ht="17.399999999999999" customHeight="1" x14ac:dyDescent="0.3">
      <c r="A344" s="3">
        <v>342</v>
      </c>
      <c r="B344" s="12" t="s">
        <v>773</v>
      </c>
      <c r="C344" s="29" t="e">
        <f t="shared" ca="1" si="35"/>
        <v>#DIV/0!</v>
      </c>
      <c r="D344" s="35" t="e">
        <f t="shared" ca="1" si="36"/>
        <v>#DIV/0!</v>
      </c>
      <c r="E344" s="29" t="e">
        <f t="shared" ca="1" si="37"/>
        <v>#REF!</v>
      </c>
      <c r="F344" s="13" t="e">
        <f t="shared" ca="1" si="38"/>
        <v>#REF!</v>
      </c>
      <c r="G344" s="29" t="e">
        <f t="shared" ca="1" si="39"/>
        <v>#REF!</v>
      </c>
      <c r="H344" s="28" t="e">
        <f t="shared" ca="1" si="40"/>
        <v>#REF!</v>
      </c>
      <c r="I344" s="28" t="str">
        <f t="shared" si="41"/>
        <v>SAYAS SAY YENILENEBILIR ENERJI</v>
      </c>
      <c r="J344" s="16" t="e">
        <f>LOOKUP(B344,#REF!,#REF!)</f>
        <v>#REF!</v>
      </c>
      <c r="K344" s="16" t="e">
        <f>LOOKUP(B344,#REF!,#REF!)</f>
        <v>#REF!</v>
      </c>
      <c r="L344" s="17"/>
      <c r="M344" s="18"/>
      <c r="N344" s="18"/>
      <c r="O344" s="19"/>
      <c r="P344" s="19"/>
      <c r="Q344" s="20"/>
      <c r="R344" s="21"/>
      <c r="S344" s="19"/>
    </row>
    <row r="345" spans="1:19" ht="17.399999999999999" customHeight="1" x14ac:dyDescent="0.3">
      <c r="A345" s="3">
        <v>343</v>
      </c>
      <c r="B345" s="12" t="s">
        <v>774</v>
      </c>
      <c r="C345" s="29" t="e">
        <f t="shared" ca="1" si="35"/>
        <v>#DIV/0!</v>
      </c>
      <c r="D345" s="35" t="e">
        <f t="shared" ca="1" si="36"/>
        <v>#DIV/0!</v>
      </c>
      <c r="E345" s="29" t="e">
        <f t="shared" ca="1" si="37"/>
        <v>#REF!</v>
      </c>
      <c r="F345" s="13" t="e">
        <f t="shared" ca="1" si="38"/>
        <v>#REF!</v>
      </c>
      <c r="G345" s="29" t="e">
        <f t="shared" ca="1" si="39"/>
        <v>#REF!</v>
      </c>
      <c r="H345" s="28" t="e">
        <f t="shared" ca="1" si="40"/>
        <v>#REF!</v>
      </c>
      <c r="I345" s="28" t="str">
        <f t="shared" si="41"/>
        <v>SEKFK SEKER FIN. KIR.</v>
      </c>
      <c r="J345" s="16" t="e">
        <f>LOOKUP(B345,#REF!,#REF!)</f>
        <v>#REF!</v>
      </c>
      <c r="K345" s="16" t="e">
        <f>LOOKUP(B345,#REF!,#REF!)</f>
        <v>#REF!</v>
      </c>
      <c r="L345" s="17"/>
      <c r="M345" s="18"/>
      <c r="N345" s="18"/>
      <c r="O345" s="19"/>
      <c r="P345" s="19"/>
      <c r="Q345" s="20"/>
      <c r="R345" s="21"/>
      <c r="S345" s="19"/>
    </row>
    <row r="346" spans="1:19" ht="17.399999999999999" customHeight="1" x14ac:dyDescent="0.3">
      <c r="A346" s="3">
        <v>344</v>
      </c>
      <c r="B346" s="12" t="s">
        <v>775</v>
      </c>
      <c r="C346" s="29" t="e">
        <f t="shared" ca="1" si="35"/>
        <v>#DIV/0!</v>
      </c>
      <c r="D346" s="35" t="e">
        <f t="shared" ca="1" si="36"/>
        <v>#DIV/0!</v>
      </c>
      <c r="E346" s="29" t="e">
        <f t="shared" ca="1" si="37"/>
        <v>#REF!</v>
      </c>
      <c r="F346" s="13" t="e">
        <f t="shared" ca="1" si="38"/>
        <v>#REF!</v>
      </c>
      <c r="G346" s="29" t="e">
        <f t="shared" ca="1" si="39"/>
        <v>#REF!</v>
      </c>
      <c r="H346" s="28" t="e">
        <f t="shared" ca="1" si="40"/>
        <v>#REF!</v>
      </c>
      <c r="I346" s="28" t="str">
        <f t="shared" si="41"/>
        <v>SEKUR SEKURO PLASTIK</v>
      </c>
      <c r="J346" s="16" t="e">
        <f>LOOKUP(B346,#REF!,#REF!)</f>
        <v>#REF!</v>
      </c>
      <c r="K346" s="16" t="e">
        <f>LOOKUP(B346,#REF!,#REF!)</f>
        <v>#REF!</v>
      </c>
      <c r="L346" s="17"/>
      <c r="M346" s="18"/>
      <c r="N346" s="18"/>
      <c r="O346" s="19"/>
      <c r="P346" s="19"/>
      <c r="Q346" s="20"/>
      <c r="R346" s="21"/>
      <c r="S346" s="19"/>
    </row>
    <row r="347" spans="1:19" ht="17.399999999999999" customHeight="1" x14ac:dyDescent="0.3">
      <c r="A347" s="3">
        <v>345</v>
      </c>
      <c r="B347" s="12" t="s">
        <v>776</v>
      </c>
      <c r="C347" s="29" t="e">
        <f t="shared" ca="1" si="35"/>
        <v>#DIV/0!</v>
      </c>
      <c r="D347" s="35" t="e">
        <f t="shared" ca="1" si="36"/>
        <v>#DIV/0!</v>
      </c>
      <c r="E347" s="29" t="e">
        <f t="shared" ca="1" si="37"/>
        <v>#REF!</v>
      </c>
      <c r="F347" s="13" t="e">
        <f t="shared" ca="1" si="38"/>
        <v>#REF!</v>
      </c>
      <c r="G347" s="29" t="e">
        <f t="shared" ca="1" si="39"/>
        <v>#REF!</v>
      </c>
      <c r="H347" s="28" t="e">
        <f t="shared" ca="1" si="40"/>
        <v>#REF!</v>
      </c>
      <c r="I347" s="28" t="str">
        <f t="shared" si="41"/>
        <v>SELEC SELCUK ECZA DEPOSU</v>
      </c>
      <c r="J347" s="16" t="e">
        <f>LOOKUP(B347,#REF!,#REF!)</f>
        <v>#REF!</v>
      </c>
      <c r="K347" s="16" t="e">
        <f>LOOKUP(B347,#REF!,#REF!)</f>
        <v>#REF!</v>
      </c>
      <c r="L347" s="17"/>
      <c r="M347" s="18"/>
      <c r="N347" s="18"/>
      <c r="O347" s="19"/>
      <c r="P347" s="19"/>
      <c r="Q347" s="19"/>
      <c r="R347" s="20"/>
      <c r="S347" s="19"/>
    </row>
    <row r="348" spans="1:19" ht="17.399999999999999" customHeight="1" x14ac:dyDescent="0.3">
      <c r="A348" s="3">
        <v>346</v>
      </c>
      <c r="B348" s="12" t="s">
        <v>777</v>
      </c>
      <c r="C348" s="29" t="e">
        <f t="shared" ca="1" si="35"/>
        <v>#DIV/0!</v>
      </c>
      <c r="D348" s="35" t="e">
        <f t="shared" ca="1" si="36"/>
        <v>#DIV/0!</v>
      </c>
      <c r="E348" s="29" t="e">
        <f t="shared" ca="1" si="37"/>
        <v>#REF!</v>
      </c>
      <c r="F348" s="13" t="e">
        <f t="shared" ca="1" si="38"/>
        <v>#REF!</v>
      </c>
      <c r="G348" s="29" t="e">
        <f t="shared" ca="1" si="39"/>
        <v>#REF!</v>
      </c>
      <c r="H348" s="28" t="e">
        <f t="shared" ca="1" si="40"/>
        <v>#REF!</v>
      </c>
      <c r="I348" s="28" t="str">
        <f t="shared" si="41"/>
        <v>SELGD SELCUK GIDA</v>
      </c>
      <c r="J348" s="16" t="e">
        <f>LOOKUP(B348,#REF!,#REF!)</f>
        <v>#REF!</v>
      </c>
      <c r="K348" s="16" t="e">
        <f>LOOKUP(B348,#REF!,#REF!)</f>
        <v>#REF!</v>
      </c>
      <c r="L348" s="17"/>
      <c r="M348" s="18"/>
      <c r="N348" s="18"/>
      <c r="O348" s="19"/>
      <c r="P348" s="19"/>
      <c r="Q348" s="20"/>
      <c r="R348" s="21"/>
      <c r="S348" s="19"/>
    </row>
    <row r="349" spans="1:19" ht="17.399999999999999" customHeight="1" x14ac:dyDescent="0.3">
      <c r="A349" s="3">
        <v>347</v>
      </c>
      <c r="B349" s="12" t="s">
        <v>778</v>
      </c>
      <c r="C349" s="29" t="e">
        <f t="shared" ca="1" si="35"/>
        <v>#DIV/0!</v>
      </c>
      <c r="D349" s="35" t="e">
        <f t="shared" ca="1" si="36"/>
        <v>#DIV/0!</v>
      </c>
      <c r="E349" s="29" t="e">
        <f t="shared" ca="1" si="37"/>
        <v>#REF!</v>
      </c>
      <c r="F349" s="13" t="e">
        <f t="shared" ca="1" si="38"/>
        <v>#REF!</v>
      </c>
      <c r="G349" s="29" t="e">
        <f t="shared" ca="1" si="39"/>
        <v>#REF!</v>
      </c>
      <c r="H349" s="28" t="e">
        <f t="shared" ca="1" si="40"/>
        <v>#REF!</v>
      </c>
      <c r="I349" s="28" t="str">
        <f t="shared" si="41"/>
        <v>SELVA SELVA GIDA SANAYI</v>
      </c>
      <c r="J349" s="16" t="e">
        <f>LOOKUP(B349,#REF!,#REF!)</f>
        <v>#REF!</v>
      </c>
      <c r="K349" s="16" t="e">
        <f>LOOKUP(B349,#REF!,#REF!)</f>
        <v>#REF!</v>
      </c>
      <c r="L349" s="17"/>
      <c r="M349" s="18"/>
      <c r="N349" s="18"/>
      <c r="O349" s="19"/>
      <c r="P349" s="19"/>
      <c r="Q349" s="20"/>
      <c r="R349" s="21"/>
      <c r="S349" s="19"/>
    </row>
    <row r="350" spans="1:19" ht="17.399999999999999" customHeight="1" x14ac:dyDescent="0.3">
      <c r="A350" s="3">
        <v>348</v>
      </c>
      <c r="B350" s="12" t="s">
        <v>779</v>
      </c>
      <c r="C350" s="29" t="e">
        <f t="shared" ca="1" si="35"/>
        <v>#DIV/0!</v>
      </c>
      <c r="D350" s="35" t="e">
        <f t="shared" ca="1" si="36"/>
        <v>#DIV/0!</v>
      </c>
      <c r="E350" s="29" t="e">
        <f t="shared" ca="1" si="37"/>
        <v>#REF!</v>
      </c>
      <c r="F350" s="13" t="e">
        <f t="shared" ca="1" si="38"/>
        <v>#REF!</v>
      </c>
      <c r="G350" s="29" t="e">
        <f t="shared" ca="1" si="39"/>
        <v>#REF!</v>
      </c>
      <c r="H350" s="28" t="e">
        <f t="shared" ca="1" si="40"/>
        <v>#REF!</v>
      </c>
      <c r="I350" s="28" t="str">
        <f t="shared" si="41"/>
        <v>SERVE SERVE FILM PRODUKSIYON</v>
      </c>
      <c r="J350" s="16" t="e">
        <f>LOOKUP(B350,#REF!,#REF!)</f>
        <v>#REF!</v>
      </c>
      <c r="K350" s="16" t="e">
        <f>LOOKUP(B350,#REF!,#REF!)</f>
        <v>#REF!</v>
      </c>
      <c r="L350" s="17"/>
      <c r="M350" s="18"/>
      <c r="N350" s="18"/>
      <c r="O350" s="19"/>
      <c r="P350" s="19"/>
      <c r="Q350" s="20"/>
      <c r="R350" s="21"/>
      <c r="S350" s="19"/>
    </row>
    <row r="351" spans="1:19" ht="17.399999999999999" customHeight="1" x14ac:dyDescent="0.3">
      <c r="A351" s="3">
        <v>349</v>
      </c>
      <c r="B351" s="12" t="s">
        <v>780</v>
      </c>
      <c r="C351" s="29" t="e">
        <f t="shared" ca="1" si="35"/>
        <v>#DIV/0!</v>
      </c>
      <c r="D351" s="35" t="e">
        <f t="shared" ca="1" si="36"/>
        <v>#DIV/0!</v>
      </c>
      <c r="E351" s="29" t="e">
        <f t="shared" ca="1" si="37"/>
        <v>#REF!</v>
      </c>
      <c r="F351" s="13" t="e">
        <f t="shared" ca="1" si="38"/>
        <v>#REF!</v>
      </c>
      <c r="G351" s="29" t="e">
        <f t="shared" ca="1" si="39"/>
        <v>#REF!</v>
      </c>
      <c r="H351" s="28" t="e">
        <f t="shared" ca="1" si="40"/>
        <v>#REF!</v>
      </c>
      <c r="I351" s="28" t="str">
        <f t="shared" si="41"/>
        <v>SEYKM SEYITLER KIMYA</v>
      </c>
      <c r="J351" s="16" t="e">
        <f>LOOKUP(B351,#REF!,#REF!)</f>
        <v>#REF!</v>
      </c>
      <c r="K351" s="16" t="e">
        <f>LOOKUP(B351,#REF!,#REF!)</f>
        <v>#REF!</v>
      </c>
      <c r="L351" s="17"/>
      <c r="M351" s="18"/>
      <c r="N351" s="18"/>
      <c r="O351" s="19"/>
      <c r="P351" s="19"/>
      <c r="Q351" s="20"/>
      <c r="R351" s="21"/>
      <c r="S351" s="19"/>
    </row>
    <row r="352" spans="1:19" ht="17.399999999999999" customHeight="1" x14ac:dyDescent="0.3">
      <c r="A352" s="3">
        <v>350</v>
      </c>
      <c r="B352" s="12" t="s">
        <v>781</v>
      </c>
      <c r="C352" s="29" t="e">
        <f t="shared" ca="1" si="35"/>
        <v>#DIV/0!</v>
      </c>
      <c r="D352" s="35" t="e">
        <f t="shared" ca="1" si="36"/>
        <v>#DIV/0!</v>
      </c>
      <c r="E352" s="29" t="e">
        <f t="shared" ca="1" si="37"/>
        <v>#REF!</v>
      </c>
      <c r="F352" s="13" t="e">
        <f t="shared" ca="1" si="38"/>
        <v>#REF!</v>
      </c>
      <c r="G352" s="29" t="e">
        <f t="shared" ca="1" si="39"/>
        <v>#REF!</v>
      </c>
      <c r="H352" s="28" t="e">
        <f t="shared" ca="1" si="40"/>
        <v>#REF!</v>
      </c>
      <c r="I352" s="28" t="str">
        <f t="shared" si="41"/>
        <v>SILVR SILVERLINE ENDUSTRI</v>
      </c>
      <c r="J352" s="16" t="e">
        <f>LOOKUP(B352,#REF!,#REF!)</f>
        <v>#REF!</v>
      </c>
      <c r="K352" s="16" t="e">
        <f>LOOKUP(B352,#REF!,#REF!)</f>
        <v>#REF!</v>
      </c>
      <c r="L352" s="17"/>
      <c r="M352" s="18"/>
      <c r="N352" s="18"/>
      <c r="O352" s="19"/>
      <c r="P352" s="19"/>
      <c r="Q352" s="20"/>
      <c r="R352" s="21"/>
      <c r="S352" s="19"/>
    </row>
    <row r="353" spans="1:19" ht="17.399999999999999" customHeight="1" x14ac:dyDescent="0.3">
      <c r="A353" s="3">
        <v>351</v>
      </c>
      <c r="B353" s="12" t="s">
        <v>782</v>
      </c>
      <c r="C353" s="29" t="e">
        <f t="shared" ca="1" si="35"/>
        <v>#DIV/0!</v>
      </c>
      <c r="D353" s="35" t="e">
        <f t="shared" ca="1" si="36"/>
        <v>#DIV/0!</v>
      </c>
      <c r="E353" s="29" t="e">
        <f t="shared" ca="1" si="37"/>
        <v>#REF!</v>
      </c>
      <c r="F353" s="13" t="e">
        <f t="shared" ca="1" si="38"/>
        <v>#REF!</v>
      </c>
      <c r="G353" s="29" t="e">
        <f t="shared" ca="1" si="39"/>
        <v>#REF!</v>
      </c>
      <c r="H353" s="28" t="e">
        <f t="shared" ca="1" si="40"/>
        <v>#REF!</v>
      </c>
      <c r="I353" s="28" t="str">
        <f t="shared" si="41"/>
        <v>SISE SISE CAM</v>
      </c>
      <c r="J353" s="16" t="e">
        <f>LOOKUP(B353,#REF!,#REF!)</f>
        <v>#REF!</v>
      </c>
      <c r="K353" s="16" t="e">
        <f>LOOKUP(B353,#REF!,#REF!)</f>
        <v>#REF!</v>
      </c>
      <c r="L353" s="17"/>
      <c r="M353" s="18"/>
      <c r="N353" s="18"/>
      <c r="O353" s="19"/>
      <c r="P353" s="19"/>
      <c r="Q353" s="20"/>
      <c r="R353" s="21"/>
      <c r="S353" s="19"/>
    </row>
    <row r="354" spans="1:19" ht="17.399999999999999" customHeight="1" x14ac:dyDescent="0.3">
      <c r="A354" s="3">
        <v>352</v>
      </c>
      <c r="B354" s="12" t="s">
        <v>783</v>
      </c>
      <c r="C354" s="29" t="e">
        <f t="shared" ca="1" si="35"/>
        <v>#DIV/0!</v>
      </c>
      <c r="D354" s="35" t="e">
        <f t="shared" ca="1" si="36"/>
        <v>#DIV/0!</v>
      </c>
      <c r="E354" s="29" t="e">
        <f t="shared" ca="1" si="37"/>
        <v>#REF!</v>
      </c>
      <c r="F354" s="13" t="e">
        <f t="shared" ca="1" si="38"/>
        <v>#REF!</v>
      </c>
      <c r="G354" s="29" t="e">
        <f t="shared" ca="1" si="39"/>
        <v>#REF!</v>
      </c>
      <c r="H354" s="28" t="e">
        <f t="shared" ca="1" si="40"/>
        <v>#REF!</v>
      </c>
      <c r="I354" s="28" t="str">
        <f t="shared" si="41"/>
        <v>SKBNK SEKERBANK</v>
      </c>
      <c r="J354" s="16" t="e">
        <f>LOOKUP(B354,#REF!,#REF!)</f>
        <v>#REF!</v>
      </c>
      <c r="K354" s="16" t="e">
        <f>LOOKUP(B354,#REF!,#REF!)</f>
        <v>#REF!</v>
      </c>
      <c r="L354" s="17"/>
      <c r="M354" s="18"/>
      <c r="N354" s="18"/>
      <c r="O354" s="19"/>
      <c r="P354" s="19"/>
      <c r="Q354" s="20"/>
      <c r="R354" s="21"/>
      <c r="S354" s="19"/>
    </row>
    <row r="355" spans="1:19" ht="17.399999999999999" customHeight="1" x14ac:dyDescent="0.3">
      <c r="A355" s="3">
        <v>353</v>
      </c>
      <c r="B355" s="12" t="s">
        <v>784</v>
      </c>
      <c r="C355" s="29" t="e">
        <f t="shared" ca="1" si="35"/>
        <v>#DIV/0!</v>
      </c>
      <c r="D355" s="35" t="e">
        <f t="shared" ca="1" si="36"/>
        <v>#DIV/0!</v>
      </c>
      <c r="E355" s="29" t="e">
        <f t="shared" ca="1" si="37"/>
        <v>#REF!</v>
      </c>
      <c r="F355" s="13" t="e">
        <f t="shared" ca="1" si="38"/>
        <v>#REF!</v>
      </c>
      <c r="G355" s="29" t="e">
        <f t="shared" ca="1" si="39"/>
        <v>#REF!</v>
      </c>
      <c r="H355" s="28" t="e">
        <f t="shared" ca="1" si="40"/>
        <v>#REF!</v>
      </c>
      <c r="I355" s="28" t="str">
        <f t="shared" si="41"/>
        <v>SKTAS SOKTAS</v>
      </c>
      <c r="J355" s="16" t="e">
        <f>LOOKUP(B355,#REF!,#REF!)</f>
        <v>#REF!</v>
      </c>
      <c r="K355" s="16" t="e">
        <f>LOOKUP(B355,#REF!,#REF!)</f>
        <v>#REF!</v>
      </c>
      <c r="L355" s="17"/>
      <c r="M355" s="18"/>
      <c r="N355" s="18"/>
      <c r="O355" s="19"/>
      <c r="P355" s="19"/>
      <c r="Q355" s="20"/>
      <c r="R355" s="21"/>
      <c r="S355" s="19"/>
    </row>
    <row r="356" spans="1:19" ht="17.399999999999999" customHeight="1" x14ac:dyDescent="0.3">
      <c r="A356" s="3">
        <v>354</v>
      </c>
      <c r="B356" s="12" t="s">
        <v>785</v>
      </c>
      <c r="C356" s="29" t="e">
        <f t="shared" ca="1" si="35"/>
        <v>#DIV/0!</v>
      </c>
      <c r="D356" s="35" t="e">
        <f t="shared" ca="1" si="36"/>
        <v>#DIV/0!</v>
      </c>
      <c r="E356" s="29" t="e">
        <f t="shared" ca="1" si="37"/>
        <v>#REF!</v>
      </c>
      <c r="F356" s="13" t="e">
        <f t="shared" ca="1" si="38"/>
        <v>#REF!</v>
      </c>
      <c r="G356" s="29" t="e">
        <f t="shared" ca="1" si="39"/>
        <v>#REF!</v>
      </c>
      <c r="H356" s="28" t="e">
        <f t="shared" ca="1" si="40"/>
        <v>#REF!</v>
      </c>
      <c r="I356" s="28" t="str">
        <f t="shared" si="41"/>
        <v>SMART SMARTIKS YAZILIM</v>
      </c>
      <c r="J356" s="16" t="e">
        <f>LOOKUP(B356,#REF!,#REF!)</f>
        <v>#REF!</v>
      </c>
      <c r="K356" s="16" t="e">
        <f>LOOKUP(B356,#REF!,#REF!)</f>
        <v>#REF!</v>
      </c>
      <c r="L356" s="17"/>
      <c r="M356" s="18"/>
      <c r="N356" s="18"/>
      <c r="O356" s="19"/>
      <c r="P356" s="19"/>
      <c r="Q356" s="20"/>
      <c r="R356" s="21"/>
      <c r="S356" s="19"/>
    </row>
    <row r="357" spans="1:19" ht="17.399999999999999" customHeight="1" x14ac:dyDescent="0.3">
      <c r="A357" s="3">
        <v>355</v>
      </c>
      <c r="B357" s="12" t="s">
        <v>786</v>
      </c>
      <c r="C357" s="29" t="e">
        <f t="shared" ca="1" si="35"/>
        <v>#DIV/0!</v>
      </c>
      <c r="D357" s="35" t="e">
        <f t="shared" ca="1" si="36"/>
        <v>#DIV/0!</v>
      </c>
      <c r="E357" s="29" t="e">
        <f t="shared" ca="1" si="37"/>
        <v>#REF!</v>
      </c>
      <c r="F357" s="13" t="e">
        <f t="shared" ca="1" si="38"/>
        <v>#REF!</v>
      </c>
      <c r="G357" s="29" t="e">
        <f t="shared" ca="1" si="39"/>
        <v>#REF!</v>
      </c>
      <c r="H357" s="28" t="e">
        <f t="shared" ca="1" si="40"/>
        <v>#REF!</v>
      </c>
      <c r="I357" s="28" t="str">
        <f t="shared" si="41"/>
        <v>SNGYO SINPAS GMYO</v>
      </c>
      <c r="J357" s="16" t="e">
        <f>LOOKUP(B357,#REF!,#REF!)</f>
        <v>#REF!</v>
      </c>
      <c r="K357" s="16" t="e">
        <f>LOOKUP(B357,#REF!,#REF!)</f>
        <v>#REF!</v>
      </c>
      <c r="L357" s="17"/>
      <c r="M357" s="18"/>
      <c r="N357" s="18"/>
      <c r="O357" s="19"/>
      <c r="P357" s="19"/>
      <c r="Q357" s="20"/>
      <c r="R357" s="21"/>
      <c r="S357" s="19"/>
    </row>
    <row r="358" spans="1:19" ht="17.399999999999999" customHeight="1" x14ac:dyDescent="0.3">
      <c r="A358" s="3">
        <v>356</v>
      </c>
      <c r="B358" s="12" t="s">
        <v>787</v>
      </c>
      <c r="C358" s="29" t="e">
        <f t="shared" ca="1" si="35"/>
        <v>#DIV/0!</v>
      </c>
      <c r="D358" s="35" t="e">
        <f t="shared" ca="1" si="36"/>
        <v>#DIV/0!</v>
      </c>
      <c r="E358" s="29" t="e">
        <f t="shared" ca="1" si="37"/>
        <v>#REF!</v>
      </c>
      <c r="F358" s="13" t="e">
        <f t="shared" ca="1" si="38"/>
        <v>#REF!</v>
      </c>
      <c r="G358" s="29" t="e">
        <f t="shared" ca="1" si="39"/>
        <v>#REF!</v>
      </c>
      <c r="H358" s="28" t="e">
        <f t="shared" ca="1" si="40"/>
        <v>#REF!</v>
      </c>
      <c r="I358" s="28" t="str">
        <f t="shared" si="41"/>
        <v>SNKRN SENKRON GUVENLIK</v>
      </c>
      <c r="J358" s="16" t="e">
        <f>LOOKUP(B358,#REF!,#REF!)</f>
        <v>#REF!</v>
      </c>
      <c r="K358" s="16" t="e">
        <f>LOOKUP(B358,#REF!,#REF!)</f>
        <v>#REF!</v>
      </c>
      <c r="L358" s="17"/>
      <c r="M358" s="18"/>
      <c r="N358" s="18"/>
      <c r="O358" s="19"/>
      <c r="P358" s="19"/>
      <c r="Q358" s="20"/>
      <c r="R358" s="21"/>
      <c r="S358" s="19"/>
    </row>
    <row r="359" spans="1:19" ht="17.399999999999999" customHeight="1" x14ac:dyDescent="0.3">
      <c r="A359" s="3">
        <v>357</v>
      </c>
      <c r="B359" s="12" t="s">
        <v>788</v>
      </c>
      <c r="C359" s="29" t="e">
        <f t="shared" ca="1" si="35"/>
        <v>#DIV/0!</v>
      </c>
      <c r="D359" s="35" t="e">
        <f t="shared" ca="1" si="36"/>
        <v>#DIV/0!</v>
      </c>
      <c r="E359" s="29" t="e">
        <f t="shared" ca="1" si="37"/>
        <v>#REF!</v>
      </c>
      <c r="F359" s="13" t="e">
        <f t="shared" ca="1" si="38"/>
        <v>#REF!</v>
      </c>
      <c r="G359" s="29" t="e">
        <f t="shared" ca="1" si="39"/>
        <v>#REF!</v>
      </c>
      <c r="H359" s="28" t="e">
        <f t="shared" ca="1" si="40"/>
        <v>#REF!</v>
      </c>
      <c r="I359" s="28" t="str">
        <f t="shared" si="41"/>
        <v>SNPAM SONMEZ PAMUKLU</v>
      </c>
      <c r="J359" s="16" t="e">
        <f>LOOKUP(B359,#REF!,#REF!)</f>
        <v>#REF!</v>
      </c>
      <c r="K359" s="16" t="e">
        <f>LOOKUP(B359,#REF!,#REF!)</f>
        <v>#REF!</v>
      </c>
      <c r="L359" s="17"/>
      <c r="M359" s="18"/>
      <c r="N359" s="18"/>
      <c r="O359" s="19"/>
      <c r="P359" s="19"/>
      <c r="Q359" s="20"/>
      <c r="R359" s="21"/>
      <c r="S359" s="19"/>
    </row>
    <row r="360" spans="1:19" ht="17.399999999999999" customHeight="1" x14ac:dyDescent="0.3">
      <c r="A360" s="3">
        <v>358</v>
      </c>
      <c r="B360" s="12" t="s">
        <v>789</v>
      </c>
      <c r="C360" s="29" t="e">
        <f t="shared" ca="1" si="35"/>
        <v>#DIV/0!</v>
      </c>
      <c r="D360" s="35" t="e">
        <f t="shared" ca="1" si="36"/>
        <v>#DIV/0!</v>
      </c>
      <c r="E360" s="29" t="e">
        <f t="shared" ca="1" si="37"/>
        <v>#REF!</v>
      </c>
      <c r="F360" s="13" t="e">
        <f t="shared" ca="1" si="38"/>
        <v>#REF!</v>
      </c>
      <c r="G360" s="29" t="e">
        <f t="shared" ca="1" si="39"/>
        <v>#REF!</v>
      </c>
      <c r="H360" s="28" t="e">
        <f t="shared" ca="1" si="40"/>
        <v>#REF!</v>
      </c>
      <c r="I360" s="28" t="str">
        <f t="shared" si="41"/>
        <v>SODSN SODAS SODYUM SANAYII</v>
      </c>
      <c r="J360" s="16" t="e">
        <f>LOOKUP(B360,#REF!,#REF!)</f>
        <v>#REF!</v>
      </c>
      <c r="K360" s="16" t="e">
        <f>LOOKUP(B360,#REF!,#REF!)</f>
        <v>#REF!</v>
      </c>
      <c r="L360" s="17"/>
      <c r="M360" s="18"/>
      <c r="N360" s="18"/>
      <c r="O360" s="19"/>
      <c r="P360" s="19"/>
      <c r="Q360" s="20"/>
      <c r="R360" s="21"/>
      <c r="S360" s="19"/>
    </row>
    <row r="361" spans="1:19" ht="17.399999999999999" customHeight="1" x14ac:dyDescent="0.3">
      <c r="A361" s="3">
        <v>359</v>
      </c>
      <c r="B361" s="12" t="s">
        <v>790</v>
      </c>
      <c r="C361" s="29" t="e">
        <f t="shared" ca="1" si="35"/>
        <v>#DIV/0!</v>
      </c>
      <c r="D361" s="35" t="e">
        <f t="shared" ca="1" si="36"/>
        <v>#DIV/0!</v>
      </c>
      <c r="E361" s="29" t="e">
        <f t="shared" ca="1" si="37"/>
        <v>#REF!</v>
      </c>
      <c r="F361" s="13" t="e">
        <f t="shared" ca="1" si="38"/>
        <v>#REF!</v>
      </c>
      <c r="G361" s="29" t="e">
        <f t="shared" ca="1" si="39"/>
        <v>#REF!</v>
      </c>
      <c r="H361" s="28" t="e">
        <f t="shared" ca="1" si="40"/>
        <v>#REF!</v>
      </c>
      <c r="I361" s="28" t="str">
        <f t="shared" si="41"/>
        <v>SOKM SOK MARKETLER TICARET</v>
      </c>
      <c r="J361" s="16" t="e">
        <f>LOOKUP(B361,#REF!,#REF!)</f>
        <v>#REF!</v>
      </c>
      <c r="K361" s="16" t="e">
        <f>LOOKUP(B361,#REF!,#REF!)</f>
        <v>#REF!</v>
      </c>
      <c r="L361" s="17"/>
      <c r="M361" s="18"/>
      <c r="N361" s="18"/>
      <c r="O361" s="19"/>
      <c r="P361" s="19"/>
      <c r="Q361" s="20"/>
      <c r="R361" s="21"/>
      <c r="S361" s="19"/>
    </row>
    <row r="362" spans="1:19" ht="17.399999999999999" customHeight="1" x14ac:dyDescent="0.3">
      <c r="A362" s="3">
        <v>360</v>
      </c>
      <c r="B362" s="12" t="s">
        <v>791</v>
      </c>
      <c r="C362" s="29" t="e">
        <f t="shared" ca="1" si="35"/>
        <v>#DIV/0!</v>
      </c>
      <c r="D362" s="35" t="e">
        <f t="shared" ca="1" si="36"/>
        <v>#DIV/0!</v>
      </c>
      <c r="E362" s="29" t="e">
        <f t="shared" ca="1" si="37"/>
        <v>#REF!</v>
      </c>
      <c r="F362" s="13" t="e">
        <f t="shared" ca="1" si="38"/>
        <v>#REF!</v>
      </c>
      <c r="G362" s="29" t="e">
        <f t="shared" ca="1" si="39"/>
        <v>#REF!</v>
      </c>
      <c r="H362" s="28" t="e">
        <f t="shared" ca="1" si="40"/>
        <v>#REF!</v>
      </c>
      <c r="I362" s="28" t="str">
        <f t="shared" si="41"/>
        <v>SONME SONMEZ FILAMENT</v>
      </c>
      <c r="J362" s="16" t="e">
        <f>LOOKUP(B362,#REF!,#REF!)</f>
        <v>#REF!</v>
      </c>
      <c r="K362" s="16" t="e">
        <f>LOOKUP(B362,#REF!,#REF!)</f>
        <v>#REF!</v>
      </c>
      <c r="L362" s="17"/>
      <c r="M362" s="18"/>
      <c r="N362" s="18"/>
      <c r="O362" s="19"/>
      <c r="P362" s="19"/>
      <c r="Q362" s="19"/>
      <c r="R362" s="21"/>
      <c r="S362" s="19"/>
    </row>
    <row r="363" spans="1:19" ht="17.399999999999999" customHeight="1" x14ac:dyDescent="0.3">
      <c r="A363" s="3">
        <v>361</v>
      </c>
      <c r="B363" s="12" t="s">
        <v>792</v>
      </c>
      <c r="C363" s="29" t="e">
        <f t="shared" ca="1" si="35"/>
        <v>#DIV/0!</v>
      </c>
      <c r="D363" s="35" t="e">
        <f t="shared" ca="1" si="36"/>
        <v>#DIV/0!</v>
      </c>
      <c r="E363" s="29" t="e">
        <f t="shared" ca="1" si="37"/>
        <v>#REF!</v>
      </c>
      <c r="F363" s="13" t="e">
        <f t="shared" ca="1" si="38"/>
        <v>#REF!</v>
      </c>
      <c r="G363" s="29" t="e">
        <f t="shared" ca="1" si="39"/>
        <v>#REF!</v>
      </c>
      <c r="H363" s="28" t="e">
        <f t="shared" ca="1" si="40"/>
        <v>#REF!</v>
      </c>
      <c r="I363" s="28" t="str">
        <f t="shared" si="41"/>
        <v>SRVGY SERVET GMYO</v>
      </c>
      <c r="J363" s="16" t="e">
        <f>LOOKUP(B363,#REF!,#REF!)</f>
        <v>#REF!</v>
      </c>
      <c r="K363" s="16" t="e">
        <f>LOOKUP(B363,#REF!,#REF!)</f>
        <v>#REF!</v>
      </c>
      <c r="L363" s="17"/>
      <c r="M363" s="18"/>
      <c r="N363" s="18"/>
      <c r="O363" s="19"/>
      <c r="P363" s="19"/>
      <c r="Q363" s="20"/>
      <c r="R363" s="21"/>
      <c r="S363" s="19"/>
    </row>
    <row r="364" spans="1:19" ht="17.399999999999999" customHeight="1" x14ac:dyDescent="0.3">
      <c r="A364" s="3">
        <v>362</v>
      </c>
      <c r="B364" s="12" t="s">
        <v>793</v>
      </c>
      <c r="C364" s="29" t="e">
        <f t="shared" ca="1" si="35"/>
        <v>#DIV/0!</v>
      </c>
      <c r="D364" s="35" t="e">
        <f t="shared" ca="1" si="36"/>
        <v>#DIV/0!</v>
      </c>
      <c r="E364" s="29" t="e">
        <f t="shared" ca="1" si="37"/>
        <v>#REF!</v>
      </c>
      <c r="F364" s="13" t="e">
        <f t="shared" ca="1" si="38"/>
        <v>#REF!</v>
      </c>
      <c r="G364" s="29" t="e">
        <f t="shared" ca="1" si="39"/>
        <v>#REF!</v>
      </c>
      <c r="H364" s="28" t="e">
        <f t="shared" ca="1" si="40"/>
        <v>#REF!</v>
      </c>
      <c r="I364" s="28" t="str">
        <f t="shared" si="41"/>
        <v>SUMAS SUMAS SUNI TAHTA</v>
      </c>
      <c r="J364" s="16" t="e">
        <f>LOOKUP(B364,#REF!,#REF!)</f>
        <v>#REF!</v>
      </c>
      <c r="K364" s="16" t="e">
        <f>LOOKUP(B364,#REF!,#REF!)</f>
        <v>#REF!</v>
      </c>
      <c r="L364" s="17"/>
      <c r="M364" s="18"/>
      <c r="N364" s="18"/>
      <c r="O364" s="19"/>
      <c r="P364" s="19"/>
      <c r="Q364" s="20"/>
      <c r="R364" s="21"/>
      <c r="S364" s="19"/>
    </row>
    <row r="365" spans="1:19" ht="17.399999999999999" customHeight="1" x14ac:dyDescent="0.3">
      <c r="A365" s="3">
        <v>363</v>
      </c>
      <c r="B365" s="12" t="s">
        <v>794</v>
      </c>
      <c r="C365" s="29" t="e">
        <f t="shared" ca="1" si="35"/>
        <v>#DIV/0!</v>
      </c>
      <c r="D365" s="35" t="e">
        <f t="shared" ca="1" si="36"/>
        <v>#DIV/0!</v>
      </c>
      <c r="E365" s="29" t="e">
        <f t="shared" ca="1" si="37"/>
        <v>#REF!</v>
      </c>
      <c r="F365" s="13" t="e">
        <f t="shared" ca="1" si="38"/>
        <v>#REF!</v>
      </c>
      <c r="G365" s="29" t="e">
        <f t="shared" ca="1" si="39"/>
        <v>#REF!</v>
      </c>
      <c r="H365" s="28" t="e">
        <f t="shared" ca="1" si="40"/>
        <v>#REF!</v>
      </c>
      <c r="I365" s="28" t="str">
        <f t="shared" si="41"/>
        <v>TACTR TAC TARIM URUNLERI</v>
      </c>
      <c r="J365" s="16" t="e">
        <f>LOOKUP(B365,#REF!,#REF!)</f>
        <v>#REF!</v>
      </c>
      <c r="K365" s="16" t="e">
        <f>LOOKUP(B365,#REF!,#REF!)</f>
        <v>#REF!</v>
      </c>
      <c r="L365" s="17"/>
      <c r="M365" s="18"/>
      <c r="N365" s="18"/>
      <c r="O365" s="19"/>
      <c r="P365" s="19"/>
      <c r="Q365" s="20"/>
      <c r="R365" s="21"/>
      <c r="S365" s="19"/>
    </row>
    <row r="366" spans="1:19" ht="17.399999999999999" customHeight="1" x14ac:dyDescent="0.3">
      <c r="A366" s="3">
        <v>364</v>
      </c>
      <c r="B366" s="12" t="s">
        <v>795</v>
      </c>
      <c r="C366" s="29" t="e">
        <f t="shared" ca="1" si="35"/>
        <v>#DIV/0!</v>
      </c>
      <c r="D366" s="35" t="e">
        <f t="shared" ca="1" si="36"/>
        <v>#DIV/0!</v>
      </c>
      <c r="E366" s="29" t="e">
        <f t="shared" ca="1" si="37"/>
        <v>#REF!</v>
      </c>
      <c r="F366" s="13" t="e">
        <f t="shared" ca="1" si="38"/>
        <v>#REF!</v>
      </c>
      <c r="G366" s="29" t="e">
        <f t="shared" ca="1" si="39"/>
        <v>#REF!</v>
      </c>
      <c r="H366" s="28" t="e">
        <f t="shared" ca="1" si="40"/>
        <v>#REF!</v>
      </c>
      <c r="I366" s="28" t="str">
        <f t="shared" si="41"/>
        <v>TATGD TAT GIDA</v>
      </c>
      <c r="J366" s="16" t="e">
        <f>LOOKUP(B366,#REF!,#REF!)</f>
        <v>#REF!</v>
      </c>
      <c r="K366" s="16" t="e">
        <f>LOOKUP(B366,#REF!,#REF!)</f>
        <v>#REF!</v>
      </c>
      <c r="L366" s="17"/>
      <c r="M366" s="18"/>
      <c r="N366" s="18"/>
      <c r="O366" s="19"/>
      <c r="P366" s="19"/>
      <c r="Q366" s="20"/>
      <c r="R366" s="21"/>
      <c r="S366" s="19"/>
    </row>
    <row r="367" spans="1:19" ht="17.399999999999999" customHeight="1" x14ac:dyDescent="0.3">
      <c r="A367" s="3">
        <v>365</v>
      </c>
      <c r="B367" s="12" t="s">
        <v>796</v>
      </c>
      <c r="C367" s="29" t="e">
        <f t="shared" ca="1" si="35"/>
        <v>#DIV/0!</v>
      </c>
      <c r="D367" s="35" t="e">
        <f t="shared" ca="1" si="36"/>
        <v>#DIV/0!</v>
      </c>
      <c r="E367" s="29" t="e">
        <f t="shared" ca="1" si="37"/>
        <v>#REF!</v>
      </c>
      <c r="F367" s="13" t="e">
        <f t="shared" ca="1" si="38"/>
        <v>#REF!</v>
      </c>
      <c r="G367" s="29" t="e">
        <f t="shared" ca="1" si="39"/>
        <v>#REF!</v>
      </c>
      <c r="H367" s="28" t="e">
        <f t="shared" ca="1" si="40"/>
        <v>#REF!</v>
      </c>
      <c r="I367" s="28" t="str">
        <f t="shared" si="41"/>
        <v>TAVHL TAV HAVALIMANLARI</v>
      </c>
      <c r="J367" s="16" t="e">
        <f>LOOKUP(B367,#REF!,#REF!)</f>
        <v>#REF!</v>
      </c>
      <c r="K367" s="16" t="e">
        <f>LOOKUP(B367,#REF!,#REF!)</f>
        <v>#REF!</v>
      </c>
      <c r="L367" s="17"/>
      <c r="M367" s="18"/>
      <c r="N367" s="18"/>
      <c r="O367" s="19"/>
      <c r="P367" s="19"/>
      <c r="Q367" s="20"/>
      <c r="R367" s="21"/>
      <c r="S367" s="19"/>
    </row>
    <row r="368" spans="1:19" ht="17.399999999999999" customHeight="1" x14ac:dyDescent="0.3">
      <c r="A368" s="3">
        <v>366</v>
      </c>
      <c r="B368" s="12" t="s">
        <v>797</v>
      </c>
      <c r="C368" s="29" t="e">
        <f t="shared" ca="1" si="35"/>
        <v>#DIV/0!</v>
      </c>
      <c r="D368" s="35" t="e">
        <f t="shared" ca="1" si="36"/>
        <v>#DIV/0!</v>
      </c>
      <c r="E368" s="29" t="e">
        <f t="shared" ca="1" si="37"/>
        <v>#REF!</v>
      </c>
      <c r="F368" s="13" t="e">
        <f t="shared" ca="1" si="38"/>
        <v>#REF!</v>
      </c>
      <c r="G368" s="29" t="e">
        <f t="shared" ca="1" si="39"/>
        <v>#REF!</v>
      </c>
      <c r="H368" s="28" t="e">
        <f t="shared" ca="1" si="40"/>
        <v>#REF!</v>
      </c>
      <c r="I368" s="28" t="str">
        <f t="shared" si="41"/>
        <v>TBORG T.TUBORG</v>
      </c>
      <c r="J368" s="16" t="e">
        <f>LOOKUP(B368,#REF!,#REF!)</f>
        <v>#REF!</v>
      </c>
      <c r="K368" s="16" t="e">
        <f>LOOKUP(B368,#REF!,#REF!)</f>
        <v>#REF!</v>
      </c>
      <c r="L368" s="17"/>
      <c r="M368" s="18"/>
      <c r="N368" s="18"/>
      <c r="O368" s="19"/>
      <c r="P368" s="19"/>
      <c r="Q368" s="20"/>
      <c r="R368" s="21"/>
      <c r="S368" s="19"/>
    </row>
    <row r="369" spans="1:19" ht="17.399999999999999" customHeight="1" x14ac:dyDescent="0.3">
      <c r="A369" s="3">
        <v>367</v>
      </c>
      <c r="B369" s="12" t="s">
        <v>798</v>
      </c>
      <c r="C369" s="29" t="e">
        <f t="shared" ca="1" si="35"/>
        <v>#DIV/0!</v>
      </c>
      <c r="D369" s="35" t="e">
        <f t="shared" ca="1" si="36"/>
        <v>#DIV/0!</v>
      </c>
      <c r="E369" s="29" t="e">
        <f t="shared" ca="1" si="37"/>
        <v>#REF!</v>
      </c>
      <c r="F369" s="13" t="e">
        <f t="shared" ca="1" si="38"/>
        <v>#REF!</v>
      </c>
      <c r="G369" s="29" t="e">
        <f t="shared" ca="1" si="39"/>
        <v>#REF!</v>
      </c>
      <c r="H369" s="28" t="e">
        <f t="shared" ca="1" si="40"/>
        <v>#REF!</v>
      </c>
      <c r="I369" s="28" t="str">
        <f t="shared" si="41"/>
        <v>TCELL TURKCELL</v>
      </c>
      <c r="J369" s="16" t="e">
        <f>LOOKUP(B369,#REF!,#REF!)</f>
        <v>#REF!</v>
      </c>
      <c r="K369" s="16" t="e">
        <f>LOOKUP(B369,#REF!,#REF!)</f>
        <v>#REF!</v>
      </c>
      <c r="L369" s="17"/>
      <c r="M369" s="18"/>
      <c r="N369" s="18"/>
      <c r="O369" s="19"/>
      <c r="P369" s="19"/>
      <c r="Q369" s="20"/>
      <c r="R369" s="21"/>
      <c r="S369" s="19"/>
    </row>
    <row r="370" spans="1:19" ht="17.399999999999999" customHeight="1" x14ac:dyDescent="0.3">
      <c r="A370" s="3">
        <v>368</v>
      </c>
      <c r="B370" s="12" t="s">
        <v>799</v>
      </c>
      <c r="C370" s="29" t="e">
        <f t="shared" ca="1" si="35"/>
        <v>#DIV/0!</v>
      </c>
      <c r="D370" s="35" t="e">
        <f t="shared" ca="1" si="36"/>
        <v>#DIV/0!</v>
      </c>
      <c r="E370" s="29" t="e">
        <f t="shared" ca="1" si="37"/>
        <v>#REF!</v>
      </c>
      <c r="F370" s="13" t="e">
        <f t="shared" ca="1" si="38"/>
        <v>#REF!</v>
      </c>
      <c r="G370" s="29" t="e">
        <f t="shared" ca="1" si="39"/>
        <v>#REF!</v>
      </c>
      <c r="H370" s="28" t="e">
        <f t="shared" ca="1" si="40"/>
        <v>#REF!</v>
      </c>
      <c r="I370" s="28" t="str">
        <f t="shared" si="41"/>
        <v>TDGYO TREND GMYO</v>
      </c>
      <c r="J370" s="16" t="e">
        <f>LOOKUP(B370,#REF!,#REF!)</f>
        <v>#REF!</v>
      </c>
      <c r="K370" s="16" t="e">
        <f>LOOKUP(B370,#REF!,#REF!)</f>
        <v>#REF!</v>
      </c>
      <c r="L370" s="17"/>
      <c r="M370" s="18"/>
      <c r="N370" s="18"/>
      <c r="O370" s="19"/>
      <c r="P370" s="19"/>
      <c r="Q370" s="20"/>
      <c r="R370" s="21"/>
      <c r="S370" s="19"/>
    </row>
    <row r="371" spans="1:19" ht="17.399999999999999" customHeight="1" x14ac:dyDescent="0.3">
      <c r="A371" s="3">
        <v>369</v>
      </c>
      <c r="B371" s="12" t="s">
        <v>800</v>
      </c>
      <c r="C371" s="29" t="e">
        <f t="shared" ca="1" si="35"/>
        <v>#DIV/0!</v>
      </c>
      <c r="D371" s="35" t="e">
        <f t="shared" ca="1" si="36"/>
        <v>#DIV/0!</v>
      </c>
      <c r="E371" s="29" t="e">
        <f t="shared" ca="1" si="37"/>
        <v>#REF!</v>
      </c>
      <c r="F371" s="13" t="e">
        <f t="shared" ca="1" si="38"/>
        <v>#REF!</v>
      </c>
      <c r="G371" s="29" t="e">
        <f t="shared" ca="1" si="39"/>
        <v>#REF!</v>
      </c>
      <c r="H371" s="28" t="e">
        <f t="shared" ca="1" si="40"/>
        <v>#REF!</v>
      </c>
      <c r="I371" s="28" t="str">
        <f t="shared" si="41"/>
        <v>TEKTU TEK-ART TURIZM</v>
      </c>
      <c r="J371" s="16" t="e">
        <f>LOOKUP(B371,#REF!,#REF!)</f>
        <v>#REF!</v>
      </c>
      <c r="K371" s="16" t="e">
        <f>LOOKUP(B371,#REF!,#REF!)</f>
        <v>#REF!</v>
      </c>
      <c r="L371" s="17"/>
      <c r="M371" s="18"/>
      <c r="N371" s="18"/>
      <c r="O371" s="19"/>
      <c r="P371" s="19"/>
      <c r="Q371" s="20"/>
      <c r="R371" s="21"/>
      <c r="S371" s="19"/>
    </row>
    <row r="372" spans="1:19" ht="17.399999999999999" customHeight="1" x14ac:dyDescent="0.3">
      <c r="A372" s="3">
        <v>370</v>
      </c>
      <c r="B372" s="12" t="s">
        <v>801</v>
      </c>
      <c r="C372" s="29" t="e">
        <f t="shared" ca="1" si="35"/>
        <v>#DIV/0!</v>
      </c>
      <c r="D372" s="35" t="e">
        <f t="shared" ca="1" si="36"/>
        <v>#DIV/0!</v>
      </c>
      <c r="E372" s="29" t="e">
        <f t="shared" ca="1" si="37"/>
        <v>#REF!</v>
      </c>
      <c r="F372" s="13" t="e">
        <f t="shared" ca="1" si="38"/>
        <v>#REF!</v>
      </c>
      <c r="G372" s="29" t="e">
        <f t="shared" ca="1" si="39"/>
        <v>#REF!</v>
      </c>
      <c r="H372" s="28" t="e">
        <f t="shared" ca="1" si="40"/>
        <v>#REF!</v>
      </c>
      <c r="I372" s="28" t="str">
        <f t="shared" si="41"/>
        <v>TGSAS TGS DIS TICARET</v>
      </c>
      <c r="J372" s="16" t="e">
        <f>LOOKUP(B372,#REF!,#REF!)</f>
        <v>#REF!</v>
      </c>
      <c r="K372" s="16" t="e">
        <f>LOOKUP(B372,#REF!,#REF!)</f>
        <v>#REF!</v>
      </c>
      <c r="L372" s="17"/>
      <c r="M372" s="18"/>
      <c r="N372" s="18"/>
      <c r="O372" s="19"/>
      <c r="P372" s="19"/>
      <c r="Q372" s="20"/>
      <c r="R372" s="21"/>
      <c r="S372" s="19"/>
    </row>
    <row r="373" spans="1:19" ht="17.399999999999999" customHeight="1" x14ac:dyDescent="0.3">
      <c r="A373" s="3">
        <v>371</v>
      </c>
      <c r="B373" s="12" t="s">
        <v>802</v>
      </c>
      <c r="C373" s="29" t="e">
        <f t="shared" ca="1" si="35"/>
        <v>#DIV/0!</v>
      </c>
      <c r="D373" s="35" t="e">
        <f t="shared" ca="1" si="36"/>
        <v>#DIV/0!</v>
      </c>
      <c r="E373" s="29" t="e">
        <f t="shared" ca="1" si="37"/>
        <v>#REF!</v>
      </c>
      <c r="F373" s="13" t="e">
        <f t="shared" ca="1" si="38"/>
        <v>#REF!</v>
      </c>
      <c r="G373" s="29" t="e">
        <f t="shared" ca="1" si="39"/>
        <v>#REF!</v>
      </c>
      <c r="H373" s="28" t="e">
        <f t="shared" ca="1" si="40"/>
        <v>#REF!</v>
      </c>
      <c r="I373" s="28" t="str">
        <f t="shared" si="41"/>
        <v>THYAO TURK HAVA YOLLARI</v>
      </c>
      <c r="J373" s="16" t="e">
        <f>LOOKUP(B373,#REF!,#REF!)</f>
        <v>#REF!</v>
      </c>
      <c r="K373" s="16" t="e">
        <f>LOOKUP(B373,#REF!,#REF!)</f>
        <v>#REF!</v>
      </c>
      <c r="L373" s="17"/>
      <c r="M373" s="18"/>
      <c r="N373" s="18"/>
      <c r="O373" s="19"/>
      <c r="P373" s="19"/>
      <c r="Q373" s="20"/>
      <c r="R373" s="21"/>
      <c r="S373" s="19"/>
    </row>
    <row r="374" spans="1:19" ht="17.399999999999999" customHeight="1" x14ac:dyDescent="0.3">
      <c r="A374" s="3">
        <v>372</v>
      </c>
      <c r="B374" s="12" t="s">
        <v>803</v>
      </c>
      <c r="C374" s="29" t="e">
        <f t="shared" ca="1" si="35"/>
        <v>#DIV/0!</v>
      </c>
      <c r="D374" s="35" t="e">
        <f t="shared" ca="1" si="36"/>
        <v>#DIV/0!</v>
      </c>
      <c r="E374" s="29" t="e">
        <f t="shared" ca="1" si="37"/>
        <v>#REF!</v>
      </c>
      <c r="F374" s="13" t="e">
        <f t="shared" ca="1" si="38"/>
        <v>#REF!</v>
      </c>
      <c r="G374" s="29" t="e">
        <f t="shared" ca="1" si="39"/>
        <v>#REF!</v>
      </c>
      <c r="H374" s="28" t="e">
        <f t="shared" ca="1" si="40"/>
        <v>#REF!</v>
      </c>
      <c r="I374" s="28" t="str">
        <f t="shared" si="41"/>
        <v>TIRE MONDI TIRE KUTSAN</v>
      </c>
      <c r="J374" s="16" t="e">
        <f>LOOKUP(B374,#REF!,#REF!)</f>
        <v>#REF!</v>
      </c>
      <c r="K374" s="16" t="e">
        <f>LOOKUP(B374,#REF!,#REF!)</f>
        <v>#REF!</v>
      </c>
      <c r="L374" s="17"/>
      <c r="M374" s="18"/>
      <c r="N374" s="18"/>
      <c r="O374" s="19"/>
      <c r="P374" s="19"/>
      <c r="Q374" s="20"/>
      <c r="R374" s="21"/>
      <c r="S374" s="19"/>
    </row>
    <row r="375" spans="1:19" ht="17.399999999999999" customHeight="1" x14ac:dyDescent="0.3">
      <c r="A375" s="3">
        <v>373</v>
      </c>
      <c r="B375" s="12" t="s">
        <v>804</v>
      </c>
      <c r="C375" s="29" t="e">
        <f t="shared" ca="1" si="35"/>
        <v>#DIV/0!</v>
      </c>
      <c r="D375" s="35" t="e">
        <f t="shared" ca="1" si="36"/>
        <v>#DIV/0!</v>
      </c>
      <c r="E375" s="29" t="e">
        <f t="shared" ca="1" si="37"/>
        <v>#REF!</v>
      </c>
      <c r="F375" s="13" t="e">
        <f t="shared" ca="1" si="38"/>
        <v>#REF!</v>
      </c>
      <c r="G375" s="29" t="e">
        <f t="shared" ca="1" si="39"/>
        <v>#REF!</v>
      </c>
      <c r="H375" s="28" t="e">
        <f t="shared" ca="1" si="40"/>
        <v>#REF!</v>
      </c>
      <c r="I375" s="28" t="str">
        <f t="shared" si="41"/>
        <v>TKFEN TEKFEN HOLDING</v>
      </c>
      <c r="J375" s="16" t="e">
        <f>LOOKUP(B375,#REF!,#REF!)</f>
        <v>#REF!</v>
      </c>
      <c r="K375" s="16" t="e">
        <f>LOOKUP(B375,#REF!,#REF!)</f>
        <v>#REF!</v>
      </c>
      <c r="L375" s="17"/>
      <c r="M375" s="18"/>
      <c r="N375" s="18"/>
      <c r="O375" s="19"/>
      <c r="P375" s="19"/>
      <c r="Q375" s="20"/>
      <c r="R375" s="21"/>
      <c r="S375" s="19"/>
    </row>
    <row r="376" spans="1:19" ht="17.399999999999999" customHeight="1" x14ac:dyDescent="0.3">
      <c r="A376" s="3">
        <v>374</v>
      </c>
      <c r="B376" s="12" t="s">
        <v>805</v>
      </c>
      <c r="C376" s="29" t="e">
        <f t="shared" ca="1" si="35"/>
        <v>#DIV/0!</v>
      </c>
      <c r="D376" s="35" t="e">
        <f t="shared" ca="1" si="36"/>
        <v>#DIV/0!</v>
      </c>
      <c r="E376" s="29" t="e">
        <f t="shared" ca="1" si="37"/>
        <v>#REF!</v>
      </c>
      <c r="F376" s="13" t="e">
        <f t="shared" ca="1" si="38"/>
        <v>#REF!</v>
      </c>
      <c r="G376" s="29" t="e">
        <f t="shared" ca="1" si="39"/>
        <v>#REF!</v>
      </c>
      <c r="H376" s="28" t="e">
        <f t="shared" ca="1" si="40"/>
        <v>#REF!</v>
      </c>
      <c r="I376" s="28" t="str">
        <f t="shared" si="41"/>
        <v>TKNSA TEKNOSA IC VE DIS TICARET</v>
      </c>
      <c r="J376" s="16" t="e">
        <f>LOOKUP(B376,#REF!,#REF!)</f>
        <v>#REF!</v>
      </c>
      <c r="K376" s="16" t="e">
        <f>LOOKUP(B376,#REF!,#REF!)</f>
        <v>#REF!</v>
      </c>
      <c r="L376" s="17"/>
      <c r="M376" s="18"/>
      <c r="N376" s="18"/>
      <c r="O376" s="19"/>
      <c r="P376" s="19"/>
      <c r="Q376" s="20"/>
      <c r="R376" s="21"/>
      <c r="S376" s="19"/>
    </row>
    <row r="377" spans="1:19" ht="17.399999999999999" customHeight="1" x14ac:dyDescent="0.3">
      <c r="A377" s="3">
        <v>375</v>
      </c>
      <c r="B377" s="12" t="s">
        <v>806</v>
      </c>
      <c r="C377" s="29" t="e">
        <f t="shared" ca="1" si="35"/>
        <v>#DIV/0!</v>
      </c>
      <c r="D377" s="35" t="e">
        <f t="shared" ca="1" si="36"/>
        <v>#DIV/0!</v>
      </c>
      <c r="E377" s="29" t="e">
        <f t="shared" ca="1" si="37"/>
        <v>#REF!</v>
      </c>
      <c r="F377" s="13" t="e">
        <f t="shared" ca="1" si="38"/>
        <v>#REF!</v>
      </c>
      <c r="G377" s="29" t="e">
        <f t="shared" ca="1" si="39"/>
        <v>#REF!</v>
      </c>
      <c r="H377" s="28" t="e">
        <f t="shared" ca="1" si="40"/>
        <v>#REF!</v>
      </c>
      <c r="I377" s="28" t="str">
        <f t="shared" si="41"/>
        <v>TKURU TAZE KURU GIDA</v>
      </c>
      <c r="J377" s="16" t="e">
        <f>LOOKUP(B377,#REF!,#REF!)</f>
        <v>#REF!</v>
      </c>
      <c r="K377" s="16" t="e">
        <f>LOOKUP(B377,#REF!,#REF!)</f>
        <v>#REF!</v>
      </c>
      <c r="L377" s="17"/>
      <c r="M377" s="18"/>
      <c r="N377" s="18"/>
      <c r="O377" s="19"/>
      <c r="P377" s="19"/>
      <c r="Q377" s="20"/>
      <c r="R377" s="21"/>
      <c r="S377" s="19"/>
    </row>
    <row r="378" spans="1:19" ht="17.399999999999999" customHeight="1" x14ac:dyDescent="0.3">
      <c r="A378" s="3">
        <v>376</v>
      </c>
      <c r="B378" s="12" t="s">
        <v>807</v>
      </c>
      <c r="C378" s="29" t="e">
        <f t="shared" ca="1" si="35"/>
        <v>#DIV/0!</v>
      </c>
      <c r="D378" s="35" t="e">
        <f t="shared" ca="1" si="36"/>
        <v>#DIV/0!</v>
      </c>
      <c r="E378" s="29" t="e">
        <f t="shared" ca="1" si="37"/>
        <v>#REF!</v>
      </c>
      <c r="F378" s="13" t="e">
        <f t="shared" ca="1" si="38"/>
        <v>#REF!</v>
      </c>
      <c r="G378" s="29" t="e">
        <f t="shared" ca="1" si="39"/>
        <v>#REF!</v>
      </c>
      <c r="H378" s="28" t="e">
        <f t="shared" ca="1" si="40"/>
        <v>#REF!</v>
      </c>
      <c r="I378" s="28" t="str">
        <f t="shared" si="41"/>
        <v>TLMAN TRABZON LIMAN</v>
      </c>
      <c r="J378" s="16" t="e">
        <f>LOOKUP(B378,#REF!,#REF!)</f>
        <v>#REF!</v>
      </c>
      <c r="K378" s="16" t="e">
        <f>LOOKUP(B378,#REF!,#REF!)</f>
        <v>#REF!</v>
      </c>
      <c r="L378" s="17"/>
      <c r="M378" s="18"/>
      <c r="N378" s="18"/>
      <c r="O378" s="19"/>
      <c r="P378" s="19"/>
      <c r="Q378" s="20"/>
      <c r="R378" s="21"/>
      <c r="S378" s="19"/>
    </row>
    <row r="379" spans="1:19" ht="17.399999999999999" customHeight="1" x14ac:dyDescent="0.3">
      <c r="A379" s="3">
        <v>377</v>
      </c>
      <c r="B379" s="12" t="s">
        <v>808</v>
      </c>
      <c r="C379" s="29" t="e">
        <f t="shared" ca="1" si="35"/>
        <v>#DIV/0!</v>
      </c>
      <c r="D379" s="35" t="e">
        <f t="shared" ca="1" si="36"/>
        <v>#DIV/0!</v>
      </c>
      <c r="E379" s="29" t="e">
        <f t="shared" ca="1" si="37"/>
        <v>#REF!</v>
      </c>
      <c r="F379" s="13" t="e">
        <f t="shared" ca="1" si="38"/>
        <v>#REF!</v>
      </c>
      <c r="G379" s="29" t="e">
        <f t="shared" ca="1" si="39"/>
        <v>#REF!</v>
      </c>
      <c r="H379" s="28" t="e">
        <f t="shared" ca="1" si="40"/>
        <v>#REF!</v>
      </c>
      <c r="I379" s="28" t="str">
        <f t="shared" si="41"/>
        <v>TMPOL TEMAPOL POLIMER PLASTIK</v>
      </c>
      <c r="J379" s="16" t="e">
        <f>LOOKUP(B379,#REF!,#REF!)</f>
        <v>#REF!</v>
      </c>
      <c r="K379" s="16" t="e">
        <f>LOOKUP(B379,#REF!,#REF!)</f>
        <v>#REF!</v>
      </c>
      <c r="L379" s="17"/>
      <c r="M379" s="18"/>
      <c r="N379" s="18"/>
      <c r="O379" s="19"/>
      <c r="P379" s="19"/>
      <c r="Q379" s="20"/>
      <c r="R379" s="21"/>
      <c r="S379" s="19"/>
    </row>
    <row r="380" spans="1:19" ht="17.399999999999999" customHeight="1" x14ac:dyDescent="0.3">
      <c r="A380" s="3">
        <v>378</v>
      </c>
      <c r="B380" s="12" t="s">
        <v>809</v>
      </c>
      <c r="C380" s="29" t="e">
        <f t="shared" ca="1" si="35"/>
        <v>#DIV/0!</v>
      </c>
      <c r="D380" s="35" t="e">
        <f t="shared" ca="1" si="36"/>
        <v>#DIV/0!</v>
      </c>
      <c r="E380" s="29" t="e">
        <f t="shared" ca="1" si="37"/>
        <v>#REF!</v>
      </c>
      <c r="F380" s="13" t="e">
        <f t="shared" ca="1" si="38"/>
        <v>#REF!</v>
      </c>
      <c r="G380" s="29" t="e">
        <f t="shared" ca="1" si="39"/>
        <v>#REF!</v>
      </c>
      <c r="H380" s="28" t="e">
        <f t="shared" ca="1" si="40"/>
        <v>#REF!</v>
      </c>
      <c r="I380" s="28" t="str">
        <f t="shared" si="41"/>
        <v>TMSN TUMOSAN MOTOR VE TRAKTOR</v>
      </c>
      <c r="J380" s="16" t="e">
        <f>LOOKUP(B380,#REF!,#REF!)</f>
        <v>#REF!</v>
      </c>
      <c r="K380" s="16" t="e">
        <f>LOOKUP(B380,#REF!,#REF!)</f>
        <v>#REF!</v>
      </c>
      <c r="L380" s="17"/>
      <c r="M380" s="18"/>
      <c r="N380" s="18"/>
      <c r="O380" s="19"/>
      <c r="P380" s="19"/>
      <c r="Q380" s="20"/>
      <c r="R380" s="21"/>
      <c r="S380" s="19"/>
    </row>
    <row r="381" spans="1:19" ht="17.399999999999999" customHeight="1" x14ac:dyDescent="0.3">
      <c r="A381" s="3">
        <v>379</v>
      </c>
      <c r="B381" s="12" t="s">
        <v>810</v>
      </c>
      <c r="C381" s="29" t="e">
        <f t="shared" ca="1" si="35"/>
        <v>#DIV/0!</v>
      </c>
      <c r="D381" s="35" t="e">
        <f t="shared" ca="1" si="36"/>
        <v>#DIV/0!</v>
      </c>
      <c r="E381" s="29" t="e">
        <f t="shared" ca="1" si="37"/>
        <v>#REF!</v>
      </c>
      <c r="F381" s="13" t="e">
        <f t="shared" ca="1" si="38"/>
        <v>#REF!</v>
      </c>
      <c r="G381" s="29" t="e">
        <f t="shared" ca="1" si="39"/>
        <v>#REF!</v>
      </c>
      <c r="H381" s="28" t="e">
        <f t="shared" ca="1" si="40"/>
        <v>#REF!</v>
      </c>
      <c r="I381" s="28" t="str">
        <f t="shared" si="41"/>
        <v>TOASO TOFAS OTO. FAB.</v>
      </c>
      <c r="J381" s="16" t="e">
        <f>LOOKUP(B381,#REF!,#REF!)</f>
        <v>#REF!</v>
      </c>
      <c r="K381" s="16" t="e">
        <f>LOOKUP(B381,#REF!,#REF!)</f>
        <v>#REF!</v>
      </c>
      <c r="L381" s="17"/>
      <c r="M381" s="18"/>
      <c r="N381" s="18"/>
      <c r="O381" s="19"/>
      <c r="P381" s="19"/>
      <c r="Q381" s="20"/>
      <c r="R381" s="21"/>
      <c r="S381" s="19"/>
    </row>
    <row r="382" spans="1:19" ht="17.399999999999999" customHeight="1" x14ac:dyDescent="0.3">
      <c r="A382" s="3">
        <v>380</v>
      </c>
      <c r="B382" s="12" t="s">
        <v>811</v>
      </c>
      <c r="C382" s="29" t="e">
        <f t="shared" ca="1" si="35"/>
        <v>#DIV/0!</v>
      </c>
      <c r="D382" s="35" t="e">
        <f t="shared" ca="1" si="36"/>
        <v>#DIV/0!</v>
      </c>
      <c r="E382" s="29" t="e">
        <f t="shared" ca="1" si="37"/>
        <v>#REF!</v>
      </c>
      <c r="F382" s="13" t="e">
        <f t="shared" ca="1" si="38"/>
        <v>#REF!</v>
      </c>
      <c r="G382" s="29" t="e">
        <f t="shared" ca="1" si="39"/>
        <v>#REF!</v>
      </c>
      <c r="H382" s="28" t="e">
        <f t="shared" ca="1" si="40"/>
        <v>#REF!</v>
      </c>
      <c r="I382" s="28" t="str">
        <f t="shared" si="41"/>
        <v>TRCAS TURCAS PETROL</v>
      </c>
      <c r="J382" s="16" t="e">
        <f>LOOKUP(B382,#REF!,#REF!)</f>
        <v>#REF!</v>
      </c>
      <c r="K382" s="16" t="e">
        <f>LOOKUP(B382,#REF!,#REF!)</f>
        <v>#REF!</v>
      </c>
      <c r="L382" s="17"/>
      <c r="M382" s="18"/>
      <c r="N382" s="18"/>
      <c r="O382" s="19"/>
      <c r="P382" s="19"/>
      <c r="Q382" s="19"/>
      <c r="R382" s="20"/>
      <c r="S382" s="19"/>
    </row>
    <row r="383" spans="1:19" ht="17.399999999999999" customHeight="1" x14ac:dyDescent="0.3">
      <c r="A383" s="3">
        <v>381</v>
      </c>
      <c r="B383" s="12" t="s">
        <v>812</v>
      </c>
      <c r="C383" s="29" t="e">
        <f t="shared" ca="1" si="35"/>
        <v>#DIV/0!</v>
      </c>
      <c r="D383" s="35" t="e">
        <f t="shared" ca="1" si="36"/>
        <v>#DIV/0!</v>
      </c>
      <c r="E383" s="29" t="e">
        <f t="shared" ca="1" si="37"/>
        <v>#REF!</v>
      </c>
      <c r="F383" s="13" t="e">
        <f t="shared" ca="1" si="38"/>
        <v>#REF!</v>
      </c>
      <c r="G383" s="29" t="e">
        <f t="shared" ca="1" si="39"/>
        <v>#REF!</v>
      </c>
      <c r="H383" s="28" t="e">
        <f t="shared" ca="1" si="40"/>
        <v>#REF!</v>
      </c>
      <c r="I383" s="28" t="str">
        <f t="shared" si="41"/>
        <v>TRGYO TORUNLAR GMYO</v>
      </c>
      <c r="J383" s="16" t="e">
        <f>LOOKUP(B383,#REF!,#REF!)</f>
        <v>#REF!</v>
      </c>
      <c r="K383" s="16" t="e">
        <f>LOOKUP(B383,#REF!,#REF!)</f>
        <v>#REF!</v>
      </c>
      <c r="L383" s="17"/>
      <c r="M383" s="18"/>
      <c r="N383" s="18"/>
      <c r="O383" s="19"/>
      <c r="P383" s="19"/>
      <c r="Q383" s="20"/>
      <c r="R383" s="21"/>
      <c r="S383" s="19"/>
    </row>
    <row r="384" spans="1:19" ht="17.399999999999999" customHeight="1" x14ac:dyDescent="0.3">
      <c r="A384" s="3">
        <v>382</v>
      </c>
      <c r="B384" s="12" t="s">
        <v>813</v>
      </c>
      <c r="C384" s="29" t="e">
        <f t="shared" ca="1" si="35"/>
        <v>#DIV/0!</v>
      </c>
      <c r="D384" s="35" t="e">
        <f t="shared" ca="1" si="36"/>
        <v>#DIV/0!</v>
      </c>
      <c r="E384" s="29" t="e">
        <f t="shared" ca="1" si="37"/>
        <v>#REF!</v>
      </c>
      <c r="F384" s="13" t="e">
        <f t="shared" ca="1" si="38"/>
        <v>#REF!</v>
      </c>
      <c r="G384" s="29" t="e">
        <f t="shared" ca="1" si="39"/>
        <v>#REF!</v>
      </c>
      <c r="H384" s="28" t="e">
        <f t="shared" ca="1" si="40"/>
        <v>#REF!</v>
      </c>
      <c r="I384" s="28" t="str">
        <f t="shared" si="41"/>
        <v>TRILC TURK ILAC SERUM</v>
      </c>
      <c r="J384" s="16" t="e">
        <f>LOOKUP(B384,#REF!,#REF!)</f>
        <v>#REF!</v>
      </c>
      <c r="K384" s="16" t="e">
        <f>LOOKUP(B384,#REF!,#REF!)</f>
        <v>#REF!</v>
      </c>
      <c r="L384" s="17"/>
      <c r="M384" s="18"/>
      <c r="N384" s="18"/>
      <c r="O384" s="19"/>
      <c r="P384" s="19"/>
      <c r="Q384" s="20"/>
      <c r="R384" s="21"/>
      <c r="S384" s="19"/>
    </row>
    <row r="385" spans="1:19" ht="17.399999999999999" customHeight="1" x14ac:dyDescent="0.3">
      <c r="A385" s="3">
        <v>383</v>
      </c>
      <c r="B385" s="12" t="s">
        <v>814</v>
      </c>
      <c r="C385" s="29" t="e">
        <f t="shared" ca="1" si="35"/>
        <v>#DIV/0!</v>
      </c>
      <c r="D385" s="35" t="e">
        <f t="shared" ca="1" si="36"/>
        <v>#DIV/0!</v>
      </c>
      <c r="E385" s="29" t="e">
        <f t="shared" ca="1" si="37"/>
        <v>#REF!</v>
      </c>
      <c r="F385" s="13" t="e">
        <f t="shared" ca="1" si="38"/>
        <v>#REF!</v>
      </c>
      <c r="G385" s="29" t="e">
        <f t="shared" ca="1" si="39"/>
        <v>#REF!</v>
      </c>
      <c r="H385" s="28" t="e">
        <f t="shared" ca="1" si="40"/>
        <v>#REF!</v>
      </c>
      <c r="I385" s="28" t="str">
        <f t="shared" si="41"/>
        <v>TSGYO TSKB GMYO</v>
      </c>
      <c r="J385" s="16" t="e">
        <f>LOOKUP(B385,#REF!,#REF!)</f>
        <v>#REF!</v>
      </c>
      <c r="K385" s="16" t="e">
        <f>LOOKUP(B385,#REF!,#REF!)</f>
        <v>#REF!</v>
      </c>
      <c r="L385" s="17"/>
      <c r="M385" s="18"/>
      <c r="N385" s="18"/>
      <c r="O385" s="19"/>
      <c r="P385" s="19"/>
      <c r="Q385" s="20"/>
      <c r="R385" s="21"/>
      <c r="S385" s="19"/>
    </row>
    <row r="386" spans="1:19" ht="17.399999999999999" customHeight="1" x14ac:dyDescent="0.3">
      <c r="A386" s="3">
        <v>384</v>
      </c>
      <c r="B386" s="12" t="s">
        <v>815</v>
      </c>
      <c r="C386" s="29" t="e">
        <f t="shared" ca="1" si="35"/>
        <v>#DIV/0!</v>
      </c>
      <c r="D386" s="35" t="e">
        <f t="shared" ca="1" si="36"/>
        <v>#DIV/0!</v>
      </c>
      <c r="E386" s="29" t="e">
        <f t="shared" ca="1" si="37"/>
        <v>#REF!</v>
      </c>
      <c r="F386" s="13" t="e">
        <f t="shared" ca="1" si="38"/>
        <v>#REF!</v>
      </c>
      <c r="G386" s="29" t="e">
        <f t="shared" ca="1" si="39"/>
        <v>#REF!</v>
      </c>
      <c r="H386" s="28" t="e">
        <f t="shared" ca="1" si="40"/>
        <v>#REF!</v>
      </c>
      <c r="I386" s="28" t="str">
        <f t="shared" si="41"/>
        <v>TSKB T.S.K.B.</v>
      </c>
      <c r="J386" s="16" t="e">
        <f>LOOKUP(B386,#REF!,#REF!)</f>
        <v>#REF!</v>
      </c>
      <c r="K386" s="16" t="e">
        <f>LOOKUP(B386,#REF!,#REF!)</f>
        <v>#REF!</v>
      </c>
      <c r="L386" s="17"/>
      <c r="M386" s="18"/>
      <c r="N386" s="18"/>
      <c r="O386" s="19"/>
      <c r="P386" s="19"/>
      <c r="Q386" s="20"/>
      <c r="R386" s="21"/>
      <c r="S386" s="19"/>
    </row>
    <row r="387" spans="1:19" ht="17.399999999999999" customHeight="1" x14ac:dyDescent="0.3">
      <c r="A387" s="3">
        <v>385</v>
      </c>
      <c r="B387" s="12" t="s">
        <v>816</v>
      </c>
      <c r="C387" s="29" t="e">
        <f t="shared" ca="1" si="35"/>
        <v>#DIV/0!</v>
      </c>
      <c r="D387" s="35" t="e">
        <f t="shared" ca="1" si="36"/>
        <v>#DIV/0!</v>
      </c>
      <c r="E387" s="29" t="e">
        <f t="shared" ca="1" si="37"/>
        <v>#REF!</v>
      </c>
      <c r="F387" s="13" t="e">
        <f t="shared" ca="1" si="38"/>
        <v>#REF!</v>
      </c>
      <c r="G387" s="29" t="e">
        <f t="shared" ca="1" si="39"/>
        <v>#REF!</v>
      </c>
      <c r="H387" s="28" t="e">
        <f t="shared" ca="1" si="40"/>
        <v>#REF!</v>
      </c>
      <c r="I387" s="28" t="str">
        <f t="shared" si="41"/>
        <v>TSPOR TRABZONSPOR SPORTIF</v>
      </c>
      <c r="J387" s="16" t="e">
        <f>LOOKUP(B387,#REF!,#REF!)</f>
        <v>#REF!</v>
      </c>
      <c r="K387" s="16" t="e">
        <f>LOOKUP(B387,#REF!,#REF!)</f>
        <v>#REF!</v>
      </c>
      <c r="L387" s="17"/>
      <c r="M387" s="18"/>
      <c r="N387" s="18"/>
      <c r="O387" s="19"/>
      <c r="P387" s="19"/>
      <c r="Q387" s="20"/>
      <c r="R387" s="21"/>
      <c r="S387" s="19"/>
    </row>
    <row r="388" spans="1:19" ht="17.399999999999999" customHeight="1" x14ac:dyDescent="0.3">
      <c r="A388" s="3">
        <v>386</v>
      </c>
      <c r="B388" s="12" t="s">
        <v>817</v>
      </c>
      <c r="C388" s="29" t="e">
        <f t="shared" ref="C388:C431" ca="1" si="42">D388</f>
        <v>#DIV/0!</v>
      </c>
      <c r="D388" s="35" t="e">
        <f t="shared" ref="D388:D431" ca="1" si="43">((LOOKUP($J$2,$J$3:$KN$3,J388:KN388)-LOOKUP($K$2,$J$3:$KN$3,J388:KN388))*100)/LOOKUP($K$2,$J$3:$KN$3,J388:KN388)</f>
        <v>#DIV/0!</v>
      </c>
      <c r="E388" s="29" t="e">
        <f t="shared" ref="E388:E431" ca="1" si="44">F388</f>
        <v>#REF!</v>
      </c>
      <c r="F388" s="13" t="e">
        <f t="shared" ref="F388:F431" ca="1" si="45">((LOOKUP($J$2,$J$3:$KN$3,J388:KN388)-LOOKUP($J$3,$J$3:$KN$3,J388:KN388))*100)/LOOKUP($J$2,$J$3:$KN$3,J388:KN388)</f>
        <v>#REF!</v>
      </c>
      <c r="G388" s="29" t="e">
        <f t="shared" ref="G388:G431" ca="1" si="46">H388</f>
        <v>#REF!</v>
      </c>
      <c r="H388" s="28" t="e">
        <f t="shared" ref="H388:H431" ca="1" si="47">((LOOKUP($J$2,$J$3:$KN$3,J388:KN388)-LOOKUP($L$2,$J$3:$FC$3,J388:FC388))*100)/LOOKUP($L$2,$J$3:$FC$3,J388:FC388)</f>
        <v>#REF!</v>
      </c>
      <c r="I388" s="28" t="str">
        <f t="shared" si="41"/>
        <v>TTKOM TURK TELEKOM</v>
      </c>
      <c r="J388" s="16" t="e">
        <f>LOOKUP(B388,#REF!,#REF!)</f>
        <v>#REF!</v>
      </c>
      <c r="K388" s="16" t="e">
        <f>LOOKUP(B388,#REF!,#REF!)</f>
        <v>#REF!</v>
      </c>
      <c r="L388" s="17"/>
      <c r="M388" s="18"/>
      <c r="N388" s="18"/>
      <c r="O388" s="19"/>
      <c r="P388" s="19"/>
      <c r="Q388" s="20"/>
      <c r="R388" s="21"/>
      <c r="S388" s="19"/>
    </row>
    <row r="389" spans="1:19" ht="17.399999999999999" customHeight="1" x14ac:dyDescent="0.3">
      <c r="A389" s="3">
        <v>387</v>
      </c>
      <c r="B389" s="12" t="s">
        <v>818</v>
      </c>
      <c r="C389" s="29" t="e">
        <f t="shared" ca="1" si="42"/>
        <v>#DIV/0!</v>
      </c>
      <c r="D389" s="35" t="e">
        <f t="shared" ca="1" si="43"/>
        <v>#DIV/0!</v>
      </c>
      <c r="E389" s="29" t="e">
        <f t="shared" ca="1" si="44"/>
        <v>#REF!</v>
      </c>
      <c r="F389" s="13" t="e">
        <f t="shared" ca="1" si="45"/>
        <v>#REF!</v>
      </c>
      <c r="G389" s="29" t="e">
        <f t="shared" ca="1" si="46"/>
        <v>#REF!</v>
      </c>
      <c r="H389" s="28" t="e">
        <f t="shared" ca="1" si="47"/>
        <v>#REF!</v>
      </c>
      <c r="I389" s="28" t="str">
        <f t="shared" ref="I389:I431" si="48">B389</f>
        <v>TTRAK TURK TRAKTOR</v>
      </c>
      <c r="J389" s="16" t="e">
        <f>LOOKUP(B389,#REF!,#REF!)</f>
        <v>#REF!</v>
      </c>
      <c r="K389" s="16" t="e">
        <f>LOOKUP(B389,#REF!,#REF!)</f>
        <v>#REF!</v>
      </c>
      <c r="L389" s="17"/>
      <c r="M389" s="18"/>
      <c r="N389" s="18"/>
      <c r="O389" s="19"/>
      <c r="P389" s="19"/>
      <c r="Q389" s="20"/>
      <c r="R389" s="21"/>
      <c r="S389" s="19"/>
    </row>
    <row r="390" spans="1:19" ht="17.399999999999999" customHeight="1" x14ac:dyDescent="0.3">
      <c r="A390" s="3">
        <v>388</v>
      </c>
      <c r="B390" s="12" t="s">
        <v>819</v>
      </c>
      <c r="C390" s="29" t="e">
        <f t="shared" ca="1" si="42"/>
        <v>#DIV/0!</v>
      </c>
      <c r="D390" s="35" t="e">
        <f t="shared" ca="1" si="43"/>
        <v>#DIV/0!</v>
      </c>
      <c r="E390" s="29" t="e">
        <f t="shared" ca="1" si="44"/>
        <v>#REF!</v>
      </c>
      <c r="F390" s="13" t="e">
        <f t="shared" ca="1" si="45"/>
        <v>#REF!</v>
      </c>
      <c r="G390" s="29" t="e">
        <f t="shared" ca="1" si="46"/>
        <v>#REF!</v>
      </c>
      <c r="H390" s="28" t="e">
        <f t="shared" ca="1" si="47"/>
        <v>#REF!</v>
      </c>
      <c r="I390" s="28" t="str">
        <f t="shared" si="48"/>
        <v>TUCLK TUGCELIK</v>
      </c>
      <c r="J390" s="16" t="e">
        <f>LOOKUP(B390,#REF!,#REF!)</f>
        <v>#REF!</v>
      </c>
      <c r="K390" s="16" t="e">
        <f>LOOKUP(B390,#REF!,#REF!)</f>
        <v>#REF!</v>
      </c>
      <c r="L390" s="17"/>
      <c r="M390" s="18"/>
      <c r="N390" s="18"/>
      <c r="O390" s="19"/>
      <c r="P390" s="19"/>
      <c r="Q390" s="20"/>
      <c r="R390" s="21"/>
      <c r="S390" s="19"/>
    </row>
    <row r="391" spans="1:19" ht="17.399999999999999" customHeight="1" x14ac:dyDescent="0.3">
      <c r="A391" s="3">
        <v>389</v>
      </c>
      <c r="B391" s="12" t="s">
        <v>820</v>
      </c>
      <c r="C391" s="29" t="e">
        <f t="shared" ca="1" si="42"/>
        <v>#DIV/0!</v>
      </c>
      <c r="D391" s="35" t="e">
        <f t="shared" ca="1" si="43"/>
        <v>#DIV/0!</v>
      </c>
      <c r="E391" s="29" t="e">
        <f t="shared" ca="1" si="44"/>
        <v>#REF!</v>
      </c>
      <c r="F391" s="13" t="e">
        <f t="shared" ca="1" si="45"/>
        <v>#REF!</v>
      </c>
      <c r="G391" s="29" t="e">
        <f t="shared" ca="1" si="46"/>
        <v>#REF!</v>
      </c>
      <c r="H391" s="28" t="e">
        <f t="shared" ca="1" si="47"/>
        <v>#REF!</v>
      </c>
      <c r="I391" s="28" t="str">
        <f t="shared" si="48"/>
        <v>TUKAS TUKAS</v>
      </c>
      <c r="J391" s="16" t="e">
        <f>LOOKUP(B391,#REF!,#REF!)</f>
        <v>#REF!</v>
      </c>
      <c r="K391" s="16" t="e">
        <f>LOOKUP(B391,#REF!,#REF!)</f>
        <v>#REF!</v>
      </c>
      <c r="L391" s="17"/>
      <c r="M391" s="18"/>
      <c r="N391" s="18"/>
      <c r="O391" s="19"/>
      <c r="P391" s="19"/>
      <c r="Q391" s="19"/>
      <c r="R391" s="20"/>
      <c r="S391" s="19"/>
    </row>
    <row r="392" spans="1:19" ht="17.399999999999999" customHeight="1" x14ac:dyDescent="0.3">
      <c r="A392" s="3">
        <v>390</v>
      </c>
      <c r="B392" s="12" t="s">
        <v>821</v>
      </c>
      <c r="C392" s="29" t="e">
        <f t="shared" ca="1" si="42"/>
        <v>#DIV/0!</v>
      </c>
      <c r="D392" s="35" t="e">
        <f t="shared" ca="1" si="43"/>
        <v>#DIV/0!</v>
      </c>
      <c r="E392" s="29" t="e">
        <f t="shared" ca="1" si="44"/>
        <v>#REF!</v>
      </c>
      <c r="F392" s="13" t="e">
        <f t="shared" ca="1" si="45"/>
        <v>#REF!</v>
      </c>
      <c r="G392" s="29" t="e">
        <f t="shared" ca="1" si="46"/>
        <v>#REF!</v>
      </c>
      <c r="H392" s="28" t="e">
        <f t="shared" ca="1" si="47"/>
        <v>#REF!</v>
      </c>
      <c r="I392" s="28" t="str">
        <f t="shared" si="48"/>
        <v>TUPRS TUPRAS</v>
      </c>
      <c r="J392" s="16" t="e">
        <f>LOOKUP(B392,#REF!,#REF!)</f>
        <v>#REF!</v>
      </c>
      <c r="K392" s="16" t="e">
        <f>LOOKUP(B392,#REF!,#REF!)</f>
        <v>#REF!</v>
      </c>
      <c r="L392" s="17"/>
      <c r="M392" s="18"/>
      <c r="N392" s="18"/>
      <c r="O392" s="19"/>
      <c r="P392" s="19"/>
      <c r="Q392" s="20"/>
      <c r="R392" s="21"/>
      <c r="S392" s="19"/>
    </row>
    <row r="393" spans="1:19" ht="17.399999999999999" customHeight="1" x14ac:dyDescent="0.3">
      <c r="A393" s="3">
        <v>391</v>
      </c>
      <c r="B393" s="12" t="s">
        <v>822</v>
      </c>
      <c r="C393" s="29" t="e">
        <f t="shared" ca="1" si="42"/>
        <v>#DIV/0!</v>
      </c>
      <c r="D393" s="35" t="e">
        <f t="shared" ca="1" si="43"/>
        <v>#DIV/0!</v>
      </c>
      <c r="E393" s="29" t="e">
        <f t="shared" ca="1" si="44"/>
        <v>#REF!</v>
      </c>
      <c r="F393" s="13" t="e">
        <f t="shared" ca="1" si="45"/>
        <v>#REF!</v>
      </c>
      <c r="G393" s="29" t="e">
        <f t="shared" ca="1" si="46"/>
        <v>#REF!</v>
      </c>
      <c r="H393" s="28" t="e">
        <f t="shared" ca="1" si="47"/>
        <v>#REF!</v>
      </c>
      <c r="I393" s="28" t="str">
        <f t="shared" si="48"/>
        <v>TUREX TUREKS TURIZM TASIMACILIK</v>
      </c>
      <c r="J393" s="16" t="e">
        <f>LOOKUP(B393,#REF!,#REF!)</f>
        <v>#REF!</v>
      </c>
      <c r="K393" s="16" t="e">
        <f>LOOKUP(B393,#REF!,#REF!)</f>
        <v>#REF!</v>
      </c>
      <c r="L393" s="17"/>
      <c r="M393" s="18"/>
      <c r="N393" s="18"/>
      <c r="O393" s="19"/>
      <c r="P393" s="19"/>
      <c r="Q393" s="20"/>
      <c r="R393" s="21"/>
      <c r="S393" s="19"/>
    </row>
    <row r="394" spans="1:19" ht="17.399999999999999" customHeight="1" x14ac:dyDescent="0.3">
      <c r="A394" s="3">
        <v>392</v>
      </c>
      <c r="B394" s="12" t="s">
        <v>823</v>
      </c>
      <c r="C394" s="29" t="e">
        <f t="shared" ca="1" si="42"/>
        <v>#DIV/0!</v>
      </c>
      <c r="D394" s="35" t="e">
        <f t="shared" ca="1" si="43"/>
        <v>#DIV/0!</v>
      </c>
      <c r="E394" s="29" t="e">
        <f t="shared" ca="1" si="44"/>
        <v>#REF!</v>
      </c>
      <c r="F394" s="13" t="e">
        <f t="shared" ca="1" si="45"/>
        <v>#REF!</v>
      </c>
      <c r="G394" s="29" t="e">
        <f t="shared" ca="1" si="46"/>
        <v>#REF!</v>
      </c>
      <c r="H394" s="28" t="e">
        <f t="shared" ca="1" si="47"/>
        <v>#REF!</v>
      </c>
      <c r="I394" s="28" t="str">
        <f t="shared" si="48"/>
        <v>TURGG TURKER PROJE GAYRIMENKUL</v>
      </c>
      <c r="J394" s="16" t="e">
        <f>LOOKUP(B394,#REF!,#REF!)</f>
        <v>#REF!</v>
      </c>
      <c r="K394" s="16" t="e">
        <f>LOOKUP(B394,#REF!,#REF!)</f>
        <v>#REF!</v>
      </c>
      <c r="L394" s="17"/>
      <c r="M394" s="18"/>
      <c r="N394" s="18"/>
      <c r="O394" s="19"/>
      <c r="P394" s="19"/>
      <c r="Q394" s="20"/>
      <c r="R394" s="21"/>
      <c r="S394" s="19"/>
    </row>
    <row r="395" spans="1:19" ht="17.399999999999999" customHeight="1" x14ac:dyDescent="0.3">
      <c r="A395" s="3">
        <v>393</v>
      </c>
      <c r="B395" s="12" t="s">
        <v>824</v>
      </c>
      <c r="C395" s="29" t="e">
        <f t="shared" ca="1" si="42"/>
        <v>#DIV/0!</v>
      </c>
      <c r="D395" s="35" t="e">
        <f t="shared" ca="1" si="43"/>
        <v>#DIV/0!</v>
      </c>
      <c r="E395" s="29" t="e">
        <f t="shared" ca="1" si="44"/>
        <v>#REF!</v>
      </c>
      <c r="F395" s="13" t="e">
        <f t="shared" ca="1" si="45"/>
        <v>#REF!</v>
      </c>
      <c r="G395" s="29" t="e">
        <f t="shared" ca="1" si="46"/>
        <v>#REF!</v>
      </c>
      <c r="H395" s="28" t="e">
        <f t="shared" ca="1" si="47"/>
        <v>#REF!</v>
      </c>
      <c r="I395" s="28" t="str">
        <f t="shared" si="48"/>
        <v>TURSG TURKIYE SIGORTA</v>
      </c>
      <c r="J395" s="16" t="e">
        <f>LOOKUP(B395,#REF!,#REF!)</f>
        <v>#REF!</v>
      </c>
      <c r="K395" s="16" t="e">
        <f>LOOKUP(B395,#REF!,#REF!)</f>
        <v>#REF!</v>
      </c>
      <c r="L395" s="17"/>
      <c r="M395" s="18"/>
      <c r="N395" s="18"/>
      <c r="O395" s="19"/>
      <c r="P395" s="19"/>
      <c r="Q395" s="20"/>
      <c r="R395" s="21"/>
      <c r="S395" s="19"/>
    </row>
    <row r="396" spans="1:19" ht="17.399999999999999" customHeight="1" x14ac:dyDescent="0.3">
      <c r="A396" s="3">
        <v>394</v>
      </c>
      <c r="B396" s="12" t="s">
        <v>825</v>
      </c>
      <c r="C396" s="29" t="e">
        <f t="shared" ca="1" si="42"/>
        <v>#DIV/0!</v>
      </c>
      <c r="D396" s="35" t="e">
        <f t="shared" ca="1" si="43"/>
        <v>#DIV/0!</v>
      </c>
      <c r="E396" s="29" t="e">
        <f t="shared" ca="1" si="44"/>
        <v>#REF!</v>
      </c>
      <c r="F396" s="13" t="e">
        <f t="shared" ca="1" si="45"/>
        <v>#REF!</v>
      </c>
      <c r="G396" s="29" t="e">
        <f t="shared" ca="1" si="46"/>
        <v>#REF!</v>
      </c>
      <c r="H396" s="28" t="e">
        <f t="shared" ca="1" si="47"/>
        <v>#REF!</v>
      </c>
      <c r="I396" s="28" t="str">
        <f t="shared" si="48"/>
        <v>UFUK UFUK YATIRIM</v>
      </c>
      <c r="J396" s="16" t="e">
        <f>LOOKUP(B396,#REF!,#REF!)</f>
        <v>#REF!</v>
      </c>
      <c r="K396" s="16" t="e">
        <f>LOOKUP(B396,#REF!,#REF!)</f>
        <v>#REF!</v>
      </c>
      <c r="L396" s="17"/>
      <c r="M396" s="18"/>
      <c r="N396" s="18"/>
      <c r="O396" s="19"/>
      <c r="P396" s="19"/>
      <c r="Q396" s="20"/>
      <c r="R396" s="21"/>
      <c r="S396" s="19"/>
    </row>
    <row r="397" spans="1:19" ht="17.399999999999999" customHeight="1" x14ac:dyDescent="0.3">
      <c r="A397" s="3">
        <v>395</v>
      </c>
      <c r="B397" s="12" t="s">
        <v>826</v>
      </c>
      <c r="C397" s="29" t="e">
        <f t="shared" ca="1" si="42"/>
        <v>#DIV/0!</v>
      </c>
      <c r="D397" s="35" t="e">
        <f t="shared" ca="1" si="43"/>
        <v>#DIV/0!</v>
      </c>
      <c r="E397" s="29" t="e">
        <f t="shared" ca="1" si="44"/>
        <v>#REF!</v>
      </c>
      <c r="F397" s="13" t="e">
        <f t="shared" ca="1" si="45"/>
        <v>#REF!</v>
      </c>
      <c r="G397" s="29" t="e">
        <f t="shared" ca="1" si="46"/>
        <v>#REF!</v>
      </c>
      <c r="H397" s="28" t="e">
        <f t="shared" ca="1" si="47"/>
        <v>#REF!</v>
      </c>
      <c r="I397" s="28" t="str">
        <f t="shared" si="48"/>
        <v>ULAS ULASLAR TURIZM YAT.</v>
      </c>
      <c r="J397" s="16" t="e">
        <f>LOOKUP(B397,#REF!,#REF!)</f>
        <v>#REF!</v>
      </c>
      <c r="K397" s="16" t="e">
        <f>LOOKUP(B397,#REF!,#REF!)</f>
        <v>#REF!</v>
      </c>
      <c r="L397" s="17"/>
      <c r="M397" s="18"/>
      <c r="N397" s="18"/>
      <c r="O397" s="19"/>
      <c r="P397" s="19"/>
      <c r="Q397" s="20"/>
      <c r="R397" s="21"/>
      <c r="S397" s="19"/>
    </row>
    <row r="398" spans="1:19" ht="17.399999999999999" customHeight="1" x14ac:dyDescent="0.3">
      <c r="A398" s="3">
        <v>396</v>
      </c>
      <c r="B398" s="12" t="s">
        <v>827</v>
      </c>
      <c r="C398" s="29" t="e">
        <f t="shared" ca="1" si="42"/>
        <v>#DIV/0!</v>
      </c>
      <c r="D398" s="35" t="e">
        <f t="shared" ca="1" si="43"/>
        <v>#DIV/0!</v>
      </c>
      <c r="E398" s="29" t="e">
        <f t="shared" ca="1" si="44"/>
        <v>#REF!</v>
      </c>
      <c r="F398" s="13" t="e">
        <f t="shared" ca="1" si="45"/>
        <v>#REF!</v>
      </c>
      <c r="G398" s="29" t="e">
        <f t="shared" ca="1" si="46"/>
        <v>#REF!</v>
      </c>
      <c r="H398" s="28" t="e">
        <f t="shared" ca="1" si="47"/>
        <v>#REF!</v>
      </c>
      <c r="I398" s="28" t="str">
        <f t="shared" si="48"/>
        <v>ULKER ULKER BISKUVI</v>
      </c>
      <c r="J398" s="16" t="e">
        <f>LOOKUP(B398,#REF!,#REF!)</f>
        <v>#REF!</v>
      </c>
      <c r="K398" s="16" t="e">
        <f>LOOKUP(B398,#REF!,#REF!)</f>
        <v>#REF!</v>
      </c>
      <c r="L398" s="17"/>
      <c r="M398" s="18"/>
      <c r="N398" s="18"/>
      <c r="O398" s="19"/>
      <c r="P398" s="19"/>
      <c r="Q398" s="20"/>
      <c r="R398" s="21"/>
      <c r="S398" s="19"/>
    </row>
    <row r="399" spans="1:19" ht="17.399999999999999" customHeight="1" x14ac:dyDescent="0.3">
      <c r="A399" s="3">
        <v>397</v>
      </c>
      <c r="B399" s="12" t="s">
        <v>828</v>
      </c>
      <c r="C399" s="29" t="e">
        <f t="shared" ca="1" si="42"/>
        <v>#DIV/0!</v>
      </c>
      <c r="D399" s="35" t="e">
        <f t="shared" ca="1" si="43"/>
        <v>#DIV/0!</v>
      </c>
      <c r="E399" s="29" t="e">
        <f t="shared" ca="1" si="44"/>
        <v>#REF!</v>
      </c>
      <c r="F399" s="13" t="e">
        <f t="shared" ca="1" si="45"/>
        <v>#REF!</v>
      </c>
      <c r="G399" s="29" t="e">
        <f t="shared" ca="1" si="46"/>
        <v>#REF!</v>
      </c>
      <c r="H399" s="28" t="e">
        <f t="shared" ca="1" si="47"/>
        <v>#REF!</v>
      </c>
      <c r="I399" s="28" t="str">
        <f t="shared" si="48"/>
        <v>ULUSE ULUSOY ELEKTRIK</v>
      </c>
      <c r="J399" s="16" t="e">
        <f>LOOKUP(B399,#REF!,#REF!)</f>
        <v>#REF!</v>
      </c>
      <c r="K399" s="16" t="e">
        <f>LOOKUP(B399,#REF!,#REF!)</f>
        <v>#REF!</v>
      </c>
      <c r="L399" s="17"/>
      <c r="M399" s="18"/>
      <c r="N399" s="18"/>
      <c r="O399" s="19"/>
      <c r="P399" s="19"/>
      <c r="Q399" s="20"/>
      <c r="R399" s="21"/>
      <c r="S399" s="19"/>
    </row>
    <row r="400" spans="1:19" ht="17.399999999999999" customHeight="1" x14ac:dyDescent="0.3">
      <c r="A400" s="3">
        <v>398</v>
      </c>
      <c r="B400" s="12" t="s">
        <v>829</v>
      </c>
      <c r="C400" s="29" t="e">
        <f t="shared" ca="1" si="42"/>
        <v>#DIV/0!</v>
      </c>
      <c r="D400" s="35" t="e">
        <f t="shared" ca="1" si="43"/>
        <v>#DIV/0!</v>
      </c>
      <c r="E400" s="29" t="e">
        <f t="shared" ca="1" si="44"/>
        <v>#REF!</v>
      </c>
      <c r="F400" s="13" t="e">
        <f t="shared" ca="1" si="45"/>
        <v>#REF!</v>
      </c>
      <c r="G400" s="29" t="e">
        <f t="shared" ca="1" si="46"/>
        <v>#REF!</v>
      </c>
      <c r="H400" s="28" t="e">
        <f t="shared" ca="1" si="47"/>
        <v>#REF!</v>
      </c>
      <c r="I400" s="28" t="str">
        <f t="shared" si="48"/>
        <v>ULUUN ULUSOY UN SANAYI</v>
      </c>
      <c r="J400" s="16" t="e">
        <f>LOOKUP(B400,#REF!,#REF!)</f>
        <v>#REF!</v>
      </c>
      <c r="K400" s="16" t="e">
        <f>LOOKUP(B400,#REF!,#REF!)</f>
        <v>#REF!</v>
      </c>
      <c r="L400" s="17"/>
      <c r="M400" s="18"/>
      <c r="N400" s="18"/>
      <c r="O400" s="19"/>
      <c r="P400" s="19"/>
      <c r="Q400" s="19"/>
      <c r="R400" s="20"/>
      <c r="S400" s="19"/>
    </row>
    <row r="401" spans="1:19" ht="17.399999999999999" customHeight="1" x14ac:dyDescent="0.3">
      <c r="A401" s="3">
        <v>399</v>
      </c>
      <c r="B401" s="12" t="s">
        <v>830</v>
      </c>
      <c r="C401" s="29" t="e">
        <f t="shared" ca="1" si="42"/>
        <v>#DIV/0!</v>
      </c>
      <c r="D401" s="35" t="e">
        <f t="shared" ca="1" si="43"/>
        <v>#DIV/0!</v>
      </c>
      <c r="E401" s="29" t="e">
        <f t="shared" ca="1" si="44"/>
        <v>#REF!</v>
      </c>
      <c r="F401" s="13" t="e">
        <f t="shared" ca="1" si="45"/>
        <v>#REF!</v>
      </c>
      <c r="G401" s="29" t="e">
        <f t="shared" ca="1" si="46"/>
        <v>#REF!</v>
      </c>
      <c r="H401" s="28" t="e">
        <f t="shared" ca="1" si="47"/>
        <v>#REF!</v>
      </c>
      <c r="I401" s="28" t="str">
        <f t="shared" si="48"/>
        <v>UMPAS UMPAS HOLDING</v>
      </c>
      <c r="J401" s="16" t="e">
        <f>LOOKUP(B401,#REF!,#REF!)</f>
        <v>#REF!</v>
      </c>
      <c r="K401" s="16" t="e">
        <f>LOOKUP(B401,#REF!,#REF!)</f>
        <v>#REF!</v>
      </c>
      <c r="L401" s="17"/>
      <c r="M401" s="18"/>
      <c r="N401" s="18"/>
      <c r="O401" s="19"/>
      <c r="P401" s="19"/>
      <c r="Q401" s="20"/>
      <c r="R401" s="21"/>
      <c r="S401" s="19"/>
    </row>
    <row r="402" spans="1:19" ht="17.399999999999999" customHeight="1" x14ac:dyDescent="0.3">
      <c r="A402" s="3">
        <v>400</v>
      </c>
      <c r="B402" s="12" t="s">
        <v>831</v>
      </c>
      <c r="C402" s="29" t="e">
        <f t="shared" ca="1" si="42"/>
        <v>#DIV/0!</v>
      </c>
      <c r="D402" s="35" t="e">
        <f t="shared" ca="1" si="43"/>
        <v>#DIV/0!</v>
      </c>
      <c r="E402" s="29" t="e">
        <f t="shared" ca="1" si="44"/>
        <v>#REF!</v>
      </c>
      <c r="F402" s="13" t="e">
        <f t="shared" ca="1" si="45"/>
        <v>#REF!</v>
      </c>
      <c r="G402" s="29" t="e">
        <f t="shared" ca="1" si="46"/>
        <v>#REF!</v>
      </c>
      <c r="H402" s="28" t="e">
        <f t="shared" ca="1" si="47"/>
        <v>#REF!</v>
      </c>
      <c r="I402" s="28" t="str">
        <f t="shared" si="48"/>
        <v>UNLU UNLU YATIRIM HOLDING</v>
      </c>
      <c r="J402" s="16" t="e">
        <f>LOOKUP(B402,#REF!,#REF!)</f>
        <v>#REF!</v>
      </c>
      <c r="K402" s="16" t="e">
        <f>LOOKUP(B402,#REF!,#REF!)</f>
        <v>#REF!</v>
      </c>
      <c r="L402" s="17"/>
      <c r="M402" s="18"/>
      <c r="N402" s="18"/>
      <c r="O402" s="19"/>
      <c r="P402" s="19"/>
      <c r="Q402" s="20"/>
      <c r="R402" s="21"/>
      <c r="S402" s="19"/>
    </row>
    <row r="403" spans="1:19" ht="17.399999999999999" customHeight="1" x14ac:dyDescent="0.3">
      <c r="A403" s="3">
        <v>401</v>
      </c>
      <c r="B403" s="12" t="s">
        <v>832</v>
      </c>
      <c r="C403" s="29" t="e">
        <f t="shared" ca="1" si="42"/>
        <v>#DIV/0!</v>
      </c>
      <c r="D403" s="35" t="e">
        <f t="shared" ca="1" si="43"/>
        <v>#DIV/0!</v>
      </c>
      <c r="E403" s="29" t="e">
        <f t="shared" ca="1" si="44"/>
        <v>#REF!</v>
      </c>
      <c r="F403" s="13" t="e">
        <f t="shared" ca="1" si="45"/>
        <v>#REF!</v>
      </c>
      <c r="G403" s="29" t="e">
        <f t="shared" ca="1" si="46"/>
        <v>#REF!</v>
      </c>
      <c r="H403" s="28" t="e">
        <f t="shared" ca="1" si="47"/>
        <v>#REF!</v>
      </c>
      <c r="I403" s="28" t="str">
        <f t="shared" si="48"/>
        <v>USAK USAK SERAMIK</v>
      </c>
      <c r="J403" s="16" t="e">
        <f>LOOKUP(B403,#REF!,#REF!)</f>
        <v>#REF!</v>
      </c>
      <c r="K403" s="16" t="e">
        <f>LOOKUP(B403,#REF!,#REF!)</f>
        <v>#REF!</v>
      </c>
      <c r="L403" s="17"/>
      <c r="M403" s="18"/>
      <c r="N403" s="18"/>
      <c r="O403" s="19"/>
      <c r="P403" s="19"/>
      <c r="Q403" s="20"/>
      <c r="R403" s="21"/>
      <c r="S403" s="19"/>
    </row>
    <row r="404" spans="1:19" ht="17.399999999999999" customHeight="1" x14ac:dyDescent="0.3">
      <c r="A404" s="3">
        <v>402</v>
      </c>
      <c r="B404" s="12" t="s">
        <v>833</v>
      </c>
      <c r="C404" s="29" t="e">
        <f t="shared" ca="1" si="42"/>
        <v>#DIV/0!</v>
      </c>
      <c r="D404" s="35" t="e">
        <f t="shared" ca="1" si="43"/>
        <v>#DIV/0!</v>
      </c>
      <c r="E404" s="29" t="e">
        <f t="shared" ca="1" si="44"/>
        <v>#REF!</v>
      </c>
      <c r="F404" s="13" t="e">
        <f t="shared" ca="1" si="45"/>
        <v>#REF!</v>
      </c>
      <c r="G404" s="29" t="e">
        <f t="shared" ca="1" si="46"/>
        <v>#REF!</v>
      </c>
      <c r="H404" s="28" t="e">
        <f t="shared" ca="1" si="47"/>
        <v>#REF!</v>
      </c>
      <c r="I404" s="28" t="str">
        <f t="shared" si="48"/>
        <v>UTPYA UTOPYA TURIZM</v>
      </c>
      <c r="J404" s="16" t="e">
        <f>LOOKUP(B404,#REF!,#REF!)</f>
        <v>#REF!</v>
      </c>
      <c r="K404" s="16" t="e">
        <f>LOOKUP(B404,#REF!,#REF!)</f>
        <v>#REF!</v>
      </c>
      <c r="L404" s="17"/>
      <c r="M404" s="18"/>
      <c r="N404" s="18"/>
      <c r="O404" s="19"/>
      <c r="P404" s="19"/>
      <c r="Q404" s="20"/>
      <c r="R404" s="21"/>
      <c r="S404" s="19"/>
    </row>
    <row r="405" spans="1:19" ht="17.399999999999999" customHeight="1" x14ac:dyDescent="0.3">
      <c r="A405" s="3">
        <v>403</v>
      </c>
      <c r="B405" s="12" t="s">
        <v>834</v>
      </c>
      <c r="C405" s="29" t="e">
        <f t="shared" ca="1" si="42"/>
        <v>#DIV/0!</v>
      </c>
      <c r="D405" s="35" t="e">
        <f t="shared" ca="1" si="43"/>
        <v>#DIV/0!</v>
      </c>
      <c r="E405" s="29" t="e">
        <f t="shared" ca="1" si="44"/>
        <v>#REF!</v>
      </c>
      <c r="F405" s="13" t="e">
        <f t="shared" ca="1" si="45"/>
        <v>#REF!</v>
      </c>
      <c r="G405" s="29" t="e">
        <f t="shared" ca="1" si="46"/>
        <v>#REF!</v>
      </c>
      <c r="H405" s="28" t="e">
        <f t="shared" ca="1" si="47"/>
        <v>#REF!</v>
      </c>
      <c r="I405" s="28" t="str">
        <f t="shared" si="48"/>
        <v>UZERB UZERTAS BOYA</v>
      </c>
      <c r="J405" s="16" t="e">
        <f>LOOKUP(B405,#REF!,#REF!)</f>
        <v>#REF!</v>
      </c>
      <c r="K405" s="16" t="e">
        <f>LOOKUP(B405,#REF!,#REF!)</f>
        <v>#REF!</v>
      </c>
      <c r="L405" s="17"/>
      <c r="M405" s="18"/>
      <c r="N405" s="18"/>
      <c r="O405" s="19"/>
      <c r="P405" s="19"/>
      <c r="Q405" s="20"/>
      <c r="R405" s="21"/>
      <c r="S405" s="19"/>
    </row>
    <row r="406" spans="1:19" ht="17.399999999999999" customHeight="1" x14ac:dyDescent="0.3">
      <c r="A406" s="3">
        <v>404</v>
      </c>
      <c r="B406" s="12" t="s">
        <v>835</v>
      </c>
      <c r="C406" s="29" t="e">
        <f t="shared" ca="1" si="42"/>
        <v>#DIV/0!</v>
      </c>
      <c r="D406" s="35" t="e">
        <f t="shared" ca="1" si="43"/>
        <v>#DIV/0!</v>
      </c>
      <c r="E406" s="29" t="e">
        <f t="shared" ca="1" si="44"/>
        <v>#REF!</v>
      </c>
      <c r="F406" s="13" t="e">
        <f t="shared" ca="1" si="45"/>
        <v>#REF!</v>
      </c>
      <c r="G406" s="29" t="e">
        <f t="shared" ca="1" si="46"/>
        <v>#REF!</v>
      </c>
      <c r="H406" s="28" t="e">
        <f t="shared" ca="1" si="47"/>
        <v>#REF!</v>
      </c>
      <c r="I406" s="28" t="str">
        <f t="shared" si="48"/>
        <v>VAKBN VAKIFLAR BANKASI</v>
      </c>
      <c r="J406" s="16" t="e">
        <f>LOOKUP(B406,#REF!,#REF!)</f>
        <v>#REF!</v>
      </c>
      <c r="K406" s="16" t="e">
        <f>LOOKUP(B406,#REF!,#REF!)</f>
        <v>#REF!</v>
      </c>
      <c r="L406" s="17"/>
      <c r="M406" s="18"/>
      <c r="N406" s="18"/>
      <c r="O406" s="19"/>
      <c r="P406" s="19"/>
      <c r="Q406" s="20"/>
      <c r="R406" s="21"/>
      <c r="S406" s="19"/>
    </row>
    <row r="407" spans="1:19" ht="17.399999999999999" customHeight="1" x14ac:dyDescent="0.3">
      <c r="A407" s="3">
        <v>405</v>
      </c>
      <c r="B407" s="12" t="s">
        <v>836</v>
      </c>
      <c r="C407" s="29" t="e">
        <f t="shared" ca="1" si="42"/>
        <v>#DIV/0!</v>
      </c>
      <c r="D407" s="35" t="e">
        <f t="shared" ca="1" si="43"/>
        <v>#DIV/0!</v>
      </c>
      <c r="E407" s="29" t="e">
        <f t="shared" ca="1" si="44"/>
        <v>#REF!</v>
      </c>
      <c r="F407" s="13" t="e">
        <f t="shared" ca="1" si="45"/>
        <v>#REF!</v>
      </c>
      <c r="G407" s="29" t="e">
        <f t="shared" ca="1" si="46"/>
        <v>#REF!</v>
      </c>
      <c r="H407" s="28" t="e">
        <f t="shared" ca="1" si="47"/>
        <v>#REF!</v>
      </c>
      <c r="I407" s="28" t="str">
        <f t="shared" si="48"/>
        <v>VAKFN VAKIF FIN. KIR.</v>
      </c>
      <c r="J407" s="16" t="e">
        <f>LOOKUP(B407,#REF!,#REF!)</f>
        <v>#REF!</v>
      </c>
      <c r="K407" s="16" t="e">
        <f>LOOKUP(B407,#REF!,#REF!)</f>
        <v>#REF!</v>
      </c>
      <c r="L407" s="17"/>
      <c r="M407" s="18"/>
      <c r="N407" s="18"/>
      <c r="O407" s="19"/>
      <c r="P407" s="19"/>
      <c r="Q407" s="20"/>
      <c r="R407" s="21"/>
      <c r="S407" s="19"/>
    </row>
    <row r="408" spans="1:19" ht="17.399999999999999" customHeight="1" x14ac:dyDescent="0.3">
      <c r="A408" s="3">
        <v>406</v>
      </c>
      <c r="B408" s="12" t="s">
        <v>837</v>
      </c>
      <c r="C408" s="29" t="e">
        <f t="shared" ca="1" si="42"/>
        <v>#DIV/0!</v>
      </c>
      <c r="D408" s="35" t="e">
        <f t="shared" ca="1" si="43"/>
        <v>#DIV/0!</v>
      </c>
      <c r="E408" s="29" t="e">
        <f t="shared" ca="1" si="44"/>
        <v>#REF!</v>
      </c>
      <c r="F408" s="13" t="e">
        <f t="shared" ca="1" si="45"/>
        <v>#REF!</v>
      </c>
      <c r="G408" s="29" t="e">
        <f t="shared" ca="1" si="46"/>
        <v>#REF!</v>
      </c>
      <c r="H408" s="28" t="e">
        <f t="shared" ca="1" si="47"/>
        <v>#REF!</v>
      </c>
      <c r="I408" s="28" t="str">
        <f t="shared" si="48"/>
        <v>VAKKO VAKKO TEKSTIL</v>
      </c>
      <c r="J408" s="16" t="e">
        <f>LOOKUP(B408,#REF!,#REF!)</f>
        <v>#REF!</v>
      </c>
      <c r="K408" s="16" t="e">
        <f>LOOKUP(B408,#REF!,#REF!)</f>
        <v>#REF!</v>
      </c>
      <c r="L408" s="17"/>
      <c r="M408" s="18"/>
      <c r="N408" s="18"/>
      <c r="O408" s="19"/>
      <c r="P408" s="19"/>
      <c r="Q408" s="19"/>
      <c r="R408" s="20"/>
      <c r="S408" s="19"/>
    </row>
    <row r="409" spans="1:19" ht="17.399999999999999" customHeight="1" x14ac:dyDescent="0.3">
      <c r="A409" s="3">
        <v>407</v>
      </c>
      <c r="B409" s="12" t="s">
        <v>838</v>
      </c>
      <c r="C409" s="29" t="e">
        <f t="shared" ca="1" si="42"/>
        <v>#DIV/0!</v>
      </c>
      <c r="D409" s="35" t="e">
        <f t="shared" ca="1" si="43"/>
        <v>#DIV/0!</v>
      </c>
      <c r="E409" s="29" t="e">
        <f t="shared" ca="1" si="44"/>
        <v>#REF!</v>
      </c>
      <c r="F409" s="13" t="e">
        <f t="shared" ca="1" si="45"/>
        <v>#REF!</v>
      </c>
      <c r="G409" s="29" t="e">
        <f t="shared" ca="1" si="46"/>
        <v>#REF!</v>
      </c>
      <c r="H409" s="28" t="e">
        <f t="shared" ca="1" si="47"/>
        <v>#REF!</v>
      </c>
      <c r="I409" s="28" t="str">
        <f t="shared" si="48"/>
        <v>VANGD VANET GIDA</v>
      </c>
      <c r="J409" s="16" t="e">
        <f>LOOKUP(B409,#REF!,#REF!)</f>
        <v>#REF!</v>
      </c>
      <c r="K409" s="16" t="e">
        <f>LOOKUP(B409,#REF!,#REF!)</f>
        <v>#REF!</v>
      </c>
      <c r="L409" s="17"/>
      <c r="M409" s="18"/>
      <c r="N409" s="18"/>
      <c r="O409" s="19"/>
      <c r="P409" s="19"/>
      <c r="Q409" s="20"/>
      <c r="R409" s="21"/>
      <c r="S409" s="19"/>
    </row>
    <row r="410" spans="1:19" ht="17.399999999999999" customHeight="1" x14ac:dyDescent="0.3">
      <c r="A410" s="3">
        <v>408</v>
      </c>
      <c r="B410" s="12" t="s">
        <v>839</v>
      </c>
      <c r="C410" s="29" t="e">
        <f t="shared" ca="1" si="42"/>
        <v>#DIV/0!</v>
      </c>
      <c r="D410" s="35" t="e">
        <f t="shared" ca="1" si="43"/>
        <v>#DIV/0!</v>
      </c>
      <c r="E410" s="29" t="e">
        <f t="shared" ca="1" si="44"/>
        <v>#REF!</v>
      </c>
      <c r="F410" s="13" t="e">
        <f t="shared" ca="1" si="45"/>
        <v>#REF!</v>
      </c>
      <c r="G410" s="29" t="e">
        <f t="shared" ca="1" si="46"/>
        <v>#REF!</v>
      </c>
      <c r="H410" s="28" t="e">
        <f t="shared" ca="1" si="47"/>
        <v>#REF!</v>
      </c>
      <c r="I410" s="28" t="str">
        <f t="shared" si="48"/>
        <v>VBTYZ VBT YAZILIM</v>
      </c>
      <c r="J410" s="16" t="e">
        <f>LOOKUP(B410,#REF!,#REF!)</f>
        <v>#REF!</v>
      </c>
      <c r="K410" s="16" t="e">
        <f>LOOKUP(B410,#REF!,#REF!)</f>
        <v>#REF!</v>
      </c>
      <c r="L410" s="17"/>
      <c r="M410" s="18"/>
      <c r="N410" s="18"/>
      <c r="O410" s="19"/>
      <c r="P410" s="19"/>
      <c r="Q410" s="20"/>
      <c r="R410" s="21"/>
      <c r="S410" s="19"/>
    </row>
    <row r="411" spans="1:19" ht="17.399999999999999" customHeight="1" x14ac:dyDescent="0.3">
      <c r="A411" s="3">
        <v>409</v>
      </c>
      <c r="B411" s="12" t="s">
        <v>840</v>
      </c>
      <c r="C411" s="29" t="e">
        <f t="shared" ca="1" si="42"/>
        <v>#DIV/0!</v>
      </c>
      <c r="D411" s="35" t="e">
        <f t="shared" ca="1" si="43"/>
        <v>#DIV/0!</v>
      </c>
      <c r="E411" s="29" t="e">
        <f t="shared" ca="1" si="44"/>
        <v>#REF!</v>
      </c>
      <c r="F411" s="13" t="e">
        <f t="shared" ca="1" si="45"/>
        <v>#REF!</v>
      </c>
      <c r="G411" s="29" t="e">
        <f t="shared" ca="1" si="46"/>
        <v>#REF!</v>
      </c>
      <c r="H411" s="28" t="e">
        <f t="shared" ca="1" si="47"/>
        <v>#REF!</v>
      </c>
      <c r="I411" s="28" t="str">
        <f t="shared" si="48"/>
        <v>VERTU VERUSATURK GIRISIM</v>
      </c>
      <c r="J411" s="16" t="e">
        <f>LOOKUP(B411,#REF!,#REF!)</f>
        <v>#REF!</v>
      </c>
      <c r="K411" s="16" t="e">
        <f>LOOKUP(B411,#REF!,#REF!)</f>
        <v>#REF!</v>
      </c>
      <c r="L411" s="17"/>
      <c r="M411" s="18"/>
      <c r="N411" s="18"/>
      <c r="O411" s="19"/>
      <c r="P411" s="19"/>
      <c r="Q411" s="20"/>
      <c r="R411" s="21"/>
      <c r="S411" s="19"/>
    </row>
    <row r="412" spans="1:19" ht="17.399999999999999" customHeight="1" x14ac:dyDescent="0.3">
      <c r="A412" s="3">
        <v>410</v>
      </c>
      <c r="B412" s="12" t="s">
        <v>841</v>
      </c>
      <c r="C412" s="29" t="e">
        <f t="shared" ca="1" si="42"/>
        <v>#DIV/0!</v>
      </c>
      <c r="D412" s="35" t="e">
        <f t="shared" ca="1" si="43"/>
        <v>#DIV/0!</v>
      </c>
      <c r="E412" s="29" t="e">
        <f t="shared" ca="1" si="44"/>
        <v>#REF!</v>
      </c>
      <c r="F412" s="13" t="e">
        <f t="shared" ca="1" si="45"/>
        <v>#REF!</v>
      </c>
      <c r="G412" s="29" t="e">
        <f t="shared" ca="1" si="46"/>
        <v>#REF!</v>
      </c>
      <c r="H412" s="28" t="e">
        <f t="shared" ca="1" si="47"/>
        <v>#REF!</v>
      </c>
      <c r="I412" s="28" t="str">
        <f t="shared" si="48"/>
        <v>VERUS VERUSA HOLDING</v>
      </c>
      <c r="J412" s="16" t="e">
        <f>LOOKUP(B412,#REF!,#REF!)</f>
        <v>#REF!</v>
      </c>
      <c r="K412" s="16" t="e">
        <f>LOOKUP(B412,#REF!,#REF!)</f>
        <v>#REF!</v>
      </c>
      <c r="L412" s="17"/>
      <c r="M412" s="18"/>
      <c r="N412" s="18"/>
      <c r="O412" s="19"/>
      <c r="P412" s="19"/>
      <c r="Q412" s="20"/>
      <c r="R412" s="21"/>
      <c r="S412" s="19"/>
    </row>
    <row r="413" spans="1:19" ht="17.399999999999999" customHeight="1" x14ac:dyDescent="0.3">
      <c r="A413" s="3">
        <v>411</v>
      </c>
      <c r="B413" s="12" t="s">
        <v>842</v>
      </c>
      <c r="C413" s="29" t="e">
        <f t="shared" ca="1" si="42"/>
        <v>#DIV/0!</v>
      </c>
      <c r="D413" s="35" t="e">
        <f t="shared" ca="1" si="43"/>
        <v>#DIV/0!</v>
      </c>
      <c r="E413" s="29" t="e">
        <f t="shared" ca="1" si="44"/>
        <v>#REF!</v>
      </c>
      <c r="F413" s="13" t="e">
        <f t="shared" ca="1" si="45"/>
        <v>#REF!</v>
      </c>
      <c r="G413" s="29" t="e">
        <f t="shared" ca="1" si="46"/>
        <v>#REF!</v>
      </c>
      <c r="H413" s="28" t="e">
        <f t="shared" ca="1" si="47"/>
        <v>#REF!</v>
      </c>
      <c r="I413" s="28" t="str">
        <f t="shared" si="48"/>
        <v>VESBE VESTEL BEYAZ ESYA</v>
      </c>
      <c r="J413" s="16" t="e">
        <f>LOOKUP(B413,#REF!,#REF!)</f>
        <v>#REF!</v>
      </c>
      <c r="K413" s="16" t="e">
        <f>LOOKUP(B413,#REF!,#REF!)</f>
        <v>#REF!</v>
      </c>
      <c r="L413" s="17"/>
      <c r="M413" s="18"/>
      <c r="N413" s="18"/>
      <c r="O413" s="19"/>
      <c r="P413" s="19"/>
      <c r="Q413" s="20"/>
      <c r="R413" s="21"/>
      <c r="S413" s="19"/>
    </row>
    <row r="414" spans="1:19" ht="17.399999999999999" customHeight="1" x14ac:dyDescent="0.3">
      <c r="A414" s="3">
        <v>412</v>
      </c>
      <c r="B414" s="12" t="s">
        <v>843</v>
      </c>
      <c r="C414" s="29" t="e">
        <f t="shared" ca="1" si="42"/>
        <v>#DIV/0!</v>
      </c>
      <c r="D414" s="35" t="e">
        <f t="shared" ca="1" si="43"/>
        <v>#DIV/0!</v>
      </c>
      <c r="E414" s="29" t="e">
        <f t="shared" ca="1" si="44"/>
        <v>#REF!</v>
      </c>
      <c r="F414" s="13" t="e">
        <f t="shared" ca="1" si="45"/>
        <v>#REF!</v>
      </c>
      <c r="G414" s="29" t="e">
        <f t="shared" ca="1" si="46"/>
        <v>#REF!</v>
      </c>
      <c r="H414" s="28" t="e">
        <f t="shared" ca="1" si="47"/>
        <v>#REF!</v>
      </c>
      <c r="I414" s="28" t="str">
        <f t="shared" si="48"/>
        <v>VESTL VESTEL</v>
      </c>
      <c r="J414" s="16" t="e">
        <f>LOOKUP(B414,#REF!,#REF!)</f>
        <v>#REF!</v>
      </c>
      <c r="K414" s="16" t="e">
        <f>LOOKUP(B414,#REF!,#REF!)</f>
        <v>#REF!</v>
      </c>
      <c r="L414" s="17"/>
      <c r="M414" s="18"/>
      <c r="N414" s="18"/>
      <c r="O414" s="19"/>
      <c r="P414" s="19"/>
      <c r="Q414" s="20"/>
      <c r="R414" s="21"/>
      <c r="S414" s="19"/>
    </row>
    <row r="415" spans="1:19" ht="17.399999999999999" customHeight="1" x14ac:dyDescent="0.3">
      <c r="A415" s="3">
        <v>413</v>
      </c>
      <c r="B415" s="12" t="s">
        <v>844</v>
      </c>
      <c r="C415" s="29" t="e">
        <f t="shared" ca="1" si="42"/>
        <v>#DIV/0!</v>
      </c>
      <c r="D415" s="35" t="e">
        <f t="shared" ca="1" si="43"/>
        <v>#DIV/0!</v>
      </c>
      <c r="E415" s="29" t="e">
        <f t="shared" ca="1" si="44"/>
        <v>#REF!</v>
      </c>
      <c r="F415" s="13" t="e">
        <f t="shared" ca="1" si="45"/>
        <v>#REF!</v>
      </c>
      <c r="G415" s="29" t="e">
        <f t="shared" ca="1" si="46"/>
        <v>#REF!</v>
      </c>
      <c r="H415" s="28" t="e">
        <f t="shared" ca="1" si="47"/>
        <v>#REF!</v>
      </c>
      <c r="I415" s="28" t="str">
        <f t="shared" si="48"/>
        <v>VKFYO VAKIF YAT. ORT.</v>
      </c>
      <c r="J415" s="16" t="e">
        <f>LOOKUP(B415,#REF!,#REF!)</f>
        <v>#REF!</v>
      </c>
      <c r="K415" s="16" t="e">
        <f>LOOKUP(B415,#REF!,#REF!)</f>
        <v>#REF!</v>
      </c>
      <c r="L415" s="17"/>
      <c r="M415" s="18"/>
      <c r="N415" s="18"/>
      <c r="O415" s="19"/>
      <c r="P415" s="19"/>
      <c r="Q415" s="20"/>
      <c r="R415" s="21"/>
      <c r="S415" s="19"/>
    </row>
    <row r="416" spans="1:19" ht="17.399999999999999" customHeight="1" x14ac:dyDescent="0.3">
      <c r="A416" s="3">
        <v>414</v>
      </c>
      <c r="B416" s="12" t="s">
        <v>845</v>
      </c>
      <c r="C416" s="29" t="e">
        <f t="shared" ca="1" si="42"/>
        <v>#DIV/0!</v>
      </c>
      <c r="D416" s="35" t="e">
        <f t="shared" ca="1" si="43"/>
        <v>#DIV/0!</v>
      </c>
      <c r="E416" s="29" t="e">
        <f t="shared" ca="1" si="44"/>
        <v>#REF!</v>
      </c>
      <c r="F416" s="13" t="e">
        <f t="shared" ca="1" si="45"/>
        <v>#REF!</v>
      </c>
      <c r="G416" s="29" t="e">
        <f t="shared" ca="1" si="46"/>
        <v>#REF!</v>
      </c>
      <c r="H416" s="28" t="e">
        <f t="shared" ca="1" si="47"/>
        <v>#REF!</v>
      </c>
      <c r="I416" s="28" t="str">
        <f t="shared" si="48"/>
        <v>VKGYO VAKIF GMYO</v>
      </c>
      <c r="J416" s="16" t="e">
        <f>LOOKUP(B416,#REF!,#REF!)</f>
        <v>#REF!</v>
      </c>
      <c r="K416" s="16" t="e">
        <f>LOOKUP(B416,#REF!,#REF!)</f>
        <v>#REF!</v>
      </c>
      <c r="L416" s="17"/>
      <c r="M416" s="18"/>
      <c r="N416" s="18"/>
      <c r="O416" s="19"/>
      <c r="P416" s="19"/>
      <c r="Q416" s="20"/>
      <c r="R416" s="21"/>
      <c r="S416" s="19"/>
    </row>
    <row r="417" spans="1:160" ht="17.399999999999999" customHeight="1" x14ac:dyDescent="0.3">
      <c r="A417" s="3">
        <v>415</v>
      </c>
      <c r="B417" s="12" t="s">
        <v>846</v>
      </c>
      <c r="C417" s="29" t="e">
        <f t="shared" ca="1" si="42"/>
        <v>#DIV/0!</v>
      </c>
      <c r="D417" s="35" t="e">
        <f t="shared" ca="1" si="43"/>
        <v>#DIV/0!</v>
      </c>
      <c r="E417" s="29" t="e">
        <f t="shared" ca="1" si="44"/>
        <v>#REF!</v>
      </c>
      <c r="F417" s="13" t="e">
        <f t="shared" ca="1" si="45"/>
        <v>#REF!</v>
      </c>
      <c r="G417" s="29" t="e">
        <f t="shared" ca="1" si="46"/>
        <v>#REF!</v>
      </c>
      <c r="H417" s="28" t="e">
        <f t="shared" ca="1" si="47"/>
        <v>#REF!</v>
      </c>
      <c r="I417" s="28" t="str">
        <f t="shared" si="48"/>
        <v>VKING VIKING KAGIT</v>
      </c>
      <c r="J417" s="16" t="e">
        <f>LOOKUP(B417,#REF!,#REF!)</f>
        <v>#REF!</v>
      </c>
      <c r="K417" s="16" t="e">
        <f>LOOKUP(B417,#REF!,#REF!)</f>
        <v>#REF!</v>
      </c>
      <c r="L417" s="17"/>
      <c r="M417" s="18"/>
      <c r="N417" s="18"/>
      <c r="O417" s="19"/>
      <c r="P417" s="19"/>
      <c r="Q417" s="20"/>
      <c r="R417" s="21"/>
      <c r="S417" s="19"/>
    </row>
    <row r="418" spans="1:160" ht="17.399999999999999" customHeight="1" x14ac:dyDescent="0.3">
      <c r="A418" s="3">
        <v>416</v>
      </c>
      <c r="B418" s="12" t="s">
        <v>847</v>
      </c>
      <c r="C418" s="29" t="e">
        <f t="shared" ca="1" si="42"/>
        <v>#DIV/0!</v>
      </c>
      <c r="D418" s="35" t="e">
        <f t="shared" ca="1" si="43"/>
        <v>#DIV/0!</v>
      </c>
      <c r="E418" s="29" t="e">
        <f t="shared" ca="1" si="44"/>
        <v>#REF!</v>
      </c>
      <c r="F418" s="13" t="e">
        <f t="shared" ca="1" si="45"/>
        <v>#REF!</v>
      </c>
      <c r="G418" s="29" t="e">
        <f t="shared" ca="1" si="46"/>
        <v>#REF!</v>
      </c>
      <c r="H418" s="28" t="e">
        <f t="shared" ca="1" si="47"/>
        <v>#REF!</v>
      </c>
      <c r="I418" s="28" t="str">
        <f t="shared" si="48"/>
        <v>YAPRK YAPRAK SUT VE BESI CIFT.</v>
      </c>
      <c r="J418" s="16" t="e">
        <f>LOOKUP(B418,#REF!,#REF!)</f>
        <v>#REF!</v>
      </c>
      <c r="K418" s="16" t="e">
        <f>LOOKUP(B418,#REF!,#REF!)</f>
        <v>#REF!</v>
      </c>
      <c r="L418" s="17"/>
      <c r="M418" s="18"/>
      <c r="N418" s="18"/>
      <c r="O418" s="19"/>
      <c r="P418" s="19"/>
      <c r="Q418" s="20"/>
      <c r="R418" s="21"/>
      <c r="S418" s="19"/>
    </row>
    <row r="419" spans="1:160" ht="17.399999999999999" customHeight="1" x14ac:dyDescent="0.3">
      <c r="A419" s="3">
        <v>417</v>
      </c>
      <c r="B419" s="12" t="s">
        <v>848</v>
      </c>
      <c r="C419" s="29" t="e">
        <f t="shared" ca="1" si="42"/>
        <v>#DIV/0!</v>
      </c>
      <c r="D419" s="35" t="e">
        <f t="shared" ca="1" si="43"/>
        <v>#DIV/0!</v>
      </c>
      <c r="E419" s="29" t="e">
        <f t="shared" ca="1" si="44"/>
        <v>#REF!</v>
      </c>
      <c r="F419" s="13" t="e">
        <f t="shared" ca="1" si="45"/>
        <v>#REF!</v>
      </c>
      <c r="G419" s="29" t="e">
        <f t="shared" ca="1" si="46"/>
        <v>#REF!</v>
      </c>
      <c r="H419" s="28" t="e">
        <f t="shared" ca="1" si="47"/>
        <v>#REF!</v>
      </c>
      <c r="I419" s="28" t="str">
        <f t="shared" si="48"/>
        <v>YATAS YATAS</v>
      </c>
      <c r="J419" s="16" t="e">
        <f>LOOKUP(B419,#REF!,#REF!)</f>
        <v>#REF!</v>
      </c>
      <c r="K419" s="16" t="e">
        <f>LOOKUP(B419,#REF!,#REF!)</f>
        <v>#REF!</v>
      </c>
      <c r="L419" s="17"/>
      <c r="M419" s="18"/>
      <c r="N419" s="18"/>
      <c r="O419" s="21"/>
      <c r="P419" s="21"/>
      <c r="Q419" s="19"/>
      <c r="R419" s="21"/>
      <c r="S419" s="19"/>
    </row>
    <row r="420" spans="1:160" ht="17.399999999999999" customHeight="1" x14ac:dyDescent="0.3">
      <c r="A420" s="3">
        <v>418</v>
      </c>
      <c r="B420" s="12" t="s">
        <v>849</v>
      </c>
      <c r="C420" s="29" t="e">
        <f t="shared" ca="1" si="42"/>
        <v>#DIV/0!</v>
      </c>
      <c r="D420" s="35" t="e">
        <f t="shared" ca="1" si="43"/>
        <v>#DIV/0!</v>
      </c>
      <c r="E420" s="29" t="e">
        <f t="shared" ca="1" si="44"/>
        <v>#REF!</v>
      </c>
      <c r="F420" s="13" t="e">
        <f t="shared" ca="1" si="45"/>
        <v>#REF!</v>
      </c>
      <c r="G420" s="29" t="e">
        <f t="shared" ca="1" si="46"/>
        <v>#REF!</v>
      </c>
      <c r="H420" s="28" t="e">
        <f t="shared" ca="1" si="47"/>
        <v>#REF!</v>
      </c>
      <c r="I420" s="28" t="str">
        <f t="shared" si="48"/>
        <v>YAYLA YAYLA EN. UR. TUR. VE INS</v>
      </c>
      <c r="J420" s="16" t="e">
        <f>LOOKUP(B420,#REF!,#REF!)</f>
        <v>#REF!</v>
      </c>
      <c r="K420" s="16" t="e">
        <f>LOOKUP(B420,#REF!,#REF!)</f>
        <v>#REF!</v>
      </c>
      <c r="L420" s="23"/>
      <c r="M420" s="22"/>
      <c r="N420" s="22"/>
      <c r="O420" s="19"/>
      <c r="P420" s="19"/>
      <c r="Q420" s="20"/>
      <c r="R420" s="21"/>
      <c r="S420" s="19"/>
      <c r="FD420" s="2"/>
    </row>
    <row r="421" spans="1:160" ht="17.399999999999999" customHeight="1" x14ac:dyDescent="0.3">
      <c r="A421" s="3">
        <v>419</v>
      </c>
      <c r="B421" s="12" t="s">
        <v>850</v>
      </c>
      <c r="C421" s="29" t="e">
        <f t="shared" ca="1" si="42"/>
        <v>#DIV/0!</v>
      </c>
      <c r="D421" s="35" t="e">
        <f t="shared" ca="1" si="43"/>
        <v>#DIV/0!</v>
      </c>
      <c r="E421" s="29" t="e">
        <f t="shared" ca="1" si="44"/>
        <v>#REF!</v>
      </c>
      <c r="F421" s="13" t="e">
        <f t="shared" ca="1" si="45"/>
        <v>#REF!</v>
      </c>
      <c r="G421" s="29" t="e">
        <f t="shared" ca="1" si="46"/>
        <v>#REF!</v>
      </c>
      <c r="H421" s="28" t="e">
        <f t="shared" ca="1" si="47"/>
        <v>#REF!</v>
      </c>
      <c r="I421" s="28" t="str">
        <f t="shared" si="48"/>
        <v>YBTAS YIBITAS INSAAT MALZEME</v>
      </c>
      <c r="J421" s="16" t="e">
        <f>LOOKUP(B421,#REF!,#REF!)</f>
        <v>#REF!</v>
      </c>
      <c r="K421" s="16" t="e">
        <f>LOOKUP(B421,#REF!,#REF!)</f>
        <v>#REF!</v>
      </c>
      <c r="L421" s="17"/>
      <c r="M421" s="22"/>
      <c r="N421" s="22"/>
      <c r="O421" s="19"/>
      <c r="P421" s="19"/>
      <c r="Q421" s="20"/>
      <c r="R421" s="21"/>
      <c r="S421" s="19"/>
      <c r="FD421" s="2"/>
    </row>
    <row r="422" spans="1:160" ht="17.399999999999999" customHeight="1" x14ac:dyDescent="0.3">
      <c r="A422" s="3">
        <v>420</v>
      </c>
      <c r="B422" s="12" t="s">
        <v>851</v>
      </c>
      <c r="C422" s="29" t="e">
        <f t="shared" ca="1" si="42"/>
        <v>#DIV/0!</v>
      </c>
      <c r="D422" s="35" t="e">
        <f t="shared" ca="1" si="43"/>
        <v>#DIV/0!</v>
      </c>
      <c r="E422" s="29" t="e">
        <f t="shared" ca="1" si="44"/>
        <v>#REF!</v>
      </c>
      <c r="F422" s="13" t="e">
        <f t="shared" ca="1" si="45"/>
        <v>#REF!</v>
      </c>
      <c r="G422" s="29" t="e">
        <f t="shared" ca="1" si="46"/>
        <v>#REF!</v>
      </c>
      <c r="H422" s="28" t="e">
        <f t="shared" ca="1" si="47"/>
        <v>#REF!</v>
      </c>
      <c r="I422" s="28" t="str">
        <f t="shared" si="48"/>
        <v>YESIL YESIL YATIRIM HOLDING</v>
      </c>
      <c r="J422" s="16" t="e">
        <f>LOOKUP(B422,#REF!,#REF!)</f>
        <v>#REF!</v>
      </c>
      <c r="K422" s="16" t="e">
        <f>LOOKUP(B422,#REF!,#REF!)</f>
        <v>#REF!</v>
      </c>
      <c r="L422" s="17"/>
      <c r="M422" s="18"/>
      <c r="N422" s="18"/>
      <c r="O422" s="19"/>
      <c r="P422" s="19"/>
      <c r="Q422" s="20"/>
      <c r="R422" s="21"/>
      <c r="S422" s="19"/>
      <c r="FD422" s="2"/>
    </row>
    <row r="423" spans="1:160" ht="17.399999999999999" customHeight="1" x14ac:dyDescent="0.3">
      <c r="A423" s="3">
        <v>421</v>
      </c>
      <c r="B423" s="12" t="s">
        <v>852</v>
      </c>
      <c r="C423" s="29" t="e">
        <f t="shared" ca="1" si="42"/>
        <v>#DIV/0!</v>
      </c>
      <c r="D423" s="35" t="e">
        <f t="shared" ca="1" si="43"/>
        <v>#DIV/0!</v>
      </c>
      <c r="E423" s="29" t="e">
        <f t="shared" ca="1" si="44"/>
        <v>#REF!</v>
      </c>
      <c r="F423" s="13" t="e">
        <f t="shared" ca="1" si="45"/>
        <v>#REF!</v>
      </c>
      <c r="G423" s="29" t="e">
        <f t="shared" ca="1" si="46"/>
        <v>#REF!</v>
      </c>
      <c r="H423" s="28" t="e">
        <f t="shared" ca="1" si="47"/>
        <v>#REF!</v>
      </c>
      <c r="I423" s="28" t="str">
        <f t="shared" si="48"/>
        <v>YGGYO YENI GIMAT GMYO</v>
      </c>
      <c r="J423" s="16" t="e">
        <f>LOOKUP(B423,#REF!,#REF!)</f>
        <v>#REF!</v>
      </c>
      <c r="K423" s="16" t="e">
        <f>LOOKUP(B423,#REF!,#REF!)</f>
        <v>#REF!</v>
      </c>
      <c r="L423" s="17"/>
      <c r="M423" s="18"/>
      <c r="N423" s="18"/>
      <c r="O423" s="19"/>
      <c r="P423" s="19"/>
      <c r="Q423" s="20"/>
      <c r="R423" s="21"/>
      <c r="S423" s="19"/>
    </row>
    <row r="424" spans="1:160" ht="17.399999999999999" customHeight="1" x14ac:dyDescent="0.3">
      <c r="A424" s="3">
        <v>422</v>
      </c>
      <c r="B424" s="12" t="s">
        <v>853</v>
      </c>
      <c r="C424" s="29" t="e">
        <f t="shared" ca="1" si="42"/>
        <v>#DIV/0!</v>
      </c>
      <c r="D424" s="35" t="e">
        <f t="shared" ca="1" si="43"/>
        <v>#DIV/0!</v>
      </c>
      <c r="E424" s="29" t="e">
        <f t="shared" ca="1" si="44"/>
        <v>#REF!</v>
      </c>
      <c r="F424" s="13" t="e">
        <f t="shared" ca="1" si="45"/>
        <v>#REF!</v>
      </c>
      <c r="G424" s="29" t="e">
        <f t="shared" ca="1" si="46"/>
        <v>#REF!</v>
      </c>
      <c r="H424" s="28" t="e">
        <f t="shared" ca="1" si="47"/>
        <v>#REF!</v>
      </c>
      <c r="I424" s="28" t="str">
        <f t="shared" si="48"/>
        <v>YGYO YESIL GMYO</v>
      </c>
      <c r="J424" s="16" t="e">
        <f>LOOKUP(B424,#REF!,#REF!)</f>
        <v>#REF!</v>
      </c>
      <c r="K424" s="16" t="e">
        <f>LOOKUP(B424,#REF!,#REF!)</f>
        <v>#REF!</v>
      </c>
      <c r="L424" s="17"/>
      <c r="M424" s="18"/>
      <c r="N424" s="18"/>
      <c r="O424" s="19"/>
      <c r="P424" s="19"/>
      <c r="Q424" s="20"/>
      <c r="R424" s="21"/>
      <c r="S424" s="19"/>
    </row>
    <row r="425" spans="1:160" ht="17.399999999999999" customHeight="1" x14ac:dyDescent="0.3">
      <c r="A425" s="3">
        <v>423</v>
      </c>
      <c r="B425" s="12" t="s">
        <v>854</v>
      </c>
      <c r="C425" s="29" t="e">
        <f t="shared" ca="1" si="42"/>
        <v>#DIV/0!</v>
      </c>
      <c r="D425" s="35" t="e">
        <f t="shared" ca="1" si="43"/>
        <v>#DIV/0!</v>
      </c>
      <c r="E425" s="29" t="e">
        <f t="shared" ca="1" si="44"/>
        <v>#REF!</v>
      </c>
      <c r="F425" s="13" t="e">
        <f t="shared" ca="1" si="45"/>
        <v>#REF!</v>
      </c>
      <c r="G425" s="29" t="e">
        <f t="shared" ca="1" si="46"/>
        <v>#REF!</v>
      </c>
      <c r="H425" s="28" t="e">
        <f t="shared" ca="1" si="47"/>
        <v>#REF!</v>
      </c>
      <c r="I425" s="28" t="str">
        <f t="shared" si="48"/>
        <v>YKBNK YAPI VE KREDI BANK.</v>
      </c>
      <c r="J425" s="16" t="e">
        <f>LOOKUP(B425,#REF!,#REF!)</f>
        <v>#REF!</v>
      </c>
      <c r="K425" s="16" t="e">
        <f>LOOKUP(B425,#REF!,#REF!)</f>
        <v>#REF!</v>
      </c>
      <c r="L425" s="17"/>
      <c r="M425" s="18"/>
      <c r="N425" s="18"/>
      <c r="O425" s="19"/>
      <c r="P425" s="19"/>
      <c r="Q425" s="20"/>
      <c r="R425" s="21"/>
      <c r="S425" s="19"/>
      <c r="FD425" s="2"/>
    </row>
    <row r="426" spans="1:160" ht="17.399999999999999" customHeight="1" x14ac:dyDescent="0.3">
      <c r="A426" s="3">
        <v>424</v>
      </c>
      <c r="B426" s="12" t="s">
        <v>855</v>
      </c>
      <c r="C426" s="29" t="e">
        <f t="shared" ca="1" si="42"/>
        <v>#DIV/0!</v>
      </c>
      <c r="D426" s="35" t="e">
        <f t="shared" ca="1" si="43"/>
        <v>#DIV/0!</v>
      </c>
      <c r="E426" s="29" t="e">
        <f t="shared" ca="1" si="44"/>
        <v>#REF!</v>
      </c>
      <c r="F426" s="13" t="e">
        <f t="shared" ca="1" si="45"/>
        <v>#REF!</v>
      </c>
      <c r="G426" s="29" t="e">
        <f t="shared" ca="1" si="46"/>
        <v>#REF!</v>
      </c>
      <c r="H426" s="28" t="e">
        <f t="shared" ca="1" si="47"/>
        <v>#REF!</v>
      </c>
      <c r="I426" s="28" t="str">
        <f t="shared" si="48"/>
        <v>YKSLN YUKSELEN CELIK</v>
      </c>
      <c r="J426" s="16" t="e">
        <f>LOOKUP(B426,#REF!,#REF!)</f>
        <v>#REF!</v>
      </c>
      <c r="K426" s="16" t="e">
        <f>LOOKUP(B426,#REF!,#REF!)</f>
        <v>#REF!</v>
      </c>
      <c r="L426" s="17"/>
      <c r="M426" s="18"/>
      <c r="N426" s="18"/>
      <c r="O426" s="19"/>
      <c r="P426" s="19"/>
      <c r="Q426" s="20"/>
      <c r="R426" s="21"/>
      <c r="S426" s="19"/>
    </row>
    <row r="427" spans="1:160" ht="17.399999999999999" customHeight="1" x14ac:dyDescent="0.3">
      <c r="A427" s="3">
        <v>425</v>
      </c>
      <c r="B427" s="12" t="s">
        <v>856</v>
      </c>
      <c r="C427" s="29" t="e">
        <f t="shared" ca="1" si="42"/>
        <v>#DIV/0!</v>
      </c>
      <c r="D427" s="35" t="e">
        <f t="shared" ca="1" si="43"/>
        <v>#DIV/0!</v>
      </c>
      <c r="E427" s="29" t="e">
        <f t="shared" ca="1" si="44"/>
        <v>#REF!</v>
      </c>
      <c r="F427" s="13" t="e">
        <f t="shared" ca="1" si="45"/>
        <v>#REF!</v>
      </c>
      <c r="G427" s="29" t="e">
        <f t="shared" ca="1" si="46"/>
        <v>#REF!</v>
      </c>
      <c r="H427" s="28" t="e">
        <f t="shared" ca="1" si="47"/>
        <v>#REF!</v>
      </c>
      <c r="I427" s="28" t="str">
        <f t="shared" si="48"/>
        <v>YONGA YONGA MOBILYA</v>
      </c>
      <c r="J427" s="16" t="e">
        <f>LOOKUP(B427,#REF!,#REF!)</f>
        <v>#REF!</v>
      </c>
      <c r="K427" s="16" t="e">
        <f>LOOKUP(B427,#REF!,#REF!)</f>
        <v>#REF!</v>
      </c>
      <c r="L427" s="17"/>
      <c r="M427" s="18"/>
      <c r="N427" s="18"/>
      <c r="O427" s="19"/>
      <c r="P427" s="19"/>
      <c r="Q427" s="20"/>
      <c r="R427" s="21"/>
      <c r="S427" s="19"/>
    </row>
    <row r="428" spans="1:160" ht="17.399999999999999" customHeight="1" x14ac:dyDescent="0.3">
      <c r="A428" s="3">
        <v>426</v>
      </c>
      <c r="B428" s="12" t="s">
        <v>857</v>
      </c>
      <c r="C428" s="29" t="e">
        <f t="shared" ca="1" si="42"/>
        <v>#DIV/0!</v>
      </c>
      <c r="D428" s="35" t="e">
        <f t="shared" ca="1" si="43"/>
        <v>#DIV/0!</v>
      </c>
      <c r="E428" s="29" t="e">
        <f t="shared" ca="1" si="44"/>
        <v>#REF!</v>
      </c>
      <c r="F428" s="13" t="e">
        <f t="shared" ca="1" si="45"/>
        <v>#REF!</v>
      </c>
      <c r="G428" s="29" t="e">
        <f t="shared" ca="1" si="46"/>
        <v>#REF!</v>
      </c>
      <c r="H428" s="28" t="e">
        <f t="shared" ca="1" si="47"/>
        <v>#REF!</v>
      </c>
      <c r="I428" s="28" t="str">
        <f t="shared" si="48"/>
        <v>YUNSA YUNSA</v>
      </c>
      <c r="J428" s="16" t="e">
        <f>LOOKUP(B428,#REF!,#REF!)</f>
        <v>#REF!</v>
      </c>
      <c r="K428" s="16" t="e">
        <f>LOOKUP(B428,#REF!,#REF!)</f>
        <v>#REF!</v>
      </c>
      <c r="L428" s="17"/>
      <c r="M428" s="18"/>
      <c r="N428" s="18"/>
      <c r="O428" s="19"/>
      <c r="P428" s="19"/>
      <c r="Q428" s="20"/>
      <c r="R428" s="21"/>
      <c r="S428" s="19"/>
    </row>
    <row r="429" spans="1:160" ht="17.399999999999999" customHeight="1" x14ac:dyDescent="0.3">
      <c r="A429" s="3">
        <v>427</v>
      </c>
      <c r="B429" s="12" t="s">
        <v>858</v>
      </c>
      <c r="C429" s="29" t="e">
        <f t="shared" ca="1" si="42"/>
        <v>#DIV/0!</v>
      </c>
      <c r="D429" s="35" t="e">
        <f t="shared" ca="1" si="43"/>
        <v>#DIV/0!</v>
      </c>
      <c r="E429" s="29" t="e">
        <f t="shared" ca="1" si="44"/>
        <v>#REF!</v>
      </c>
      <c r="F429" s="13" t="e">
        <f t="shared" ca="1" si="45"/>
        <v>#REF!</v>
      </c>
      <c r="G429" s="29" t="e">
        <f t="shared" ca="1" si="46"/>
        <v>#REF!</v>
      </c>
      <c r="H429" s="28" t="e">
        <f t="shared" ca="1" si="47"/>
        <v>#REF!</v>
      </c>
      <c r="I429" s="28" t="str">
        <f t="shared" si="48"/>
        <v>YYAPI YESIL YAPI</v>
      </c>
      <c r="J429" s="16" t="e">
        <f>LOOKUP(B429,#REF!,#REF!)</f>
        <v>#REF!</v>
      </c>
      <c r="K429" s="16" t="e">
        <f>LOOKUP(B429,#REF!,#REF!)</f>
        <v>#REF!</v>
      </c>
      <c r="L429" s="17"/>
      <c r="M429" s="18"/>
      <c r="N429" s="18"/>
      <c r="O429" s="19"/>
      <c r="P429" s="19"/>
      <c r="Q429" s="19"/>
      <c r="R429" s="20"/>
      <c r="S429" s="19"/>
    </row>
    <row r="430" spans="1:160" x14ac:dyDescent="0.3">
      <c r="A430" s="3">
        <v>428</v>
      </c>
      <c r="B430" s="12" t="s">
        <v>859</v>
      </c>
      <c r="C430" s="29" t="e">
        <f t="shared" ca="1" si="42"/>
        <v>#DIV/0!</v>
      </c>
      <c r="D430" s="35" t="e">
        <f t="shared" ca="1" si="43"/>
        <v>#DIV/0!</v>
      </c>
      <c r="E430" s="29" t="e">
        <f t="shared" ca="1" si="44"/>
        <v>#REF!</v>
      </c>
      <c r="F430" s="13" t="e">
        <f t="shared" ca="1" si="45"/>
        <v>#REF!</v>
      </c>
      <c r="G430" s="29" t="e">
        <f t="shared" ca="1" si="46"/>
        <v>#REF!</v>
      </c>
      <c r="H430" s="28" t="e">
        <f t="shared" ca="1" si="47"/>
        <v>#REF!</v>
      </c>
      <c r="I430" s="28" t="str">
        <f t="shared" si="48"/>
        <v>ZOREN ZORLU ENERJI</v>
      </c>
      <c r="J430" s="16" t="e">
        <f>LOOKUP(B430,#REF!,#REF!)</f>
        <v>#REF!</v>
      </c>
      <c r="K430" s="16" t="e">
        <f>LOOKUP(B430,#REF!,#REF!)</f>
        <v>#REF!</v>
      </c>
      <c r="L430" s="17"/>
      <c r="M430" s="18"/>
      <c r="N430" s="18"/>
      <c r="O430" s="18"/>
      <c r="P430" s="18"/>
      <c r="Q430" s="18"/>
      <c r="R430" s="18"/>
      <c r="S430" s="18"/>
    </row>
    <row r="431" spans="1:160" x14ac:dyDescent="0.3">
      <c r="A431" s="3">
        <v>429</v>
      </c>
      <c r="B431" s="12" t="s">
        <v>860</v>
      </c>
      <c r="C431" s="29" t="e">
        <f t="shared" ca="1" si="42"/>
        <v>#DIV/0!</v>
      </c>
      <c r="D431" s="35" t="e">
        <f t="shared" ca="1" si="43"/>
        <v>#DIV/0!</v>
      </c>
      <c r="E431" s="29" t="e">
        <f t="shared" ca="1" si="44"/>
        <v>#REF!</v>
      </c>
      <c r="F431" s="13" t="e">
        <f t="shared" ca="1" si="45"/>
        <v>#REF!</v>
      </c>
      <c r="G431" s="29" t="e">
        <f t="shared" ca="1" si="46"/>
        <v>#REF!</v>
      </c>
      <c r="H431" s="28" t="e">
        <f t="shared" ca="1" si="47"/>
        <v>#REF!</v>
      </c>
      <c r="I431" s="28" t="str">
        <f t="shared" si="48"/>
        <v>ZRGYO ZIRAAT GMYO</v>
      </c>
      <c r="J431" s="16" t="e">
        <f>LOOKUP(B431,#REF!,#REF!)</f>
        <v>#REF!</v>
      </c>
      <c r="K431" s="16" t="e">
        <f>LOOKUP(B431,#REF!,#REF!)</f>
        <v>#REF!</v>
      </c>
      <c r="L431" s="18"/>
      <c r="M431" s="18"/>
      <c r="N431" s="18"/>
      <c r="O431" s="18"/>
      <c r="P431" s="18"/>
      <c r="Q431" s="18"/>
      <c r="R431" s="18"/>
      <c r="S431" s="18"/>
    </row>
  </sheetData>
  <mergeCells count="7">
    <mergeCell ref="S1:T1"/>
    <mergeCell ref="A1:R1"/>
    <mergeCell ref="G2:H2"/>
    <mergeCell ref="A2:A3"/>
    <mergeCell ref="E2:F2"/>
    <mergeCell ref="C2:D2"/>
    <mergeCell ref="B2:B3"/>
  </mergeCells>
  <phoneticPr fontId="8" type="noConversion"/>
  <conditionalFormatting sqref="D4:D431 F4:F431 H4:H431">
    <cfRule type="cellIs" dxfId="2" priority="12" operator="equal">
      <formula>0</formula>
    </cfRule>
    <cfRule type="cellIs" dxfId="1" priority="13" operator="lessThan">
      <formula>0</formula>
    </cfRule>
    <cfRule type="cellIs" dxfId="0" priority="14" operator="greaterThan">
      <formula>0</formula>
    </cfRule>
  </conditionalFormatting>
  <dataValidations count="1">
    <dataValidation type="list" allowBlank="1" showInputMessage="1" showErrorMessage="1" sqref="S1:T1" xr:uid="{BB510EB3-DBAE-4829-91B9-9E136710872B}">
      <formula1>tarih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3A1B677-553C-4CEF-8B94-C7F9D87E8A6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C4:C431</xm:sqref>
        </x14:conditionalFormatting>
        <x14:conditionalFormatting xmlns:xm="http://schemas.microsoft.com/office/excel/2006/main">
          <x14:cfRule type="iconSet" priority="29" id="{D697AF0F-5F37-4F64-BF6E-6E5BB9C809D8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E4:E431</xm:sqref>
        </x14:conditionalFormatting>
        <x14:conditionalFormatting xmlns:xm="http://schemas.microsoft.com/office/excel/2006/main">
          <x14:cfRule type="iconSet" priority="1" id="{351E6F22-C25C-4A14-9FB5-19F03765CFBA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G4:G431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4004-D1C4-47C7-A689-DCD40E00FA99}">
  <dimension ref="A1:Z470"/>
  <sheetViews>
    <sheetView workbookViewId="0">
      <pane ySplit="1" topLeftCell="A2" activePane="bottomLeft" state="frozen"/>
      <selection pane="bottomLeft" activeCell="T189" sqref="T189"/>
    </sheetView>
  </sheetViews>
  <sheetFormatPr defaultRowHeight="14.4" x14ac:dyDescent="0.3"/>
  <cols>
    <col min="1" max="1" width="39.5546875" style="71" bestFit="1" customWidth="1"/>
    <col min="2" max="2" width="3.44140625" style="71" customWidth="1"/>
    <col min="3" max="3" width="10" style="71" bestFit="1" customWidth="1"/>
    <col min="4" max="4" width="14.5546875" style="71" bestFit="1" customWidth="1"/>
    <col min="5" max="5" width="15.21875" style="71" bestFit="1" customWidth="1"/>
    <col min="6" max="6" width="8.109375" style="71" bestFit="1" customWidth="1"/>
    <col min="7" max="7" width="2.109375" customWidth="1"/>
    <col min="8" max="8" width="11.77734375" style="53" customWidth="1"/>
    <col min="9" max="9" width="6.33203125" style="53" hidden="1" customWidth="1"/>
    <col min="10" max="10" width="12.33203125" style="53" customWidth="1"/>
    <col min="11" max="11" width="6.33203125" style="53" hidden="1" customWidth="1"/>
    <col min="12" max="12" width="13" style="53" customWidth="1"/>
    <col min="13" max="13" width="4.77734375" style="53" hidden="1" customWidth="1"/>
    <col min="14" max="14" width="12.88671875" style="53" customWidth="1"/>
    <col min="15" max="15" width="4.44140625" style="53" hidden="1" customWidth="1"/>
    <col min="16" max="16" width="15.88671875" style="53" customWidth="1"/>
    <col min="17" max="17" width="4.33203125" style="53" hidden="1" customWidth="1"/>
    <col min="18" max="18" width="15" style="53" customWidth="1"/>
    <col min="19" max="19" width="4.6640625" style="53" hidden="1" customWidth="1"/>
    <col min="20" max="20" width="6.5546875" style="3" customWidth="1"/>
    <col min="21" max="21" width="39.5546875" hidden="1" customWidth="1"/>
    <col min="22" max="22" width="8" hidden="1" customWidth="1"/>
    <col min="23" max="23" width="5.44140625" hidden="1" customWidth="1"/>
    <col min="24" max="24" width="8.88671875" customWidth="1"/>
  </cols>
  <sheetData>
    <row r="1" spans="1:26" ht="36.6" customHeight="1" x14ac:dyDescent="0.3">
      <c r="A1" s="66" t="s">
        <v>6</v>
      </c>
      <c r="B1" s="66"/>
      <c r="C1" s="66" t="s">
        <v>1</v>
      </c>
      <c r="D1" s="66" t="s">
        <v>7</v>
      </c>
      <c r="E1" s="66" t="s">
        <v>8</v>
      </c>
      <c r="F1" s="67" t="s">
        <v>9</v>
      </c>
      <c r="G1" s="62"/>
      <c r="H1" s="61" t="s">
        <v>912</v>
      </c>
      <c r="I1" s="58" t="s">
        <v>914</v>
      </c>
      <c r="J1" s="79" t="s">
        <v>933</v>
      </c>
      <c r="K1" s="57" t="s">
        <v>914</v>
      </c>
      <c r="L1" s="57" t="s">
        <v>913</v>
      </c>
      <c r="M1" s="58" t="s">
        <v>914</v>
      </c>
      <c r="N1" s="79" t="s">
        <v>935</v>
      </c>
      <c r="O1" s="58" t="s">
        <v>914</v>
      </c>
      <c r="P1" s="57" t="s">
        <v>917</v>
      </c>
      <c r="Q1" s="58" t="s">
        <v>914</v>
      </c>
      <c r="R1" s="57" t="s">
        <v>921</v>
      </c>
      <c r="S1" s="56" t="s">
        <v>914</v>
      </c>
      <c r="T1" s="74">
        <f>COUNTA(H1,J1,L1,N1,P1,R1)</f>
        <v>6</v>
      </c>
      <c r="U1" s="114" t="s">
        <v>916</v>
      </c>
      <c r="V1" s="114"/>
      <c r="W1" s="114"/>
      <c r="X1" s="115">
        <v>44537</v>
      </c>
      <c r="Y1" s="116"/>
      <c r="Z1" s="116"/>
    </row>
    <row r="2" spans="1:26" x14ac:dyDescent="0.3">
      <c r="A2" s="68" t="s">
        <v>10</v>
      </c>
      <c r="B2" s="68"/>
      <c r="C2" s="68">
        <v>20.399999999999999</v>
      </c>
      <c r="D2" s="68">
        <v>1.29</v>
      </c>
      <c r="E2" s="69">
        <v>11577476.42</v>
      </c>
      <c r="F2" s="70">
        <v>0.75694444444444453</v>
      </c>
      <c r="G2" s="63"/>
      <c r="H2" s="64"/>
      <c r="I2" s="55">
        <f>IF(H2="",0,COUNTA($H$2:H2))</f>
        <v>0</v>
      </c>
      <c r="J2" s="55"/>
      <c r="K2" s="55">
        <f>IF(J2="",0,COUNTA($J$2:J2))</f>
        <v>0</v>
      </c>
      <c r="L2" s="65"/>
      <c r="M2" s="55">
        <f>IF(L2="",0,COUNTA($L$2:L2))</f>
        <v>0</v>
      </c>
      <c r="N2" s="65"/>
      <c r="O2" s="55">
        <f>IF(N2="",0,COUNTA($N$2:N2))</f>
        <v>0</v>
      </c>
      <c r="P2" s="65"/>
      <c r="Q2" s="55">
        <f>IF(P2="",0,COUNTA(P$2:P2))</f>
        <v>0</v>
      </c>
      <c r="R2" s="65" t="s">
        <v>914</v>
      </c>
      <c r="S2" s="55">
        <f>IF(R2="",0,COUNTA(R$2:R2))</f>
        <v>1</v>
      </c>
      <c r="T2" s="50">
        <f>COUNTA(H2,J2,L2,N2,P2,R2)</f>
        <v>1</v>
      </c>
      <c r="U2" s="51" t="str">
        <f t="shared" ref="U2:U65" si="0">A2</f>
        <v>ACSEL ACIPAYAM SELULOZ</v>
      </c>
      <c r="V2" s="51">
        <f t="shared" ref="V2:V65" si="1">C2</f>
        <v>20.399999999999999</v>
      </c>
      <c r="W2" s="52">
        <f>D2</f>
        <v>1.29</v>
      </c>
    </row>
    <row r="3" spans="1:26" x14ac:dyDescent="0.3">
      <c r="A3" s="68" t="s">
        <v>11</v>
      </c>
      <c r="B3" s="68"/>
      <c r="C3" s="68">
        <v>31.2</v>
      </c>
      <c r="D3" s="68">
        <v>0.52</v>
      </c>
      <c r="E3" s="69">
        <v>5135096.22</v>
      </c>
      <c r="F3" s="70">
        <v>0.75694444444444453</v>
      </c>
      <c r="G3" s="63"/>
      <c r="H3" s="64"/>
      <c r="I3" s="55">
        <f>IF(H3="",0,COUNTA($H$2:H3))</f>
        <v>0</v>
      </c>
      <c r="J3" s="55"/>
      <c r="K3" s="55">
        <f>IF(J3="",0,COUNTA($J$2:J3))</f>
        <v>0</v>
      </c>
      <c r="L3" s="65"/>
      <c r="M3" s="55">
        <f>IF(L3="",0,COUNTA($L$2:L3))</f>
        <v>0</v>
      </c>
      <c r="N3" s="65"/>
      <c r="O3" s="55">
        <f>IF(N3="",0,COUNTA($N$2:N3))</f>
        <v>0</v>
      </c>
      <c r="P3" s="65"/>
      <c r="Q3" s="55">
        <f>IF(P3="",0,COUNTA(P$2:P3))</f>
        <v>0</v>
      </c>
      <c r="R3" s="65"/>
      <c r="S3" s="55">
        <f>IF(R3="",0,COUNTA(R$2:R3))</f>
        <v>0</v>
      </c>
      <c r="T3" s="50">
        <f t="shared" ref="T3:T66" si="2">COUNTA(H3,J3,L3,N3,P3,R3)</f>
        <v>0</v>
      </c>
      <c r="U3" s="51" t="str">
        <f t="shared" si="0"/>
        <v>ADEL ADEL KALEMCILIK</v>
      </c>
      <c r="V3" s="51">
        <f t="shared" si="1"/>
        <v>31.2</v>
      </c>
      <c r="W3" s="52">
        <f t="shared" ref="W3:W66" si="3">D3</f>
        <v>0.52</v>
      </c>
    </row>
    <row r="4" spans="1:26" x14ac:dyDescent="0.3">
      <c r="A4" s="68" t="s">
        <v>12</v>
      </c>
      <c r="B4" s="68"/>
      <c r="C4" s="68">
        <v>0.8</v>
      </c>
      <c r="D4" s="68">
        <v>0</v>
      </c>
      <c r="E4" s="69">
        <v>36183460.380000003</v>
      </c>
      <c r="F4" s="70">
        <v>0.75694444444444453</v>
      </c>
      <c r="G4" s="63"/>
      <c r="H4" s="64" t="s">
        <v>914</v>
      </c>
      <c r="I4" s="55">
        <f>IF(H4="",0,COUNTA($H$2:H4))</f>
        <v>1</v>
      </c>
      <c r="J4" s="55"/>
      <c r="K4" s="55">
        <f>IF(J4="",0,COUNTA($J$2:J4))</f>
        <v>0</v>
      </c>
      <c r="L4" s="65"/>
      <c r="M4" s="55">
        <f>IF(L4="",0,COUNTA($L$2:L4))</f>
        <v>0</v>
      </c>
      <c r="N4" s="65"/>
      <c r="O4" s="55">
        <f>IF(N4="",0,COUNTA($N$2:N4))</f>
        <v>0</v>
      </c>
      <c r="P4" s="65"/>
      <c r="Q4" s="55">
        <f>IF(P4="",0,COUNTA(P$2:P4))</f>
        <v>0</v>
      </c>
      <c r="R4" s="65"/>
      <c r="S4" s="55">
        <f>IF(R4="",0,COUNTA(R$2:R4))</f>
        <v>0</v>
      </c>
      <c r="T4" s="50">
        <f t="shared" si="2"/>
        <v>1</v>
      </c>
      <c r="U4" s="51" t="str">
        <f t="shared" si="0"/>
        <v>ADESE ADESE GAYRIMENKUL</v>
      </c>
      <c r="V4" s="51">
        <f t="shared" si="1"/>
        <v>0.8</v>
      </c>
      <c r="W4" s="52">
        <f t="shared" si="3"/>
        <v>0</v>
      </c>
    </row>
    <row r="5" spans="1:26" x14ac:dyDescent="0.3">
      <c r="A5" s="68" t="s">
        <v>13</v>
      </c>
      <c r="B5" s="68"/>
      <c r="C5" s="68">
        <v>30.24</v>
      </c>
      <c r="D5" s="68">
        <v>2.5099999999999998</v>
      </c>
      <c r="E5" s="69">
        <v>110907990.64</v>
      </c>
      <c r="F5" s="70">
        <v>0.75694444444444453</v>
      </c>
      <c r="G5" s="63"/>
      <c r="H5" s="64"/>
      <c r="I5" s="55">
        <f>IF(H5="",0,COUNTA($H$2:H5))</f>
        <v>0</v>
      </c>
      <c r="J5" s="55"/>
      <c r="K5" s="55">
        <f>IF(J5="",0,COUNTA($J$2:J5))</f>
        <v>0</v>
      </c>
      <c r="L5" s="65"/>
      <c r="M5" s="55">
        <f>IF(L5="",0,COUNTA($L$2:L5))</f>
        <v>0</v>
      </c>
      <c r="N5" s="65"/>
      <c r="O5" s="55">
        <f>IF(N5="",0,COUNTA($N$2:N5))</f>
        <v>0</v>
      </c>
      <c r="P5" s="65"/>
      <c r="Q5" s="55">
        <f>IF(P5="",0,COUNTA(P$2:P5))</f>
        <v>0</v>
      </c>
      <c r="R5" s="65"/>
      <c r="S5" s="55">
        <f>IF(R5="",0,COUNTA(R$2:R5))</f>
        <v>0</v>
      </c>
      <c r="T5" s="50">
        <f t="shared" si="2"/>
        <v>0</v>
      </c>
      <c r="U5" s="51" t="str">
        <f t="shared" si="0"/>
        <v>AEFES ANADOLU EFES</v>
      </c>
      <c r="V5" s="51">
        <f t="shared" si="1"/>
        <v>30.24</v>
      </c>
      <c r="W5" s="52">
        <f t="shared" si="3"/>
        <v>2.5099999999999998</v>
      </c>
    </row>
    <row r="6" spans="1:26" x14ac:dyDescent="0.3">
      <c r="A6" s="68" t="s">
        <v>14</v>
      </c>
      <c r="B6" s="68"/>
      <c r="C6" s="68">
        <v>4.07</v>
      </c>
      <c r="D6" s="68">
        <v>-1.69</v>
      </c>
      <c r="E6" s="69">
        <v>60619721.920000002</v>
      </c>
      <c r="F6" s="70">
        <v>0.75694444444444453</v>
      </c>
      <c r="G6" s="63"/>
      <c r="H6" s="64"/>
      <c r="I6" s="55">
        <f>IF(H6="",0,COUNTA($H$2:H6))</f>
        <v>0</v>
      </c>
      <c r="J6" s="55"/>
      <c r="K6" s="55">
        <f>IF(J6="",0,COUNTA($J$2:J6))</f>
        <v>0</v>
      </c>
      <c r="L6" s="65"/>
      <c r="M6" s="55">
        <f>IF(L6="",0,COUNTA($L$2:L6))</f>
        <v>0</v>
      </c>
      <c r="N6" s="65"/>
      <c r="O6" s="55">
        <f>IF(N6="",0,COUNTA($N$2:N6))</f>
        <v>0</v>
      </c>
      <c r="P6" s="65"/>
      <c r="Q6" s="55">
        <f>IF(P6="",0,COUNTA(P$2:P6))</f>
        <v>0</v>
      </c>
      <c r="R6" s="65"/>
      <c r="S6" s="55">
        <f>IF(R6="",0,COUNTA(R$2:R6))</f>
        <v>0</v>
      </c>
      <c r="T6" s="50">
        <f t="shared" si="2"/>
        <v>0</v>
      </c>
      <c r="U6" s="51" t="str">
        <f t="shared" si="0"/>
        <v>AFYON AFYON CIMENTO</v>
      </c>
      <c r="V6" s="51">
        <f t="shared" si="1"/>
        <v>4.07</v>
      </c>
      <c r="W6" s="52">
        <f t="shared" si="3"/>
        <v>-1.69</v>
      </c>
    </row>
    <row r="7" spans="1:26" x14ac:dyDescent="0.3">
      <c r="A7" s="68" t="s">
        <v>429</v>
      </c>
      <c r="B7" s="68"/>
      <c r="C7" s="68">
        <v>21.4</v>
      </c>
      <c r="D7" s="68">
        <v>1.61</v>
      </c>
      <c r="E7" s="69">
        <v>10212720.439999999</v>
      </c>
      <c r="F7" s="70">
        <v>0.75694444444444453</v>
      </c>
      <c r="G7" s="63"/>
      <c r="H7" s="64" t="s">
        <v>914</v>
      </c>
      <c r="I7" s="55">
        <f>IF(H7="",0,COUNTA($H$2:H7))</f>
        <v>2</v>
      </c>
      <c r="J7" s="55"/>
      <c r="K7" s="55">
        <f>IF(J7="",0,COUNTA($J$2:J7))</f>
        <v>0</v>
      </c>
      <c r="L7" s="65"/>
      <c r="M7" s="55">
        <f>IF(L7="",0,COUNTA($L$2:L7))</f>
        <v>0</v>
      </c>
      <c r="N7" s="65"/>
      <c r="O7" s="55">
        <f>IF(N7="",0,COUNTA($N$2:N7))</f>
        <v>0</v>
      </c>
      <c r="P7" s="65"/>
      <c r="Q7" s="55">
        <f>IF(P7="",0,COUNTA(P$2:P7))</f>
        <v>0</v>
      </c>
      <c r="R7" s="65"/>
      <c r="S7" s="55">
        <f>IF(R7="",0,COUNTA(R$2:R7))</f>
        <v>0</v>
      </c>
      <c r="T7" s="50">
        <f t="shared" si="2"/>
        <v>1</v>
      </c>
      <c r="U7" s="51" t="str">
        <f t="shared" si="0"/>
        <v>AGESA AGESA HAYAT EMEKLILIK</v>
      </c>
      <c r="V7" s="51">
        <f t="shared" si="1"/>
        <v>21.4</v>
      </c>
      <c r="W7" s="52">
        <f t="shared" si="3"/>
        <v>1.61</v>
      </c>
    </row>
    <row r="8" spans="1:26" x14ac:dyDescent="0.3">
      <c r="A8" s="68" t="s">
        <v>15</v>
      </c>
      <c r="B8" s="68"/>
      <c r="C8" s="68">
        <v>44.98</v>
      </c>
      <c r="D8" s="68">
        <v>3.64</v>
      </c>
      <c r="E8" s="69">
        <v>43153727.619999997</v>
      </c>
      <c r="F8" s="70">
        <v>0.75694444444444453</v>
      </c>
      <c r="G8" s="63"/>
      <c r="H8" s="64"/>
      <c r="I8" s="55">
        <f>IF(H8="",0,COUNTA($H$2:H8))</f>
        <v>0</v>
      </c>
      <c r="J8" s="55"/>
      <c r="K8" s="55">
        <f>IF(J8="",0,COUNTA($J$2:J8))</f>
        <v>0</v>
      </c>
      <c r="L8" s="65"/>
      <c r="M8" s="55">
        <f>IF(L8="",0,COUNTA($L$2:L8))</f>
        <v>0</v>
      </c>
      <c r="N8" s="65"/>
      <c r="O8" s="55">
        <f>IF(N8="",0,COUNTA($N$2:N8))</f>
        <v>0</v>
      </c>
      <c r="P8" s="65"/>
      <c r="Q8" s="55">
        <f>IF(P8="",0,COUNTA(P$2:P8))</f>
        <v>0</v>
      </c>
      <c r="R8" s="65"/>
      <c r="S8" s="55">
        <f>IF(R8="",0,COUNTA(R$2:R8))</f>
        <v>0</v>
      </c>
      <c r="T8" s="50">
        <f t="shared" si="2"/>
        <v>0</v>
      </c>
      <c r="U8" s="51" t="str">
        <f t="shared" si="0"/>
        <v>AGHOL ANADOLU GRUBU HOLDING</v>
      </c>
      <c r="V8" s="51">
        <f t="shared" si="1"/>
        <v>44.98</v>
      </c>
      <c r="W8" s="52">
        <f t="shared" si="3"/>
        <v>3.64</v>
      </c>
    </row>
    <row r="9" spans="1:26" x14ac:dyDescent="0.3">
      <c r="A9" s="68" t="s">
        <v>16</v>
      </c>
      <c r="B9" s="68"/>
      <c r="C9" s="68">
        <v>2.98</v>
      </c>
      <c r="D9" s="68">
        <v>-2.61</v>
      </c>
      <c r="E9" s="69">
        <v>24390562.120000001</v>
      </c>
      <c r="F9" s="70">
        <v>0.75694444444444453</v>
      </c>
      <c r="G9" s="63"/>
      <c r="H9" s="64"/>
      <c r="I9" s="55">
        <f>IF(H9="",0,COUNTA($H$2:H9))</f>
        <v>0</v>
      </c>
      <c r="J9" s="55"/>
      <c r="K9" s="55">
        <f>IF(J9="",0,COUNTA($J$2:J9))</f>
        <v>0</v>
      </c>
      <c r="L9" s="65"/>
      <c r="M9" s="55">
        <f>IF(L9="",0,COUNTA($L$2:L9))</f>
        <v>0</v>
      </c>
      <c r="N9" s="65"/>
      <c r="O9" s="55">
        <f>IF(N9="",0,COUNTA($N$2:N9))</f>
        <v>0</v>
      </c>
      <c r="P9" s="65"/>
      <c r="Q9" s="55">
        <f>IF(P9="",0,COUNTA(P$2:P9))</f>
        <v>0</v>
      </c>
      <c r="R9" s="65"/>
      <c r="S9" s="55">
        <f>IF(R9="",0,COUNTA(R$2:R9))</f>
        <v>0</v>
      </c>
      <c r="T9" s="50">
        <f t="shared" si="2"/>
        <v>0</v>
      </c>
      <c r="U9" s="51" t="str">
        <f t="shared" si="0"/>
        <v>AGYO ATAKULE GMYO</v>
      </c>
      <c r="V9" s="51">
        <f t="shared" si="1"/>
        <v>2.98</v>
      </c>
      <c r="W9" s="52">
        <f t="shared" si="3"/>
        <v>-2.61</v>
      </c>
    </row>
    <row r="10" spans="1:26" x14ac:dyDescent="0.3">
      <c r="A10" s="68" t="s">
        <v>17</v>
      </c>
      <c r="B10" s="68"/>
      <c r="C10" s="68">
        <v>7.27</v>
      </c>
      <c r="D10" s="68">
        <v>-2.02</v>
      </c>
      <c r="E10" s="69">
        <v>1157065835.03</v>
      </c>
      <c r="F10" s="70">
        <v>0.75694444444444453</v>
      </c>
      <c r="G10" s="63"/>
      <c r="H10" s="64" t="s">
        <v>914</v>
      </c>
      <c r="I10" s="55">
        <f>IF(H10="",0,COUNTA($H$2:H10))</f>
        <v>3</v>
      </c>
      <c r="J10" s="55"/>
      <c r="K10" s="55">
        <f>IF(J10="",0,COUNTA($J$2:J10))</f>
        <v>0</v>
      </c>
      <c r="L10" s="65"/>
      <c r="M10" s="55">
        <f>IF(L10="",0,COUNTA($L$2:L10))</f>
        <v>0</v>
      </c>
      <c r="N10" s="65"/>
      <c r="O10" s="55">
        <f>IF(N10="",0,COUNTA($N$2:N10))</f>
        <v>0</v>
      </c>
      <c r="P10" s="65"/>
      <c r="Q10" s="55">
        <f>IF(P10="",0,COUNTA(P$2:P10))</f>
        <v>0</v>
      </c>
      <c r="R10" s="65"/>
      <c r="S10" s="55">
        <f>IF(R10="",0,COUNTA(R$2:R10))</f>
        <v>0</v>
      </c>
      <c r="T10" s="50">
        <f t="shared" si="2"/>
        <v>1</v>
      </c>
      <c r="U10" s="51" t="str">
        <f t="shared" si="0"/>
        <v>AKBNK AKBANK</v>
      </c>
      <c r="V10" s="51">
        <f t="shared" si="1"/>
        <v>7.27</v>
      </c>
      <c r="W10" s="52">
        <f t="shared" si="3"/>
        <v>-2.02</v>
      </c>
    </row>
    <row r="11" spans="1:26" x14ac:dyDescent="0.3">
      <c r="A11" s="68" t="s">
        <v>18</v>
      </c>
      <c r="B11" s="68"/>
      <c r="C11" s="68">
        <v>21.18</v>
      </c>
      <c r="D11" s="68">
        <v>-1.49</v>
      </c>
      <c r="E11" s="69">
        <v>10360113.220000001</v>
      </c>
      <c r="F11" s="70">
        <v>0.75694444444444453</v>
      </c>
      <c r="G11" s="63"/>
      <c r="H11" s="64"/>
      <c r="I11" s="55">
        <f>IF(H11="",0,COUNTA($H$2:H11))</f>
        <v>0</v>
      </c>
      <c r="J11" s="55"/>
      <c r="K11" s="55">
        <f>IF(J11="",0,COUNTA($J$2:J11))</f>
        <v>0</v>
      </c>
      <c r="L11" s="65"/>
      <c r="M11" s="55">
        <f>IF(L11="",0,COUNTA($L$2:L11))</f>
        <v>0</v>
      </c>
      <c r="N11" s="65"/>
      <c r="O11" s="55">
        <f>IF(N11="",0,COUNTA($N$2:N11))</f>
        <v>0</v>
      </c>
      <c r="P11" s="65"/>
      <c r="Q11" s="55">
        <f>IF(P11="",0,COUNTA(P$2:P11))</f>
        <v>0</v>
      </c>
      <c r="R11" s="65"/>
      <c r="S11" s="55">
        <f>IF(R11="",0,COUNTA(R$2:R11))</f>
        <v>0</v>
      </c>
      <c r="T11" s="50">
        <f t="shared" si="2"/>
        <v>0</v>
      </c>
      <c r="U11" s="51" t="str">
        <f t="shared" si="0"/>
        <v>AKCNS AKCANSA</v>
      </c>
      <c r="V11" s="51">
        <f t="shared" si="1"/>
        <v>21.18</v>
      </c>
      <c r="W11" s="52">
        <f t="shared" si="3"/>
        <v>-1.49</v>
      </c>
    </row>
    <row r="12" spans="1:26" x14ac:dyDescent="0.3">
      <c r="A12" s="68" t="s">
        <v>19</v>
      </c>
      <c r="B12" s="68"/>
      <c r="C12" s="68">
        <v>2.0299999999999998</v>
      </c>
      <c r="D12" s="68">
        <v>0</v>
      </c>
      <c r="E12" s="69">
        <v>9068050.4199999999</v>
      </c>
      <c r="F12" s="70">
        <v>0.75694444444444453</v>
      </c>
      <c r="G12" s="63"/>
      <c r="H12" s="64"/>
      <c r="I12" s="55">
        <f>IF(H12="",0,COUNTA($H$2:H12))</f>
        <v>0</v>
      </c>
      <c r="J12" s="55"/>
      <c r="K12" s="55">
        <f>IF(J12="",0,COUNTA($J$2:J12))</f>
        <v>0</v>
      </c>
      <c r="L12" s="65"/>
      <c r="M12" s="55">
        <f>IF(L12="",0,COUNTA($L$2:L12))</f>
        <v>0</v>
      </c>
      <c r="N12" s="65"/>
      <c r="O12" s="55">
        <f>IF(N12="",0,COUNTA($N$2:N12))</f>
        <v>0</v>
      </c>
      <c r="P12" s="65"/>
      <c r="Q12" s="55">
        <f>IF(P12="",0,COUNTA(P$2:P12))</f>
        <v>0</v>
      </c>
      <c r="R12" s="65"/>
      <c r="S12" s="55">
        <f>IF(R12="",0,COUNTA(R$2:R12))</f>
        <v>0</v>
      </c>
      <c r="T12" s="50">
        <f t="shared" si="2"/>
        <v>0</v>
      </c>
      <c r="U12" s="51" t="str">
        <f t="shared" si="0"/>
        <v>AKENR AK ENERJI</v>
      </c>
      <c r="V12" s="51">
        <f t="shared" si="1"/>
        <v>2.0299999999999998</v>
      </c>
      <c r="W12" s="52">
        <f t="shared" si="3"/>
        <v>0</v>
      </c>
    </row>
    <row r="13" spans="1:26" x14ac:dyDescent="0.3">
      <c r="A13" s="68" t="s">
        <v>20</v>
      </c>
      <c r="B13" s="68"/>
      <c r="C13" s="68">
        <v>4.66</v>
      </c>
      <c r="D13" s="68">
        <v>-3.72</v>
      </c>
      <c r="E13" s="69">
        <v>9019790.4199999999</v>
      </c>
      <c r="F13" s="70">
        <v>0.75694444444444453</v>
      </c>
      <c r="G13" s="63"/>
      <c r="H13" s="64"/>
      <c r="I13" s="55">
        <f>IF(H13="",0,COUNTA($H$2:H13))</f>
        <v>0</v>
      </c>
      <c r="J13" s="55"/>
      <c r="K13" s="55">
        <f>IF(J13="",0,COUNTA($J$2:J13))</f>
        <v>0</v>
      </c>
      <c r="L13" s="65"/>
      <c r="M13" s="55">
        <f>IF(L13="",0,COUNTA($L$2:L13))</f>
        <v>0</v>
      </c>
      <c r="N13" s="65"/>
      <c r="O13" s="55">
        <f>IF(N13="",0,COUNTA($N$2:N13))</f>
        <v>0</v>
      </c>
      <c r="P13" s="65"/>
      <c r="Q13" s="55">
        <f>IF(P13="",0,COUNTA(P$2:P13))</f>
        <v>0</v>
      </c>
      <c r="R13" s="65"/>
      <c r="S13" s="55">
        <f>IF(R13="",0,COUNTA(R$2:R13))</f>
        <v>0</v>
      </c>
      <c r="T13" s="50">
        <f t="shared" si="2"/>
        <v>0</v>
      </c>
      <c r="U13" s="51" t="str">
        <f t="shared" si="0"/>
        <v>AKFGY AKFEN GMYO</v>
      </c>
      <c r="V13" s="51">
        <f t="shared" si="1"/>
        <v>4.66</v>
      </c>
      <c r="W13" s="52">
        <f t="shared" si="3"/>
        <v>-3.72</v>
      </c>
    </row>
    <row r="14" spans="1:26" x14ac:dyDescent="0.3">
      <c r="A14" s="68" t="s">
        <v>21</v>
      </c>
      <c r="B14" s="68"/>
      <c r="C14" s="68">
        <v>8.4</v>
      </c>
      <c r="D14" s="68">
        <v>-0.59</v>
      </c>
      <c r="E14" s="69">
        <v>14618048.66</v>
      </c>
      <c r="F14" s="70">
        <v>0.75694444444444453</v>
      </c>
      <c r="G14" s="63"/>
      <c r="H14" s="64" t="s">
        <v>914</v>
      </c>
      <c r="I14" s="55">
        <f>IF(H14="",0,COUNTA($H$2:H14))</f>
        <v>4</v>
      </c>
      <c r="J14" s="55"/>
      <c r="K14" s="55">
        <f>IF(J14="",0,COUNTA($J$2:J14))</f>
        <v>0</v>
      </c>
      <c r="L14" s="65"/>
      <c r="M14" s="55">
        <f>IF(L14="",0,COUNTA($L$2:L14))</f>
        <v>0</v>
      </c>
      <c r="N14" s="65"/>
      <c r="O14" s="55">
        <f>IF(N14="",0,COUNTA($N$2:N14))</f>
        <v>0</v>
      </c>
      <c r="P14" s="65"/>
      <c r="Q14" s="55">
        <f>IF(P14="",0,COUNTA(P$2:P14))</f>
        <v>0</v>
      </c>
      <c r="R14" s="65"/>
      <c r="S14" s="55">
        <f>IF(R14="",0,COUNTA(R$2:R14))</f>
        <v>0</v>
      </c>
      <c r="T14" s="50">
        <f t="shared" si="2"/>
        <v>1</v>
      </c>
      <c r="U14" s="51" t="str">
        <f t="shared" si="0"/>
        <v>AKGRT AKSIGORTA</v>
      </c>
      <c r="V14" s="51">
        <f t="shared" si="1"/>
        <v>8.4</v>
      </c>
      <c r="W14" s="52">
        <f t="shared" si="3"/>
        <v>-0.59</v>
      </c>
    </row>
    <row r="15" spans="1:26" x14ac:dyDescent="0.3">
      <c r="A15" s="68" t="s">
        <v>22</v>
      </c>
      <c r="B15" s="68"/>
      <c r="C15" s="68">
        <v>50.8</v>
      </c>
      <c r="D15" s="68">
        <v>9.91</v>
      </c>
      <c r="E15" s="69">
        <v>3898909.92</v>
      </c>
      <c r="F15" s="70">
        <v>0.75694444444444453</v>
      </c>
      <c r="G15" s="63"/>
      <c r="H15" s="64"/>
      <c r="I15" s="55">
        <f>IF(H15="",0,COUNTA($H$2:H15))</f>
        <v>0</v>
      </c>
      <c r="J15" s="55"/>
      <c r="K15" s="55">
        <f>IF(J15="",0,COUNTA($J$2:J15))</f>
        <v>0</v>
      </c>
      <c r="L15" s="65"/>
      <c r="M15" s="55">
        <f>IF(L15="",0,COUNTA($L$2:L15))</f>
        <v>0</v>
      </c>
      <c r="N15" s="65"/>
      <c r="O15" s="55">
        <f>IF(N15="",0,COUNTA($N$2:N15))</f>
        <v>0</v>
      </c>
      <c r="P15" s="65"/>
      <c r="Q15" s="55">
        <f>IF(P15="",0,COUNTA(P$2:P15))</f>
        <v>0</v>
      </c>
      <c r="R15" s="65"/>
      <c r="S15" s="55">
        <f>IF(R15="",0,COUNTA(R$2:R15))</f>
        <v>0</v>
      </c>
      <c r="T15" s="50">
        <f t="shared" si="2"/>
        <v>0</v>
      </c>
      <c r="U15" s="51" t="str">
        <f t="shared" si="0"/>
        <v>AKMGY AKMERKEZ GMYO</v>
      </c>
      <c r="V15" s="51">
        <f t="shared" si="1"/>
        <v>50.8</v>
      </c>
      <c r="W15" s="52">
        <f t="shared" si="3"/>
        <v>9.91</v>
      </c>
    </row>
    <row r="16" spans="1:26" x14ac:dyDescent="0.3">
      <c r="A16" s="68" t="s">
        <v>23</v>
      </c>
      <c r="B16" s="68"/>
      <c r="C16" s="68">
        <v>31.86</v>
      </c>
      <c r="D16" s="68">
        <v>4.7300000000000004</v>
      </c>
      <c r="E16" s="69">
        <v>67116440.459999993</v>
      </c>
      <c r="F16" s="70">
        <v>0.75694444444444453</v>
      </c>
      <c r="G16" s="63"/>
      <c r="H16" s="64"/>
      <c r="I16" s="55">
        <f>IF(H16="",0,COUNTA($H$2:H16))</f>
        <v>0</v>
      </c>
      <c r="J16" s="55"/>
      <c r="K16" s="55">
        <f>IF(J16="",0,COUNTA($J$2:J16))</f>
        <v>0</v>
      </c>
      <c r="L16" s="65"/>
      <c r="M16" s="55">
        <f>IF(L16="",0,COUNTA($L$2:L16))</f>
        <v>0</v>
      </c>
      <c r="N16" s="65"/>
      <c r="O16" s="55">
        <f>IF(N16="",0,COUNTA($N$2:N16))</f>
        <v>0</v>
      </c>
      <c r="P16" s="65"/>
      <c r="Q16" s="55">
        <f>IF(P16="",0,COUNTA(P$2:P16))</f>
        <v>0</v>
      </c>
      <c r="R16" s="65"/>
      <c r="S16" s="55">
        <f>IF(R16="",0,COUNTA(R$2:R16))</f>
        <v>0</v>
      </c>
      <c r="T16" s="50">
        <f t="shared" si="2"/>
        <v>0</v>
      </c>
      <c r="U16" s="51" t="str">
        <f t="shared" si="0"/>
        <v>AKSA AKSA</v>
      </c>
      <c r="V16" s="51">
        <f t="shared" si="1"/>
        <v>31.86</v>
      </c>
      <c r="W16" s="52">
        <f t="shared" si="3"/>
        <v>4.7300000000000004</v>
      </c>
    </row>
    <row r="17" spans="1:23" x14ac:dyDescent="0.3">
      <c r="A17" s="68" t="s">
        <v>24</v>
      </c>
      <c r="B17" s="68"/>
      <c r="C17" s="68">
        <v>9.73</v>
      </c>
      <c r="D17" s="68">
        <v>1.46</v>
      </c>
      <c r="E17" s="69">
        <v>125969318.36</v>
      </c>
      <c r="F17" s="70">
        <v>0.75694444444444453</v>
      </c>
      <c r="G17" s="63"/>
      <c r="H17" s="64"/>
      <c r="I17" s="55">
        <f>IF(H17="",0,COUNTA($H$2:H17))</f>
        <v>0</v>
      </c>
      <c r="J17" s="55"/>
      <c r="K17" s="55">
        <f>IF(J17="",0,COUNTA($J$2:J17))</f>
        <v>0</v>
      </c>
      <c r="L17" s="65"/>
      <c r="M17" s="55">
        <f>IF(L17="",0,COUNTA($L$2:L17))</f>
        <v>0</v>
      </c>
      <c r="N17" s="65"/>
      <c r="O17" s="55">
        <f>IF(N17="",0,COUNTA($N$2:N17))</f>
        <v>0</v>
      </c>
      <c r="P17" s="65"/>
      <c r="Q17" s="55">
        <f>IF(P17="",0,COUNTA(P$2:P17))</f>
        <v>0</v>
      </c>
      <c r="R17" s="65"/>
      <c r="S17" s="55">
        <f>IF(R17="",0,COUNTA(R$2:R17))</f>
        <v>0</v>
      </c>
      <c r="T17" s="50">
        <f t="shared" si="2"/>
        <v>0</v>
      </c>
      <c r="U17" s="51" t="str">
        <f t="shared" si="0"/>
        <v>AKSEN AKSA ENERJI</v>
      </c>
      <c r="V17" s="51">
        <f t="shared" si="1"/>
        <v>9.73</v>
      </c>
      <c r="W17" s="52">
        <f t="shared" si="3"/>
        <v>1.46</v>
      </c>
    </row>
    <row r="18" spans="1:23" x14ac:dyDescent="0.3">
      <c r="A18" s="68" t="s">
        <v>25</v>
      </c>
      <c r="B18" s="68"/>
      <c r="C18" s="68">
        <v>1.89</v>
      </c>
      <c r="D18" s="68">
        <v>2.72</v>
      </c>
      <c r="E18" s="69">
        <v>101211116.3</v>
      </c>
      <c r="F18" s="70">
        <v>0.75694444444444453</v>
      </c>
      <c r="G18" s="63"/>
      <c r="H18" s="64"/>
      <c r="I18" s="55">
        <f>IF(H18="",0,COUNTA($H$2:H18))</f>
        <v>0</v>
      </c>
      <c r="J18" s="55" t="s">
        <v>914</v>
      </c>
      <c r="K18" s="55">
        <f>IF(J18="",0,COUNTA($J$2:J18))</f>
        <v>1</v>
      </c>
      <c r="L18" s="65"/>
      <c r="M18" s="55">
        <f>IF(L18="",0,COUNTA($L$2:L18))</f>
        <v>0</v>
      </c>
      <c r="N18" s="65"/>
      <c r="O18" s="55">
        <f>IF(N18="",0,COUNTA($N$2:N18))</f>
        <v>0</v>
      </c>
      <c r="P18" s="65"/>
      <c r="Q18" s="55">
        <f>IF(P18="",0,COUNTA(P$2:P18))</f>
        <v>0</v>
      </c>
      <c r="R18" s="65"/>
      <c r="S18" s="55">
        <f>IF(R18="",0,COUNTA(R$2:R18))</f>
        <v>0</v>
      </c>
      <c r="T18" s="50">
        <f t="shared" si="2"/>
        <v>1</v>
      </c>
      <c r="U18" s="51" t="str">
        <f t="shared" si="0"/>
        <v>AKSGY AKIS GMYO</v>
      </c>
      <c r="V18" s="51">
        <f t="shared" si="1"/>
        <v>1.89</v>
      </c>
      <c r="W18" s="52">
        <f t="shared" si="3"/>
        <v>2.72</v>
      </c>
    </row>
    <row r="19" spans="1:23" x14ac:dyDescent="0.3">
      <c r="A19" s="68" t="s">
        <v>26</v>
      </c>
      <c r="B19" s="68"/>
      <c r="C19" s="68">
        <v>22.64</v>
      </c>
      <c r="D19" s="68">
        <v>2.72</v>
      </c>
      <c r="E19" s="69">
        <v>3891803.6</v>
      </c>
      <c r="F19" s="70">
        <v>0.75694444444444453</v>
      </c>
      <c r="G19" s="63"/>
      <c r="H19" s="64"/>
      <c r="I19" s="55">
        <f>IF(H19="",0,COUNTA($H$2:H19))</f>
        <v>0</v>
      </c>
      <c r="J19" s="55"/>
      <c r="K19" s="55">
        <f>IF(J19="",0,COUNTA($J$2:J19))</f>
        <v>0</v>
      </c>
      <c r="L19" s="65"/>
      <c r="M19" s="55">
        <f>IF(L19="",0,COUNTA($L$2:L19))</f>
        <v>0</v>
      </c>
      <c r="N19" s="65"/>
      <c r="O19" s="55">
        <f>IF(N19="",0,COUNTA($N$2:N19))</f>
        <v>0</v>
      </c>
      <c r="P19" s="65"/>
      <c r="Q19" s="55">
        <f>IF(P19="",0,COUNTA(P$2:P19))</f>
        <v>0</v>
      </c>
      <c r="R19" s="65"/>
      <c r="S19" s="55">
        <f>IF(R19="",0,COUNTA(R$2:R19))</f>
        <v>0</v>
      </c>
      <c r="T19" s="50">
        <f t="shared" si="2"/>
        <v>0</v>
      </c>
      <c r="U19" s="51" t="str">
        <f t="shared" si="0"/>
        <v>AKSUE AKSU ENERJI</v>
      </c>
      <c r="V19" s="51">
        <f t="shared" si="1"/>
        <v>22.64</v>
      </c>
      <c r="W19" s="52">
        <f t="shared" si="3"/>
        <v>2.72</v>
      </c>
    </row>
    <row r="20" spans="1:23" x14ac:dyDescent="0.3">
      <c r="A20" s="68" t="s">
        <v>27</v>
      </c>
      <c r="B20" s="68"/>
      <c r="C20" s="68">
        <v>1.93</v>
      </c>
      <c r="D20" s="68">
        <v>3.76</v>
      </c>
      <c r="E20" s="69">
        <v>58907194.159999996</v>
      </c>
      <c r="F20" s="70">
        <v>0.75694444444444453</v>
      </c>
      <c r="G20" s="63"/>
      <c r="H20" s="64"/>
      <c r="I20" s="55">
        <f>IF(H20="",0,COUNTA($H$2:H20))</f>
        <v>0</v>
      </c>
      <c r="J20" s="55"/>
      <c r="K20" s="55">
        <f>IF(J20="",0,COUNTA($J$2:J20))</f>
        <v>0</v>
      </c>
      <c r="L20" s="65"/>
      <c r="M20" s="55">
        <f>IF(L20="",0,COUNTA($L$2:L20))</f>
        <v>0</v>
      </c>
      <c r="N20" s="65"/>
      <c r="O20" s="55">
        <f>IF(N20="",0,COUNTA($N$2:N20))</f>
        <v>0</v>
      </c>
      <c r="P20" s="65"/>
      <c r="Q20" s="55">
        <f>IF(P20="",0,COUNTA(P$2:P20))</f>
        <v>0</v>
      </c>
      <c r="R20" s="65"/>
      <c r="S20" s="55">
        <f>IF(R20="",0,COUNTA(R$2:R20))</f>
        <v>0</v>
      </c>
      <c r="T20" s="50">
        <f t="shared" si="2"/>
        <v>0</v>
      </c>
      <c r="U20" s="51" t="str">
        <f t="shared" si="0"/>
        <v>AKYHO AKDENIZ YATIRIM HOLDING</v>
      </c>
      <c r="V20" s="51">
        <f t="shared" si="1"/>
        <v>1.93</v>
      </c>
      <c r="W20" s="52">
        <f t="shared" si="3"/>
        <v>3.76</v>
      </c>
    </row>
    <row r="21" spans="1:23" x14ac:dyDescent="0.3">
      <c r="A21" s="68" t="s">
        <v>28</v>
      </c>
      <c r="B21" s="68"/>
      <c r="C21" s="68">
        <v>11.35</v>
      </c>
      <c r="D21" s="68">
        <v>-1.1299999999999999</v>
      </c>
      <c r="E21" s="69">
        <v>100584050.23999999</v>
      </c>
      <c r="F21" s="70">
        <v>0.75694444444444453</v>
      </c>
      <c r="G21" s="63"/>
      <c r="H21" s="64"/>
      <c r="I21" s="55">
        <f>IF(H21="",0,COUNTA($H$2:H21))</f>
        <v>0</v>
      </c>
      <c r="J21" s="55" t="s">
        <v>914</v>
      </c>
      <c r="K21" s="55">
        <f>IF(J21="",0,COUNTA($J$2:J21))</f>
        <v>2</v>
      </c>
      <c r="L21" s="65"/>
      <c r="M21" s="55">
        <f>IF(L21="",0,COUNTA($L$2:L21))</f>
        <v>0</v>
      </c>
      <c r="N21" s="65"/>
      <c r="O21" s="55">
        <f>IF(N21="",0,COUNTA($N$2:N21))</f>
        <v>0</v>
      </c>
      <c r="P21" s="65"/>
      <c r="Q21" s="55">
        <f>IF(P21="",0,COUNTA(P$2:P21))</f>
        <v>0</v>
      </c>
      <c r="R21" s="65"/>
      <c r="S21" s="55">
        <f>IF(R21="",0,COUNTA(R$2:R21))</f>
        <v>0</v>
      </c>
      <c r="T21" s="50">
        <f t="shared" si="2"/>
        <v>1</v>
      </c>
      <c r="U21" s="51" t="str">
        <f t="shared" si="0"/>
        <v>ALARK ALARKO HOLDING</v>
      </c>
      <c r="V21" s="51">
        <f t="shared" si="1"/>
        <v>11.35</v>
      </c>
      <c r="W21" s="52">
        <f t="shared" si="3"/>
        <v>-1.1299999999999999</v>
      </c>
    </row>
    <row r="22" spans="1:23" x14ac:dyDescent="0.3">
      <c r="A22" s="68" t="s">
        <v>29</v>
      </c>
      <c r="B22" s="68"/>
      <c r="C22" s="68">
        <v>1.94</v>
      </c>
      <c r="D22" s="68">
        <v>-2.02</v>
      </c>
      <c r="E22" s="69">
        <v>26170204.579999998</v>
      </c>
      <c r="F22" s="70">
        <v>0.75694444444444453</v>
      </c>
      <c r="G22" s="63"/>
      <c r="H22" s="64" t="s">
        <v>914</v>
      </c>
      <c r="I22" s="55">
        <f>IF(H22="",0,COUNTA($H$2:H22))</f>
        <v>5</v>
      </c>
      <c r="J22" s="55"/>
      <c r="K22" s="55">
        <f>IF(J22="",0,COUNTA($J$2:J22))</f>
        <v>0</v>
      </c>
      <c r="L22" s="65"/>
      <c r="M22" s="55">
        <f>IF(L22="",0,COUNTA($L$2:L22))</f>
        <v>0</v>
      </c>
      <c r="N22" s="65"/>
      <c r="O22" s="55">
        <f>IF(N22="",0,COUNTA($N$2:N22))</f>
        <v>0</v>
      </c>
      <c r="P22" s="65"/>
      <c r="Q22" s="55">
        <f>IF(P22="",0,COUNTA(P$2:P22))</f>
        <v>0</v>
      </c>
      <c r="R22" s="65"/>
      <c r="S22" s="55">
        <f>IF(R22="",0,COUNTA(R$2:R22))</f>
        <v>0</v>
      </c>
      <c r="T22" s="50">
        <f t="shared" si="2"/>
        <v>1</v>
      </c>
      <c r="U22" s="51" t="str">
        <f t="shared" si="0"/>
        <v>ALBRK ALBARAKA TURK</v>
      </c>
      <c r="V22" s="51">
        <f t="shared" si="1"/>
        <v>1.94</v>
      </c>
      <c r="W22" s="52">
        <f t="shared" si="3"/>
        <v>-2.02</v>
      </c>
    </row>
    <row r="23" spans="1:23" x14ac:dyDescent="0.3">
      <c r="A23" s="68" t="s">
        <v>30</v>
      </c>
      <c r="B23" s="68"/>
      <c r="C23" s="68">
        <v>342.8</v>
      </c>
      <c r="D23" s="68">
        <v>1.1499999999999999</v>
      </c>
      <c r="E23" s="69">
        <v>33145991</v>
      </c>
      <c r="F23" s="70">
        <v>0.75694444444444453</v>
      </c>
      <c r="G23" s="63"/>
      <c r="H23" s="64"/>
      <c r="I23" s="55">
        <f>IF(H23="",0,COUNTA($H$2:H23))</f>
        <v>0</v>
      </c>
      <c r="J23" s="55"/>
      <c r="K23" s="55">
        <f>IF(J23="",0,COUNTA($J$2:J23))</f>
        <v>0</v>
      </c>
      <c r="L23" s="65"/>
      <c r="M23" s="55">
        <f>IF(L23="",0,COUNTA($L$2:L23))</f>
        <v>0</v>
      </c>
      <c r="N23" s="65"/>
      <c r="O23" s="55">
        <f>IF(N23="",0,COUNTA($N$2:N23))</f>
        <v>0</v>
      </c>
      <c r="P23" s="65"/>
      <c r="Q23" s="55">
        <f>IF(P23="",0,COUNTA(P$2:P23))</f>
        <v>0</v>
      </c>
      <c r="R23" s="65"/>
      <c r="S23" s="55">
        <f>IF(R23="",0,COUNTA(R$2:R23))</f>
        <v>0</v>
      </c>
      <c r="T23" s="50">
        <f t="shared" si="2"/>
        <v>0</v>
      </c>
      <c r="U23" s="51" t="str">
        <f t="shared" si="0"/>
        <v>ALCAR ALARKO CARRIER</v>
      </c>
      <c r="V23" s="51">
        <f t="shared" si="1"/>
        <v>342.8</v>
      </c>
      <c r="W23" s="52">
        <f t="shared" si="3"/>
        <v>1.1499999999999999</v>
      </c>
    </row>
    <row r="24" spans="1:23" x14ac:dyDescent="0.3">
      <c r="A24" s="68" t="s">
        <v>31</v>
      </c>
      <c r="B24" s="68"/>
      <c r="C24" s="68">
        <v>26.84</v>
      </c>
      <c r="D24" s="68">
        <v>-4.1399999999999997</v>
      </c>
      <c r="E24" s="69">
        <v>28662686.620000001</v>
      </c>
      <c r="F24" s="70">
        <v>0.75694444444444453</v>
      </c>
      <c r="G24" s="63"/>
      <c r="H24" s="64"/>
      <c r="I24" s="55">
        <f>IF(H24="",0,COUNTA($H$2:H24))</f>
        <v>0</v>
      </c>
      <c r="J24" s="55"/>
      <c r="K24" s="55">
        <f>IF(J24="",0,COUNTA($J$2:J24))</f>
        <v>0</v>
      </c>
      <c r="L24" s="65"/>
      <c r="M24" s="55">
        <f>IF(L24="",0,COUNTA($L$2:L24))</f>
        <v>0</v>
      </c>
      <c r="N24" s="65"/>
      <c r="O24" s="55">
        <f>IF(N24="",0,COUNTA($N$2:N24))</f>
        <v>0</v>
      </c>
      <c r="P24" s="65"/>
      <c r="Q24" s="55">
        <f>IF(P24="",0,COUNTA(P$2:P24))</f>
        <v>0</v>
      </c>
      <c r="R24" s="65"/>
      <c r="S24" s="55">
        <f>IF(R24="",0,COUNTA(R$2:R24))</f>
        <v>0</v>
      </c>
      <c r="T24" s="50">
        <f t="shared" si="2"/>
        <v>0</v>
      </c>
      <c r="U24" s="51" t="str">
        <f t="shared" si="0"/>
        <v>ALCTL ALCATEL LUCENT TELETAS</v>
      </c>
      <c r="V24" s="51">
        <f t="shared" si="1"/>
        <v>26.84</v>
      </c>
      <c r="W24" s="52">
        <f t="shared" si="3"/>
        <v>-4.1399999999999997</v>
      </c>
    </row>
    <row r="25" spans="1:23" x14ac:dyDescent="0.3">
      <c r="A25" s="68" t="s">
        <v>32</v>
      </c>
      <c r="B25" s="68"/>
      <c r="C25" s="68">
        <v>30.1</v>
      </c>
      <c r="D25" s="68">
        <v>-2.08</v>
      </c>
      <c r="E25" s="69">
        <v>57025808.68</v>
      </c>
      <c r="F25" s="70">
        <v>0.75694444444444453</v>
      </c>
      <c r="G25" s="63"/>
      <c r="H25" s="64"/>
      <c r="I25" s="55">
        <f>IF(H25="",0,COUNTA($H$2:H25))</f>
        <v>0</v>
      </c>
      <c r="J25" s="55"/>
      <c r="K25" s="55">
        <f>IF(J25="",0,COUNTA($J$2:J25))</f>
        <v>0</v>
      </c>
      <c r="L25" s="65"/>
      <c r="M25" s="55">
        <f>IF(L25="",0,COUNTA($L$2:L25))</f>
        <v>0</v>
      </c>
      <c r="N25" s="65"/>
      <c r="O25" s="55">
        <f>IF(N25="",0,COUNTA($N$2:N25))</f>
        <v>0</v>
      </c>
      <c r="P25" s="65"/>
      <c r="Q25" s="55">
        <f>IF(P25="",0,COUNTA(P$2:P25))</f>
        <v>0</v>
      </c>
      <c r="R25" s="65"/>
      <c r="S25" s="55">
        <f>IF(R25="",0,COUNTA(R$2:R25))</f>
        <v>0</v>
      </c>
      <c r="T25" s="50">
        <f t="shared" si="2"/>
        <v>0</v>
      </c>
      <c r="U25" s="51" t="str">
        <f t="shared" si="0"/>
        <v>ALGYO ALARKO GMYO</v>
      </c>
      <c r="V25" s="51">
        <f t="shared" si="1"/>
        <v>30.1</v>
      </c>
      <c r="W25" s="52">
        <f t="shared" si="3"/>
        <v>-2.08</v>
      </c>
    </row>
    <row r="26" spans="1:23" x14ac:dyDescent="0.3">
      <c r="A26" s="68" t="s">
        <v>33</v>
      </c>
      <c r="B26" s="68"/>
      <c r="C26" s="68">
        <v>17.68</v>
      </c>
      <c r="D26" s="68">
        <v>5.24</v>
      </c>
      <c r="E26" s="69">
        <v>26776374.949999999</v>
      </c>
      <c r="F26" s="70">
        <v>0.75694444444444453</v>
      </c>
      <c r="G26" s="63"/>
      <c r="H26" s="64"/>
      <c r="I26" s="55">
        <f>IF(H26="",0,COUNTA($H$2:H26))</f>
        <v>0</v>
      </c>
      <c r="J26" s="55"/>
      <c r="K26" s="55">
        <f>IF(J26="",0,COUNTA($J$2:J26))</f>
        <v>0</v>
      </c>
      <c r="L26" s="65"/>
      <c r="M26" s="55">
        <f>IF(L26="",0,COUNTA($L$2:L26))</f>
        <v>0</v>
      </c>
      <c r="N26" s="65"/>
      <c r="O26" s="55">
        <f>IF(N26="",0,COUNTA($N$2:N26))</f>
        <v>0</v>
      </c>
      <c r="P26" s="65"/>
      <c r="Q26" s="55">
        <f>IF(P26="",0,COUNTA(P$2:P26))</f>
        <v>0</v>
      </c>
      <c r="R26" s="65"/>
      <c r="S26" s="55">
        <f>IF(R26="",0,COUNTA(R$2:R26))</f>
        <v>0</v>
      </c>
      <c r="T26" s="50">
        <f t="shared" si="2"/>
        <v>0</v>
      </c>
      <c r="U26" s="51" t="str">
        <f t="shared" si="0"/>
        <v>ALKA ALKIM KAGIT</v>
      </c>
      <c r="V26" s="51">
        <f t="shared" si="1"/>
        <v>17.68</v>
      </c>
      <c r="W26" s="52">
        <f t="shared" si="3"/>
        <v>5.24</v>
      </c>
    </row>
    <row r="27" spans="1:23" x14ac:dyDescent="0.3">
      <c r="A27" s="68" t="s">
        <v>34</v>
      </c>
      <c r="B27" s="68"/>
      <c r="C27" s="68">
        <v>20.5</v>
      </c>
      <c r="D27" s="68">
        <v>1.08</v>
      </c>
      <c r="E27" s="69">
        <v>77775283.939999998</v>
      </c>
      <c r="F27" s="70">
        <v>0.75694444444444453</v>
      </c>
      <c r="G27" s="63"/>
      <c r="H27" s="64"/>
      <c r="I27" s="55">
        <f>IF(H27="",0,COUNTA($H$2:H27))</f>
        <v>0</v>
      </c>
      <c r="J27" s="55"/>
      <c r="K27" s="55">
        <f>IF(J27="",0,COUNTA($J$2:J27))</f>
        <v>0</v>
      </c>
      <c r="L27" s="65"/>
      <c r="M27" s="55">
        <f>IF(L27="",0,COUNTA($L$2:L27))</f>
        <v>0</v>
      </c>
      <c r="N27" s="65"/>
      <c r="O27" s="55">
        <f>IF(N27="",0,COUNTA($N$2:N27))</f>
        <v>0</v>
      </c>
      <c r="P27" s="65"/>
      <c r="Q27" s="55">
        <f>IF(P27="",0,COUNTA(P$2:P27))</f>
        <v>0</v>
      </c>
      <c r="R27" s="65"/>
      <c r="S27" s="55">
        <f>IF(R27="",0,COUNTA(R$2:R27))</f>
        <v>0</v>
      </c>
      <c r="T27" s="50">
        <f t="shared" si="2"/>
        <v>0</v>
      </c>
      <c r="U27" s="51" t="str">
        <f t="shared" si="0"/>
        <v>ALKIM ALKIM KIMYA</v>
      </c>
      <c r="V27" s="51">
        <f t="shared" si="1"/>
        <v>20.5</v>
      </c>
      <c r="W27" s="52">
        <f t="shared" si="3"/>
        <v>1.08</v>
      </c>
    </row>
    <row r="28" spans="1:23" x14ac:dyDescent="0.3">
      <c r="A28" s="68" t="s">
        <v>35</v>
      </c>
      <c r="B28" s="68"/>
      <c r="C28" s="68">
        <v>1.43</v>
      </c>
      <c r="D28" s="68">
        <v>0.7</v>
      </c>
      <c r="E28" s="69">
        <v>2149310.77</v>
      </c>
      <c r="F28" s="70">
        <v>0.75694444444444453</v>
      </c>
      <c r="G28" s="63"/>
      <c r="H28" s="64"/>
      <c r="I28" s="55">
        <f>IF(H28="",0,COUNTA($H$2:H28))</f>
        <v>0</v>
      </c>
      <c r="J28" s="55"/>
      <c r="K28" s="55">
        <f>IF(J28="",0,COUNTA($J$2:J28))</f>
        <v>0</v>
      </c>
      <c r="L28" s="65"/>
      <c r="M28" s="55">
        <f>IF(L28="",0,COUNTA($L$2:L28))</f>
        <v>0</v>
      </c>
      <c r="N28" s="65"/>
      <c r="O28" s="55">
        <f>IF(N28="",0,COUNTA($N$2:N28))</f>
        <v>0</v>
      </c>
      <c r="P28" s="65"/>
      <c r="Q28" s="55">
        <f>IF(P28="",0,COUNTA(P$2:P28))</f>
        <v>0</v>
      </c>
      <c r="R28" s="65"/>
      <c r="S28" s="55">
        <f>IF(R28="",0,COUNTA(R$2:R28))</f>
        <v>0</v>
      </c>
      <c r="T28" s="50">
        <f t="shared" si="2"/>
        <v>0</v>
      </c>
      <c r="U28" s="51" t="str">
        <f t="shared" si="0"/>
        <v>ALMAD ALTINYAG MADENCILIK VE ENERJI</v>
      </c>
      <c r="V28" s="51">
        <f t="shared" si="1"/>
        <v>1.43</v>
      </c>
      <c r="W28" s="52">
        <f t="shared" si="3"/>
        <v>0.7</v>
      </c>
    </row>
    <row r="29" spans="1:23" x14ac:dyDescent="0.3">
      <c r="A29" s="68" t="s">
        <v>36</v>
      </c>
      <c r="B29" s="68"/>
      <c r="C29" s="68">
        <v>2.6</v>
      </c>
      <c r="D29" s="68">
        <v>-2.62</v>
      </c>
      <c r="E29" s="69">
        <v>23821518.239999998</v>
      </c>
      <c r="F29" s="70">
        <v>0.75694444444444453</v>
      </c>
      <c r="G29" s="63"/>
      <c r="H29" s="64"/>
      <c r="I29" s="55">
        <f>IF(H29="",0,COUNTA($H$2:H29))</f>
        <v>0</v>
      </c>
      <c r="J29" s="55"/>
      <c r="K29" s="55">
        <f>IF(J29="",0,COUNTA($J$2:J29))</f>
        <v>0</v>
      </c>
      <c r="L29" s="65"/>
      <c r="M29" s="55">
        <f>IF(L29="",0,COUNTA($L$2:L29))</f>
        <v>0</v>
      </c>
      <c r="N29" s="65"/>
      <c r="O29" s="55">
        <f>IF(N29="",0,COUNTA($N$2:N29))</f>
        <v>0</v>
      </c>
      <c r="P29" s="65"/>
      <c r="Q29" s="55">
        <f>IF(P29="",0,COUNTA(P$2:P29))</f>
        <v>0</v>
      </c>
      <c r="R29" s="65"/>
      <c r="S29" s="55">
        <f>IF(R29="",0,COUNTA(R$2:R29))</f>
        <v>0</v>
      </c>
      <c r="T29" s="50">
        <f t="shared" si="2"/>
        <v>0</v>
      </c>
      <c r="U29" s="51" t="str">
        <f t="shared" si="0"/>
        <v>ANELE ANEL ELEKTRIK</v>
      </c>
      <c r="V29" s="51">
        <f t="shared" si="1"/>
        <v>2.6</v>
      </c>
      <c r="W29" s="52">
        <f t="shared" si="3"/>
        <v>-2.62</v>
      </c>
    </row>
    <row r="30" spans="1:23" x14ac:dyDescent="0.3">
      <c r="A30" s="68" t="s">
        <v>881</v>
      </c>
      <c r="B30" s="68"/>
      <c r="C30" s="68">
        <v>25.02</v>
      </c>
      <c r="D30" s="68">
        <v>3.39</v>
      </c>
      <c r="E30" s="69">
        <v>205482710.30000001</v>
      </c>
      <c r="F30" s="70">
        <v>0.75694444444444453</v>
      </c>
      <c r="G30" s="63"/>
      <c r="H30" s="64"/>
      <c r="I30" s="55">
        <f>IF(H30="",0,COUNTA($H$2:H30))</f>
        <v>0</v>
      </c>
      <c r="J30" s="55"/>
      <c r="K30" s="55">
        <f>IF(J30="",0,COUNTA($J$2:J30))</f>
        <v>0</v>
      </c>
      <c r="L30" s="65"/>
      <c r="M30" s="55">
        <f>IF(L30="",0,COUNTA($L$2:L30))</f>
        <v>0</v>
      </c>
      <c r="N30" s="65"/>
      <c r="O30" s="55">
        <f>IF(N30="",0,COUNTA($N$2:N30))</f>
        <v>0</v>
      </c>
      <c r="P30" s="65"/>
      <c r="Q30" s="55">
        <f>IF(P30="",0,COUNTA(P$2:P30))</f>
        <v>0</v>
      </c>
      <c r="R30" s="65"/>
      <c r="S30" s="55">
        <f>IF(R30="",0,COUNTA(R$2:R30))</f>
        <v>0</v>
      </c>
      <c r="T30" s="50">
        <f t="shared" si="2"/>
        <v>0</v>
      </c>
      <c r="U30" s="51" t="str">
        <f t="shared" si="0"/>
        <v>ANGEN ANATOLIA TANI VE BIYOTEKNOLOJI</v>
      </c>
      <c r="V30" s="51">
        <f t="shared" si="1"/>
        <v>25.02</v>
      </c>
      <c r="W30" s="52">
        <f t="shared" si="3"/>
        <v>3.39</v>
      </c>
    </row>
    <row r="31" spans="1:23" x14ac:dyDescent="0.3">
      <c r="A31" s="68" t="s">
        <v>37</v>
      </c>
      <c r="B31" s="68"/>
      <c r="C31" s="68">
        <v>12.74</v>
      </c>
      <c r="D31" s="68">
        <v>-2.6</v>
      </c>
      <c r="E31" s="69">
        <v>12649250.32</v>
      </c>
      <c r="F31" s="70">
        <v>0.75694444444444453</v>
      </c>
      <c r="G31" s="63"/>
      <c r="H31" s="64"/>
      <c r="I31" s="55">
        <f>IF(H31="",0,COUNTA($H$2:H31))</f>
        <v>0</v>
      </c>
      <c r="J31" s="55"/>
      <c r="K31" s="55">
        <f>IF(J31="",0,COUNTA($J$2:J31))</f>
        <v>0</v>
      </c>
      <c r="L31" s="65"/>
      <c r="M31" s="55">
        <f>IF(L31="",0,COUNTA($L$2:L31))</f>
        <v>0</v>
      </c>
      <c r="N31" s="65"/>
      <c r="O31" s="55">
        <f>IF(N31="",0,COUNTA($N$2:N31))</f>
        <v>0</v>
      </c>
      <c r="P31" s="65"/>
      <c r="Q31" s="55">
        <f>IF(P31="",0,COUNTA(P$2:P31))</f>
        <v>0</v>
      </c>
      <c r="R31" s="65"/>
      <c r="S31" s="55">
        <f>IF(R31="",0,COUNTA(R$2:R31))</f>
        <v>0</v>
      </c>
      <c r="T31" s="50">
        <f t="shared" si="2"/>
        <v>0</v>
      </c>
      <c r="U31" s="51" t="str">
        <f t="shared" si="0"/>
        <v>ANHYT ANADOLU HAYAT EMEK.</v>
      </c>
      <c r="V31" s="51">
        <f t="shared" si="1"/>
        <v>12.74</v>
      </c>
      <c r="W31" s="52">
        <f t="shared" si="3"/>
        <v>-2.6</v>
      </c>
    </row>
    <row r="32" spans="1:23" x14ac:dyDescent="0.3">
      <c r="A32" s="68" t="s">
        <v>38</v>
      </c>
      <c r="B32" s="68"/>
      <c r="C32" s="68">
        <v>6.85</v>
      </c>
      <c r="D32" s="68">
        <v>-0.15</v>
      </c>
      <c r="E32" s="69">
        <v>14023706.26</v>
      </c>
      <c r="F32" s="70">
        <v>0.75694444444444453</v>
      </c>
      <c r="G32" s="63"/>
      <c r="H32" s="64"/>
      <c r="I32" s="55">
        <f>IF(H32="",0,COUNTA($H$2:H32))</f>
        <v>0</v>
      </c>
      <c r="J32" s="55"/>
      <c r="K32" s="55">
        <f>IF(J32="",0,COUNTA($J$2:J32))</f>
        <v>0</v>
      </c>
      <c r="L32" s="65"/>
      <c r="M32" s="55">
        <f>IF(L32="",0,COUNTA($L$2:L32))</f>
        <v>0</v>
      </c>
      <c r="N32" s="65"/>
      <c r="O32" s="55">
        <f>IF(N32="",0,COUNTA($N$2:N32))</f>
        <v>0</v>
      </c>
      <c r="P32" s="65"/>
      <c r="Q32" s="55">
        <f>IF(P32="",0,COUNTA(P$2:P32))</f>
        <v>0</v>
      </c>
      <c r="R32" s="65"/>
      <c r="S32" s="55">
        <f>IF(R32="",0,COUNTA(R$2:R32))</f>
        <v>0</v>
      </c>
      <c r="T32" s="50">
        <f t="shared" si="2"/>
        <v>0</v>
      </c>
      <c r="U32" s="51" t="str">
        <f t="shared" si="0"/>
        <v>ANSGR ANADOLU SIGORTA</v>
      </c>
      <c r="V32" s="51">
        <f t="shared" si="1"/>
        <v>6.85</v>
      </c>
      <c r="W32" s="52">
        <f t="shared" si="3"/>
        <v>-0.15</v>
      </c>
    </row>
    <row r="33" spans="1:23" x14ac:dyDescent="0.3">
      <c r="A33" s="68" t="s">
        <v>882</v>
      </c>
      <c r="B33" s="68"/>
      <c r="C33" s="68">
        <v>96.15</v>
      </c>
      <c r="D33" s="68">
        <v>-1.38</v>
      </c>
      <c r="E33" s="69">
        <v>10827631.4</v>
      </c>
      <c r="F33" s="70">
        <v>0.75694444444444453</v>
      </c>
      <c r="G33" s="63"/>
      <c r="H33" s="64"/>
      <c r="I33" s="55">
        <f>IF(H33="",0,COUNTA($H$2:H33))</f>
        <v>0</v>
      </c>
      <c r="J33" s="55"/>
      <c r="K33" s="55">
        <f>IF(J33="",0,COUNTA($J$2:J33))</f>
        <v>0</v>
      </c>
      <c r="L33" s="65"/>
      <c r="M33" s="55">
        <f>IF(L33="",0,COUNTA($L$2:L33))</f>
        <v>0</v>
      </c>
      <c r="N33" s="65"/>
      <c r="O33" s="55">
        <f>IF(N33="",0,COUNTA($N$2:N33))</f>
        <v>0</v>
      </c>
      <c r="P33" s="65"/>
      <c r="Q33" s="55">
        <f>IF(P33="",0,COUNTA(P$2:P33))</f>
        <v>0</v>
      </c>
      <c r="R33" s="65"/>
      <c r="S33" s="55">
        <f>IF(R33="",0,COUNTA(R$2:R33))</f>
        <v>0</v>
      </c>
      <c r="T33" s="50">
        <f t="shared" si="2"/>
        <v>0</v>
      </c>
      <c r="U33" s="51" t="str">
        <f t="shared" si="0"/>
        <v>ARASE DOGU ARAS ENERJI</v>
      </c>
      <c r="V33" s="51">
        <f t="shared" si="1"/>
        <v>96.15</v>
      </c>
      <c r="W33" s="52">
        <f t="shared" si="3"/>
        <v>-1.38</v>
      </c>
    </row>
    <row r="34" spans="1:23" x14ac:dyDescent="0.3">
      <c r="A34" s="68" t="s">
        <v>39</v>
      </c>
      <c r="B34" s="68"/>
      <c r="C34" s="68">
        <v>49.74</v>
      </c>
      <c r="D34" s="68">
        <v>-2.85</v>
      </c>
      <c r="E34" s="69">
        <v>275387191.05000001</v>
      </c>
      <c r="F34" s="70">
        <v>0.75694444444444453</v>
      </c>
      <c r="G34" s="63"/>
      <c r="H34" s="64"/>
      <c r="I34" s="55">
        <f>IF(H34="",0,COUNTA($H$2:H34))</f>
        <v>0</v>
      </c>
      <c r="J34" s="55"/>
      <c r="K34" s="55">
        <f>IF(J34="",0,COUNTA($J$2:J34))</f>
        <v>0</v>
      </c>
      <c r="L34" s="65"/>
      <c r="M34" s="55">
        <f>IF(L34="",0,COUNTA($L$2:L34))</f>
        <v>0</v>
      </c>
      <c r="N34" s="65"/>
      <c r="O34" s="55">
        <f>IF(N34="",0,COUNTA($N$2:N34))</f>
        <v>0</v>
      </c>
      <c r="P34" s="65"/>
      <c r="Q34" s="55">
        <f>IF(P34="",0,COUNTA(P$2:P34))</f>
        <v>0</v>
      </c>
      <c r="R34" s="65"/>
      <c r="S34" s="55">
        <f>IF(R34="",0,COUNTA(R$2:R34))</f>
        <v>0</v>
      </c>
      <c r="T34" s="50">
        <f t="shared" si="2"/>
        <v>0</v>
      </c>
      <c r="U34" s="51" t="str">
        <f t="shared" si="0"/>
        <v>ARCLK ARCELIK</v>
      </c>
      <c r="V34" s="51">
        <f t="shared" si="1"/>
        <v>49.74</v>
      </c>
      <c r="W34" s="52">
        <f t="shared" si="3"/>
        <v>-2.85</v>
      </c>
    </row>
    <row r="35" spans="1:23" x14ac:dyDescent="0.3">
      <c r="A35" s="68" t="s">
        <v>40</v>
      </c>
      <c r="B35" s="68"/>
      <c r="C35" s="68">
        <v>8.4600000000000009</v>
      </c>
      <c r="D35" s="68">
        <v>3.05</v>
      </c>
      <c r="E35" s="69">
        <v>231160702.09</v>
      </c>
      <c r="F35" s="70">
        <v>0.75694444444444453</v>
      </c>
      <c r="G35" s="63"/>
      <c r="H35" s="64"/>
      <c r="I35" s="55">
        <f>IF(H35="",0,COUNTA($H$2:H35))</f>
        <v>0</v>
      </c>
      <c r="J35" s="55"/>
      <c r="K35" s="55">
        <f>IF(J35="",0,COUNTA($J$2:J35))</f>
        <v>0</v>
      </c>
      <c r="L35" s="65"/>
      <c r="M35" s="55">
        <f>IF(L35="",0,COUNTA($L$2:L35))</f>
        <v>0</v>
      </c>
      <c r="N35" s="65"/>
      <c r="O35" s="55">
        <f>IF(N35="",0,COUNTA($N$2:N35))</f>
        <v>0</v>
      </c>
      <c r="P35" s="65"/>
      <c r="Q35" s="55">
        <f>IF(P35="",0,COUNTA(P$2:P35))</f>
        <v>0</v>
      </c>
      <c r="R35" s="65"/>
      <c r="S35" s="55">
        <f>IF(R35="",0,COUNTA(R$2:R35))</f>
        <v>0</v>
      </c>
      <c r="T35" s="50">
        <f t="shared" si="2"/>
        <v>0</v>
      </c>
      <c r="U35" s="51" t="str">
        <f t="shared" si="0"/>
        <v>ARDYZ ARD BILISIM TEKNOLOJILERI</v>
      </c>
      <c r="V35" s="51">
        <f t="shared" si="1"/>
        <v>8.4600000000000009</v>
      </c>
      <c r="W35" s="52">
        <f t="shared" si="3"/>
        <v>3.05</v>
      </c>
    </row>
    <row r="36" spans="1:23" x14ac:dyDescent="0.3">
      <c r="A36" s="68" t="s">
        <v>41</v>
      </c>
      <c r="B36" s="68"/>
      <c r="C36" s="68">
        <v>12.72</v>
      </c>
      <c r="D36" s="68">
        <v>-1.01</v>
      </c>
      <c r="E36" s="69">
        <v>13179767.199999999</v>
      </c>
      <c r="F36" s="70">
        <v>0.75694444444444453</v>
      </c>
      <c r="G36" s="63"/>
      <c r="H36" s="64"/>
      <c r="I36" s="55">
        <f>IF(H36="",0,COUNTA($H$2:H36))</f>
        <v>0</v>
      </c>
      <c r="J36" s="55"/>
      <c r="K36" s="55">
        <f>IF(J36="",0,COUNTA($J$2:J36))</f>
        <v>0</v>
      </c>
      <c r="L36" s="65"/>
      <c r="M36" s="55">
        <f>IF(L36="",0,COUNTA($L$2:L36))</f>
        <v>0</v>
      </c>
      <c r="N36" s="65"/>
      <c r="O36" s="55">
        <f>IF(N36="",0,COUNTA($N$2:N36))</f>
        <v>0</v>
      </c>
      <c r="P36" s="65"/>
      <c r="Q36" s="55">
        <f>IF(P36="",0,COUNTA(P$2:P36))</f>
        <v>0</v>
      </c>
      <c r="R36" s="65"/>
      <c r="S36" s="55">
        <f>IF(R36="",0,COUNTA(R$2:R36))</f>
        <v>0</v>
      </c>
      <c r="T36" s="50">
        <f t="shared" si="2"/>
        <v>0</v>
      </c>
      <c r="U36" s="51" t="str">
        <f t="shared" si="0"/>
        <v>ARENA ARENA BILGISAYAR</v>
      </c>
      <c r="V36" s="51">
        <f t="shared" si="1"/>
        <v>12.72</v>
      </c>
      <c r="W36" s="52">
        <f t="shared" si="3"/>
        <v>-1.01</v>
      </c>
    </row>
    <row r="37" spans="1:23" x14ac:dyDescent="0.3">
      <c r="A37" s="68" t="s">
        <v>42</v>
      </c>
      <c r="B37" s="68"/>
      <c r="C37" s="68">
        <v>65</v>
      </c>
      <c r="D37" s="68">
        <v>-1.44</v>
      </c>
      <c r="E37" s="69">
        <v>1079713.6499999999</v>
      </c>
      <c r="F37" s="70">
        <v>0.75694444444444453</v>
      </c>
      <c r="G37" s="63"/>
      <c r="H37" s="64"/>
      <c r="I37" s="55">
        <f>IF(H37="",0,COUNTA($H$2:H37))</f>
        <v>0</v>
      </c>
      <c r="J37" s="55"/>
      <c r="K37" s="55">
        <f>IF(J37="",0,COUNTA($J$2:J37))</f>
        <v>0</v>
      </c>
      <c r="L37" s="65"/>
      <c r="M37" s="55">
        <f>IF(L37="",0,COUNTA($L$2:L37))</f>
        <v>0</v>
      </c>
      <c r="N37" s="65"/>
      <c r="O37" s="55">
        <f>IF(N37="",0,COUNTA($N$2:N37))</f>
        <v>0</v>
      </c>
      <c r="P37" s="65"/>
      <c r="Q37" s="55">
        <f>IF(P37="",0,COUNTA(P$2:P37))</f>
        <v>0</v>
      </c>
      <c r="R37" s="65"/>
      <c r="S37" s="55">
        <f>IF(R37="",0,COUNTA(R$2:R37))</f>
        <v>0</v>
      </c>
      <c r="T37" s="50">
        <f t="shared" si="2"/>
        <v>0</v>
      </c>
      <c r="U37" s="51" t="str">
        <f t="shared" si="0"/>
        <v>ARMDA ARMADA BILGISAYAR</v>
      </c>
      <c r="V37" s="51">
        <f t="shared" si="1"/>
        <v>65</v>
      </c>
      <c r="W37" s="52">
        <f t="shared" si="3"/>
        <v>-1.44</v>
      </c>
    </row>
    <row r="38" spans="1:23" x14ac:dyDescent="0.3">
      <c r="A38" s="68" t="s">
        <v>43</v>
      </c>
      <c r="B38" s="68"/>
      <c r="C38" s="68">
        <v>5.76</v>
      </c>
      <c r="D38" s="68">
        <v>0.35</v>
      </c>
      <c r="E38" s="69">
        <v>11271362.050000001</v>
      </c>
      <c r="F38" s="70">
        <v>0.75694444444444453</v>
      </c>
      <c r="G38" s="63"/>
      <c r="H38" s="64"/>
      <c r="I38" s="55">
        <f>IF(H38="",0,COUNTA($H$2:H38))</f>
        <v>0</v>
      </c>
      <c r="J38" s="55"/>
      <c r="K38" s="55">
        <f>IF(J38="",0,COUNTA($J$2:J38))</f>
        <v>0</v>
      </c>
      <c r="L38" s="65"/>
      <c r="M38" s="55">
        <f>IF(L38="",0,COUNTA($L$2:L38))</f>
        <v>0</v>
      </c>
      <c r="N38" s="65"/>
      <c r="O38" s="55">
        <f>IF(N38="",0,COUNTA($N$2:N38))</f>
        <v>0</v>
      </c>
      <c r="P38" s="65"/>
      <c r="Q38" s="55">
        <f>IF(P38="",0,COUNTA(P$2:P38))</f>
        <v>0</v>
      </c>
      <c r="R38" s="65"/>
      <c r="S38" s="55">
        <f>IF(R38="",0,COUNTA(R$2:R38))</f>
        <v>0</v>
      </c>
      <c r="T38" s="50">
        <f t="shared" si="2"/>
        <v>0</v>
      </c>
      <c r="U38" s="51" t="str">
        <f t="shared" si="0"/>
        <v>ARSAN ARSAN TEKSTIL</v>
      </c>
      <c r="V38" s="51">
        <f t="shared" si="1"/>
        <v>5.76</v>
      </c>
      <c r="W38" s="52">
        <f t="shared" si="3"/>
        <v>0.35</v>
      </c>
    </row>
    <row r="39" spans="1:23" x14ac:dyDescent="0.3">
      <c r="A39" s="68" t="s">
        <v>44</v>
      </c>
      <c r="B39" s="68"/>
      <c r="C39" s="68">
        <v>17.440000000000001</v>
      </c>
      <c r="D39" s="68">
        <v>-1.02</v>
      </c>
      <c r="E39" s="69">
        <v>11096715.220000001</v>
      </c>
      <c r="F39" s="70">
        <v>0.75694444444444453</v>
      </c>
      <c r="G39" s="63"/>
      <c r="H39" s="64"/>
      <c r="I39" s="55">
        <f>IF(H39="",0,COUNTA($H$2:H39))</f>
        <v>0</v>
      </c>
      <c r="J39" s="55"/>
      <c r="K39" s="55">
        <f>IF(J39="",0,COUNTA($J$2:J39))</f>
        <v>0</v>
      </c>
      <c r="L39" s="65" t="s">
        <v>914</v>
      </c>
      <c r="M39" s="55">
        <f>IF(L39="",0,COUNTA($L$2:L39))</f>
        <v>1</v>
      </c>
      <c r="N39" s="65"/>
      <c r="O39" s="55">
        <f>IF(N39="",0,COUNTA($N$2:N39))</f>
        <v>0</v>
      </c>
      <c r="P39" s="65"/>
      <c r="Q39" s="55">
        <f>IF(P39="",0,COUNTA(P$2:P39))</f>
        <v>0</v>
      </c>
      <c r="R39" s="65"/>
      <c r="S39" s="55">
        <f>IF(R39="",0,COUNTA(R$2:R39))</f>
        <v>0</v>
      </c>
      <c r="T39" s="50">
        <f t="shared" si="2"/>
        <v>1</v>
      </c>
      <c r="U39" s="51" t="str">
        <f t="shared" si="0"/>
        <v>ARZUM ARZUM EV ALETLERI</v>
      </c>
      <c r="V39" s="51">
        <f t="shared" si="1"/>
        <v>17.440000000000001</v>
      </c>
      <c r="W39" s="52">
        <f t="shared" si="3"/>
        <v>-1.02</v>
      </c>
    </row>
    <row r="40" spans="1:23" x14ac:dyDescent="0.3">
      <c r="A40" s="68" t="s">
        <v>45</v>
      </c>
      <c r="B40" s="68"/>
      <c r="C40" s="68">
        <v>24.5</v>
      </c>
      <c r="D40" s="68">
        <v>-2.16</v>
      </c>
      <c r="E40" s="69">
        <v>1718320598.1400001</v>
      </c>
      <c r="F40" s="70">
        <v>0.75694444444444453</v>
      </c>
      <c r="G40" s="63"/>
      <c r="H40" s="64"/>
      <c r="I40" s="55">
        <f>IF(H40="",0,COUNTA($H$2:H40))</f>
        <v>0</v>
      </c>
      <c r="J40" s="55"/>
      <c r="K40" s="55">
        <f>IF(J40="",0,COUNTA($J$2:J40))</f>
        <v>0</v>
      </c>
      <c r="L40" s="65"/>
      <c r="M40" s="55">
        <f>IF(L40="",0,COUNTA($L$2:L40))</f>
        <v>0</v>
      </c>
      <c r="N40" s="65"/>
      <c r="O40" s="55">
        <f>IF(N40="",0,COUNTA($N$2:N40))</f>
        <v>0</v>
      </c>
      <c r="P40" s="65"/>
      <c r="Q40" s="55">
        <f>IF(P40="",0,COUNTA(P$2:P40))</f>
        <v>0</v>
      </c>
      <c r="R40" s="65"/>
      <c r="S40" s="55">
        <f>IF(R40="",0,COUNTA(R$2:R40))</f>
        <v>0</v>
      </c>
      <c r="T40" s="50">
        <f t="shared" si="2"/>
        <v>0</v>
      </c>
      <c r="U40" s="51" t="str">
        <f t="shared" si="0"/>
        <v>ASELS ASELSAN</v>
      </c>
      <c r="V40" s="51">
        <f t="shared" si="1"/>
        <v>24.5</v>
      </c>
      <c r="W40" s="52">
        <f t="shared" si="3"/>
        <v>-2.16</v>
      </c>
    </row>
    <row r="41" spans="1:23" x14ac:dyDescent="0.3">
      <c r="A41" s="68" t="s">
        <v>46</v>
      </c>
      <c r="B41" s="68"/>
      <c r="C41" s="68">
        <v>25.96</v>
      </c>
      <c r="D41" s="68">
        <v>1.8</v>
      </c>
      <c r="E41" s="69">
        <v>19913055.640000001</v>
      </c>
      <c r="F41" s="70">
        <v>0.75694444444444453</v>
      </c>
      <c r="G41" s="63"/>
      <c r="H41" s="64"/>
      <c r="I41" s="55">
        <f>IF(H41="",0,COUNTA($H$2:H41))</f>
        <v>0</v>
      </c>
      <c r="J41" s="55"/>
      <c r="K41" s="55">
        <f>IF(J41="",0,COUNTA($J$2:J41))</f>
        <v>0</v>
      </c>
      <c r="L41" s="65"/>
      <c r="M41" s="55">
        <f>IF(L41="",0,COUNTA($L$2:L41))</f>
        <v>0</v>
      </c>
      <c r="N41" s="65"/>
      <c r="O41" s="55">
        <f>IF(N41="",0,COUNTA($N$2:N41))</f>
        <v>0</v>
      </c>
      <c r="P41" s="65"/>
      <c r="Q41" s="55">
        <f>IF(P41="",0,COUNTA(P$2:P41))</f>
        <v>0</v>
      </c>
      <c r="R41" s="65"/>
      <c r="S41" s="55">
        <f>IF(R41="",0,COUNTA(R$2:R41))</f>
        <v>0</v>
      </c>
      <c r="T41" s="50">
        <f t="shared" si="2"/>
        <v>0</v>
      </c>
      <c r="U41" s="51" t="str">
        <f t="shared" si="0"/>
        <v>ASUZU ANADOLU ISUZU</v>
      </c>
      <c r="V41" s="51">
        <f t="shared" si="1"/>
        <v>25.96</v>
      </c>
      <c r="W41" s="52">
        <f t="shared" si="3"/>
        <v>1.8</v>
      </c>
    </row>
    <row r="42" spans="1:23" x14ac:dyDescent="0.3">
      <c r="A42" s="68" t="s">
        <v>47</v>
      </c>
      <c r="B42" s="68"/>
      <c r="C42" s="68">
        <v>3.94</v>
      </c>
      <c r="D42" s="68">
        <v>-1.01</v>
      </c>
      <c r="E42" s="69">
        <v>623328.18999999994</v>
      </c>
      <c r="F42" s="70">
        <v>0.75694444444444453</v>
      </c>
      <c r="G42" s="63"/>
      <c r="H42" s="64"/>
      <c r="I42" s="55">
        <f>IF(H42="",0,COUNTA($H$2:H42))</f>
        <v>0</v>
      </c>
      <c r="J42" s="55"/>
      <c r="K42" s="55">
        <f>IF(J42="",0,COUNTA($J$2:J42))</f>
        <v>0</v>
      </c>
      <c r="L42" s="65"/>
      <c r="M42" s="55">
        <f>IF(L42="",0,COUNTA($L$2:L42))</f>
        <v>0</v>
      </c>
      <c r="N42" s="65"/>
      <c r="O42" s="55">
        <f>IF(N42="",0,COUNTA($N$2:N42))</f>
        <v>0</v>
      </c>
      <c r="P42" s="65"/>
      <c r="Q42" s="55">
        <f>IF(P42="",0,COUNTA(P$2:P42))</f>
        <v>0</v>
      </c>
      <c r="R42" s="65"/>
      <c r="S42" s="55">
        <f>IF(R42="",0,COUNTA(R$2:R42))</f>
        <v>0</v>
      </c>
      <c r="T42" s="50">
        <f t="shared" si="2"/>
        <v>0</v>
      </c>
      <c r="U42" s="51" t="str">
        <f t="shared" si="0"/>
        <v>ATAGY ATA GMYO</v>
      </c>
      <c r="V42" s="51">
        <f t="shared" si="1"/>
        <v>3.94</v>
      </c>
      <c r="W42" s="52">
        <f t="shared" si="3"/>
        <v>-1.01</v>
      </c>
    </row>
    <row r="43" spans="1:23" x14ac:dyDescent="0.3">
      <c r="A43" s="68" t="s">
        <v>48</v>
      </c>
      <c r="B43" s="68"/>
      <c r="C43" s="68">
        <v>65</v>
      </c>
      <c r="D43" s="68">
        <v>3.01</v>
      </c>
      <c r="E43" s="69">
        <v>13813383.449999999</v>
      </c>
      <c r="F43" s="70">
        <v>0.75694444444444453</v>
      </c>
      <c r="G43" s="63"/>
      <c r="H43" s="64"/>
      <c r="I43" s="55">
        <f>IF(H43="",0,COUNTA($H$2:H43))</f>
        <v>0</v>
      </c>
      <c r="J43" s="55"/>
      <c r="K43" s="55">
        <f>IF(J43="",0,COUNTA($J$2:J43))</f>
        <v>0</v>
      </c>
      <c r="L43" s="65"/>
      <c r="M43" s="55">
        <f>IF(L43="",0,COUNTA($L$2:L43))</f>
        <v>0</v>
      </c>
      <c r="N43" s="65"/>
      <c r="O43" s="55">
        <f>IF(N43="",0,COUNTA($N$2:N43))</f>
        <v>0</v>
      </c>
      <c r="P43" s="65"/>
      <c r="Q43" s="55">
        <f>IF(P43="",0,COUNTA(P$2:P43))</f>
        <v>0</v>
      </c>
      <c r="R43" s="65"/>
      <c r="S43" s="55">
        <f>IF(R43="",0,COUNTA(R$2:R43))</f>
        <v>0</v>
      </c>
      <c r="T43" s="50">
        <f t="shared" si="2"/>
        <v>0</v>
      </c>
      <c r="U43" s="51" t="str">
        <f t="shared" si="0"/>
        <v>ATATP ATP BILGISAYAR</v>
      </c>
      <c r="V43" s="51">
        <f t="shared" si="1"/>
        <v>65</v>
      </c>
      <c r="W43" s="52">
        <f t="shared" si="3"/>
        <v>3.01</v>
      </c>
    </row>
    <row r="44" spans="1:23" x14ac:dyDescent="0.3">
      <c r="A44" s="68" t="s">
        <v>49</v>
      </c>
      <c r="B44" s="68"/>
      <c r="C44" s="68">
        <v>42.88</v>
      </c>
      <c r="D44" s="68">
        <v>1.9</v>
      </c>
      <c r="E44" s="69">
        <v>11256097.66</v>
      </c>
      <c r="F44" s="70">
        <v>0.75694444444444453</v>
      </c>
      <c r="G44" s="63"/>
      <c r="H44" s="64"/>
      <c r="I44" s="55">
        <f>IF(H44="",0,COUNTA($H$2:H44))</f>
        <v>0</v>
      </c>
      <c r="J44" s="55"/>
      <c r="K44" s="55">
        <f>IF(J44="",0,COUNTA($J$2:J44))</f>
        <v>0</v>
      </c>
      <c r="L44" s="65"/>
      <c r="M44" s="55">
        <f>IF(L44="",0,COUNTA($L$2:L44))</f>
        <v>0</v>
      </c>
      <c r="N44" s="65"/>
      <c r="O44" s="55">
        <f>IF(N44="",0,COUNTA($N$2:N44))</f>
        <v>0</v>
      </c>
      <c r="P44" s="65"/>
      <c r="Q44" s="55">
        <f>IF(P44="",0,COUNTA(P$2:P44))</f>
        <v>0</v>
      </c>
      <c r="R44" s="65"/>
      <c r="S44" s="55">
        <f>IF(R44="",0,COUNTA(R$2:R44))</f>
        <v>0</v>
      </c>
      <c r="T44" s="50">
        <f t="shared" si="2"/>
        <v>0</v>
      </c>
      <c r="U44" s="51" t="str">
        <f t="shared" si="0"/>
        <v>ATEKS AKIN TEKSTIL</v>
      </c>
      <c r="V44" s="51">
        <f t="shared" si="1"/>
        <v>42.88</v>
      </c>
      <c r="W44" s="52">
        <f t="shared" si="3"/>
        <v>1.9</v>
      </c>
    </row>
    <row r="45" spans="1:23" x14ac:dyDescent="0.3">
      <c r="A45" s="68" t="s">
        <v>50</v>
      </c>
      <c r="B45" s="68"/>
      <c r="C45" s="68">
        <v>1.28</v>
      </c>
      <c r="D45" s="68">
        <v>-0.78</v>
      </c>
      <c r="E45" s="69">
        <v>1114201.6200000001</v>
      </c>
      <c r="F45" s="70">
        <v>0.75694444444444453</v>
      </c>
      <c r="G45" s="63"/>
      <c r="H45" s="64"/>
      <c r="I45" s="55">
        <f>IF(H45="",0,COUNTA($H$2:H45))</f>
        <v>0</v>
      </c>
      <c r="J45" s="55"/>
      <c r="K45" s="55">
        <f>IF(J45="",0,COUNTA($J$2:J45))</f>
        <v>0</v>
      </c>
      <c r="L45" s="65"/>
      <c r="M45" s="55">
        <f>IF(L45="",0,COUNTA($L$2:L45))</f>
        <v>0</v>
      </c>
      <c r="N45" s="65"/>
      <c r="O45" s="55">
        <f>IF(N45="",0,COUNTA($N$2:N45))</f>
        <v>0</v>
      </c>
      <c r="P45" s="65"/>
      <c r="Q45" s="55">
        <f>IF(P45="",0,COUNTA(P$2:P45))</f>
        <v>0</v>
      </c>
      <c r="R45" s="65"/>
      <c r="S45" s="55">
        <f>IF(R45="",0,COUNTA(R$2:R45))</f>
        <v>0</v>
      </c>
      <c r="T45" s="50">
        <f t="shared" si="2"/>
        <v>0</v>
      </c>
      <c r="U45" s="51" t="str">
        <f t="shared" si="0"/>
        <v>ATLAS ATLAS YAT. ORT.</v>
      </c>
      <c r="V45" s="51">
        <f t="shared" si="1"/>
        <v>1.28</v>
      </c>
      <c r="W45" s="52">
        <f t="shared" si="3"/>
        <v>-0.78</v>
      </c>
    </row>
    <row r="46" spans="1:23" x14ac:dyDescent="0.3">
      <c r="A46" s="68" t="s">
        <v>51</v>
      </c>
      <c r="B46" s="68"/>
      <c r="C46" s="68">
        <v>7.7</v>
      </c>
      <c r="D46" s="68">
        <v>6.35</v>
      </c>
      <c r="E46" s="69">
        <v>516037.5</v>
      </c>
      <c r="F46" s="70">
        <v>0.75694444444444453</v>
      </c>
      <c r="G46" s="63"/>
      <c r="H46" s="64"/>
      <c r="I46" s="55">
        <f>IF(H46="",0,COUNTA($H$2:H46))</f>
        <v>0</v>
      </c>
      <c r="J46" s="55"/>
      <c r="K46" s="55">
        <f>IF(J46="",0,COUNTA($J$2:J46))</f>
        <v>0</v>
      </c>
      <c r="L46" s="65"/>
      <c r="M46" s="55">
        <f>IF(L46="",0,COUNTA($L$2:L46))</f>
        <v>0</v>
      </c>
      <c r="N46" s="65"/>
      <c r="O46" s="55">
        <f>IF(N46="",0,COUNTA($N$2:N46))</f>
        <v>0</v>
      </c>
      <c r="P46" s="65"/>
      <c r="Q46" s="55">
        <f>IF(P46="",0,COUNTA(P$2:P46))</f>
        <v>0</v>
      </c>
      <c r="R46" s="65"/>
      <c r="S46" s="55">
        <f>IF(R46="",0,COUNTA(R$2:R46))</f>
        <v>0</v>
      </c>
      <c r="T46" s="50">
        <f t="shared" si="2"/>
        <v>0</v>
      </c>
      <c r="U46" s="51" t="str">
        <f t="shared" si="0"/>
        <v>ATSYH ATLANTIS YATIRIM HOLDING</v>
      </c>
      <c r="V46" s="51">
        <f t="shared" si="1"/>
        <v>7.7</v>
      </c>
      <c r="W46" s="52">
        <f t="shared" si="3"/>
        <v>6.35</v>
      </c>
    </row>
    <row r="47" spans="1:23" x14ac:dyDescent="0.3">
      <c r="A47" s="68" t="s">
        <v>52</v>
      </c>
      <c r="B47" s="68"/>
      <c r="C47" s="68">
        <v>2.27</v>
      </c>
      <c r="D47" s="68">
        <v>9.66</v>
      </c>
      <c r="E47" s="69">
        <v>64887261.840000004</v>
      </c>
      <c r="F47" s="70">
        <v>0.75694444444444453</v>
      </c>
      <c r="G47" s="63"/>
      <c r="H47" s="64"/>
      <c r="I47" s="55">
        <f>IF(H47="",0,COUNTA($H$2:H47))</f>
        <v>0</v>
      </c>
      <c r="J47" s="55"/>
      <c r="K47" s="55">
        <f>IF(J47="",0,COUNTA($J$2:J47))</f>
        <v>0</v>
      </c>
      <c r="L47" s="65"/>
      <c r="M47" s="55">
        <f>IF(L47="",0,COUNTA($L$2:L47))</f>
        <v>0</v>
      </c>
      <c r="N47" s="65"/>
      <c r="O47" s="55">
        <f>IF(N47="",0,COUNTA($N$2:N47))</f>
        <v>0</v>
      </c>
      <c r="P47" s="65" t="s">
        <v>914</v>
      </c>
      <c r="Q47" s="55">
        <f>IF(P47="",0,COUNTA(P$2:P47))</f>
        <v>1</v>
      </c>
      <c r="R47" s="65"/>
      <c r="S47" s="55">
        <f>IF(R47="",0,COUNTA(R$2:R47))</f>
        <v>0</v>
      </c>
      <c r="T47" s="50">
        <f t="shared" si="2"/>
        <v>1</v>
      </c>
      <c r="U47" s="51" t="str">
        <f t="shared" si="0"/>
        <v>AVGYO AVRASYA GMYO</v>
      </c>
      <c r="V47" s="51">
        <f t="shared" si="1"/>
        <v>2.27</v>
      </c>
      <c r="W47" s="52">
        <f t="shared" si="3"/>
        <v>9.66</v>
      </c>
    </row>
    <row r="48" spans="1:23" x14ac:dyDescent="0.3">
      <c r="A48" s="68" t="s">
        <v>53</v>
      </c>
      <c r="B48" s="68"/>
      <c r="C48" s="68">
        <v>6.8</v>
      </c>
      <c r="D48" s="68">
        <v>0</v>
      </c>
      <c r="E48" s="69">
        <v>11868296.289999999</v>
      </c>
      <c r="F48" s="70">
        <v>0.75694444444444453</v>
      </c>
      <c r="G48" s="63"/>
      <c r="H48" s="64"/>
      <c r="I48" s="55">
        <f>IF(H48="",0,COUNTA($H$2:H48))</f>
        <v>0</v>
      </c>
      <c r="J48" s="55"/>
      <c r="K48" s="55">
        <f>IF(J48="",0,COUNTA($J$2:J48))</f>
        <v>0</v>
      </c>
      <c r="L48" s="65"/>
      <c r="M48" s="55">
        <f>IF(L48="",0,COUNTA($L$2:L48))</f>
        <v>0</v>
      </c>
      <c r="N48" s="65"/>
      <c r="O48" s="55">
        <f>IF(N48="",0,COUNTA($N$2:N48))</f>
        <v>0</v>
      </c>
      <c r="P48" s="65"/>
      <c r="Q48" s="55">
        <f>IF(P48="",0,COUNTA(P$2:P48))</f>
        <v>0</v>
      </c>
      <c r="R48" s="65"/>
      <c r="S48" s="55">
        <f>IF(R48="",0,COUNTA(R$2:R48))</f>
        <v>0</v>
      </c>
      <c r="T48" s="50">
        <f t="shared" si="2"/>
        <v>0</v>
      </c>
      <c r="U48" s="51" t="str">
        <f t="shared" si="0"/>
        <v>AVHOL AVRUPA YATIRIM HOLDING</v>
      </c>
      <c r="V48" s="51">
        <f t="shared" si="1"/>
        <v>6.8</v>
      </c>
      <c r="W48" s="52">
        <f t="shared" si="3"/>
        <v>0</v>
      </c>
    </row>
    <row r="49" spans="1:23" x14ac:dyDescent="0.3">
      <c r="A49" s="68" t="s">
        <v>54</v>
      </c>
      <c r="B49" s="68"/>
      <c r="C49" s="68">
        <v>5.17</v>
      </c>
      <c r="D49" s="68">
        <v>-1.1499999999999999</v>
      </c>
      <c r="E49" s="69">
        <v>25210667.219999999</v>
      </c>
      <c r="F49" s="70">
        <v>0.75694444444444453</v>
      </c>
      <c r="G49" s="63"/>
      <c r="H49" s="64"/>
      <c r="I49" s="55">
        <f>IF(H49="",0,COUNTA($H$2:H49))</f>
        <v>0</v>
      </c>
      <c r="J49" s="55"/>
      <c r="K49" s="55">
        <f>IF(J49="",0,COUNTA($J$2:J49))</f>
        <v>0</v>
      </c>
      <c r="L49" s="65"/>
      <c r="M49" s="55">
        <f>IF(L49="",0,COUNTA($L$2:L49))</f>
        <v>0</v>
      </c>
      <c r="N49" s="65"/>
      <c r="O49" s="55">
        <f>IF(N49="",0,COUNTA($N$2:N49))</f>
        <v>0</v>
      </c>
      <c r="P49" s="65"/>
      <c r="Q49" s="55">
        <f>IF(P49="",0,COUNTA(P$2:P49))</f>
        <v>0</v>
      </c>
      <c r="R49" s="65"/>
      <c r="S49" s="55">
        <f>IF(R49="",0,COUNTA(R$2:R49))</f>
        <v>0</v>
      </c>
      <c r="T49" s="50">
        <f t="shared" si="2"/>
        <v>0</v>
      </c>
      <c r="U49" s="51" t="str">
        <f t="shared" si="0"/>
        <v>AVOD A.V.O.D GIDA VE TARIM</v>
      </c>
      <c r="V49" s="51">
        <f t="shared" si="1"/>
        <v>5.17</v>
      </c>
      <c r="W49" s="52">
        <f t="shared" si="3"/>
        <v>-1.1499999999999999</v>
      </c>
    </row>
    <row r="50" spans="1:23" x14ac:dyDescent="0.3">
      <c r="A50" s="68" t="s">
        <v>55</v>
      </c>
      <c r="B50" s="68"/>
      <c r="C50" s="68">
        <v>2.2599999999999998</v>
      </c>
      <c r="D50" s="68">
        <v>-1.31</v>
      </c>
      <c r="E50" s="69">
        <v>834003.1</v>
      </c>
      <c r="F50" s="70">
        <v>0.75694444444444453</v>
      </c>
      <c r="G50" s="63"/>
      <c r="H50" s="64"/>
      <c r="I50" s="55">
        <f>IF(H50="",0,COUNTA($H$2:H50))</f>
        <v>0</v>
      </c>
      <c r="J50" s="55"/>
      <c r="K50" s="55">
        <f>IF(J50="",0,COUNTA($J$2:J50))</f>
        <v>0</v>
      </c>
      <c r="L50" s="65"/>
      <c r="M50" s="55">
        <f>IF(L50="",0,COUNTA($L$2:L50))</f>
        <v>0</v>
      </c>
      <c r="N50" s="65"/>
      <c r="O50" s="55">
        <f>IF(N50="",0,COUNTA($N$2:N50))</f>
        <v>0</v>
      </c>
      <c r="P50" s="65"/>
      <c r="Q50" s="55">
        <f>IF(P50="",0,COUNTA(P$2:P50))</f>
        <v>0</v>
      </c>
      <c r="R50" s="65"/>
      <c r="S50" s="55">
        <f>IF(R50="",0,COUNTA(R$2:R50))</f>
        <v>0</v>
      </c>
      <c r="T50" s="50">
        <f t="shared" si="2"/>
        <v>0</v>
      </c>
      <c r="U50" s="51" t="str">
        <f t="shared" si="0"/>
        <v>AVTUR AVRASYA PETROL VE TUR.</v>
      </c>
      <c r="V50" s="51">
        <f t="shared" si="1"/>
        <v>2.2599999999999998</v>
      </c>
      <c r="W50" s="52">
        <f t="shared" si="3"/>
        <v>-1.31</v>
      </c>
    </row>
    <row r="51" spans="1:23" x14ac:dyDescent="0.3">
      <c r="A51" s="68" t="s">
        <v>56</v>
      </c>
      <c r="B51" s="68"/>
      <c r="C51" s="68">
        <v>68.5</v>
      </c>
      <c r="D51" s="68">
        <v>5.38</v>
      </c>
      <c r="E51" s="69">
        <v>6230162.2999999998</v>
      </c>
      <c r="F51" s="70">
        <v>0.75694444444444453</v>
      </c>
      <c r="G51" s="63"/>
      <c r="H51" s="64"/>
      <c r="I51" s="55">
        <f>IF(H51="",0,COUNTA($H$2:H51))</f>
        <v>0</v>
      </c>
      <c r="J51" s="55"/>
      <c r="K51" s="55">
        <f>IF(J51="",0,COUNTA($J$2:J51))</f>
        <v>0</v>
      </c>
      <c r="L51" s="65"/>
      <c r="M51" s="55">
        <f>IF(L51="",0,COUNTA($L$2:L51))</f>
        <v>0</v>
      </c>
      <c r="N51" s="65"/>
      <c r="O51" s="55">
        <f>IF(N51="",0,COUNTA($N$2:N51))</f>
        <v>0</v>
      </c>
      <c r="P51" s="65"/>
      <c r="Q51" s="55">
        <f>IF(P51="",0,COUNTA(P$2:P51))</f>
        <v>0</v>
      </c>
      <c r="R51" s="65"/>
      <c r="S51" s="55">
        <f>IF(R51="",0,COUNTA(R$2:R51))</f>
        <v>0</v>
      </c>
      <c r="T51" s="50">
        <f t="shared" si="2"/>
        <v>0</v>
      </c>
      <c r="U51" s="51" t="str">
        <f t="shared" si="0"/>
        <v>AYCES ALTINYUNUS CESME</v>
      </c>
      <c r="V51" s="51">
        <f t="shared" si="1"/>
        <v>68.5</v>
      </c>
      <c r="W51" s="52">
        <f t="shared" si="3"/>
        <v>5.38</v>
      </c>
    </row>
    <row r="52" spans="1:23" x14ac:dyDescent="0.3">
      <c r="A52" s="68" t="s">
        <v>57</v>
      </c>
      <c r="B52" s="68"/>
      <c r="C52" s="68">
        <v>7.16</v>
      </c>
      <c r="D52" s="68">
        <v>0.99</v>
      </c>
      <c r="E52" s="69">
        <v>48926203.939999998</v>
      </c>
      <c r="F52" s="70">
        <v>0.75694444444444453</v>
      </c>
      <c r="G52" s="63"/>
      <c r="H52" s="64"/>
      <c r="I52" s="55">
        <f>IF(H52="",0,COUNTA($H$2:H52))</f>
        <v>0</v>
      </c>
      <c r="J52" s="55"/>
      <c r="K52" s="55">
        <f>IF(J52="",0,COUNTA($J$2:J52))</f>
        <v>0</v>
      </c>
      <c r="L52" s="65" t="s">
        <v>914</v>
      </c>
      <c r="M52" s="55">
        <f>IF(L52="",0,COUNTA($L$2:L52))</f>
        <v>2</v>
      </c>
      <c r="N52" s="65"/>
      <c r="O52" s="55">
        <f>IF(N52="",0,COUNTA($N$2:N52))</f>
        <v>0</v>
      </c>
      <c r="P52" s="65"/>
      <c r="Q52" s="55">
        <f>IF(P52="",0,COUNTA(P$2:P52))</f>
        <v>0</v>
      </c>
      <c r="R52" s="65"/>
      <c r="S52" s="55">
        <f>IF(R52="",0,COUNTA(R$2:R52))</f>
        <v>0</v>
      </c>
      <c r="T52" s="50">
        <f t="shared" si="2"/>
        <v>1</v>
      </c>
      <c r="U52" s="51" t="str">
        <f t="shared" si="0"/>
        <v>AYDEM AYDEM ENERJI</v>
      </c>
      <c r="V52" s="51">
        <f t="shared" si="1"/>
        <v>7.16</v>
      </c>
      <c r="W52" s="52">
        <f t="shared" si="3"/>
        <v>0.99</v>
      </c>
    </row>
    <row r="53" spans="1:23" x14ac:dyDescent="0.3">
      <c r="A53" s="68" t="s">
        <v>58</v>
      </c>
      <c r="B53" s="68"/>
      <c r="C53" s="68">
        <v>6.56</v>
      </c>
      <c r="D53" s="68">
        <v>-1.5</v>
      </c>
      <c r="E53" s="69">
        <v>21085980.920000002</v>
      </c>
      <c r="F53" s="70">
        <v>0.75694444444444453</v>
      </c>
      <c r="G53" s="63"/>
      <c r="H53" s="64"/>
      <c r="I53" s="55">
        <f>IF(H53="",0,COUNTA($H$2:H53))</f>
        <v>0</v>
      </c>
      <c r="J53" s="55"/>
      <c r="K53" s="55">
        <f>IF(J53="",0,COUNTA($J$2:J53))</f>
        <v>0</v>
      </c>
      <c r="L53" s="65"/>
      <c r="M53" s="55">
        <f>IF(L53="",0,COUNTA($L$2:L53))</f>
        <v>0</v>
      </c>
      <c r="N53" s="65"/>
      <c r="O53" s="55">
        <f>IF(N53="",0,COUNTA($N$2:N53))</f>
        <v>0</v>
      </c>
      <c r="P53" s="65"/>
      <c r="Q53" s="55">
        <f>IF(P53="",0,COUNTA(P$2:P53))</f>
        <v>0</v>
      </c>
      <c r="R53" s="65"/>
      <c r="S53" s="55">
        <f>IF(R53="",0,COUNTA(R$2:R53))</f>
        <v>0</v>
      </c>
      <c r="T53" s="50">
        <f t="shared" si="2"/>
        <v>0</v>
      </c>
      <c r="U53" s="51" t="str">
        <f t="shared" si="0"/>
        <v>AYEN AYEN ENERJI</v>
      </c>
      <c r="V53" s="51">
        <f t="shared" si="1"/>
        <v>6.56</v>
      </c>
      <c r="W53" s="52">
        <f t="shared" si="3"/>
        <v>-1.5</v>
      </c>
    </row>
    <row r="54" spans="1:23" x14ac:dyDescent="0.3">
      <c r="A54" s="84" t="s">
        <v>59</v>
      </c>
      <c r="B54" s="68"/>
      <c r="C54" s="68">
        <v>25.48</v>
      </c>
      <c r="D54" s="68">
        <v>-1.92</v>
      </c>
      <c r="E54" s="69">
        <v>1137554.6599999999</v>
      </c>
      <c r="F54" s="70">
        <v>0.75694444444444453</v>
      </c>
      <c r="G54" s="63"/>
      <c r="H54" s="64"/>
      <c r="I54" s="55">
        <f>IF(H54="",0,COUNTA($H$2:H54))</f>
        <v>0</v>
      </c>
      <c r="J54" s="55"/>
      <c r="K54" s="55">
        <f>IF(J54="",0,COUNTA($J$2:J54))</f>
        <v>0</v>
      </c>
      <c r="L54" s="65"/>
      <c r="M54" s="55">
        <f>IF(L54="",0,COUNTA($L$2:L54))</f>
        <v>0</v>
      </c>
      <c r="N54" s="65"/>
      <c r="O54" s="55">
        <f>IF(N54="",0,COUNTA($N$2:N54))</f>
        <v>0</v>
      </c>
      <c r="P54" s="65"/>
      <c r="Q54" s="55">
        <f>IF(P54="",0,COUNTA(P$2:P54))</f>
        <v>0</v>
      </c>
      <c r="R54" s="65"/>
      <c r="S54" s="55">
        <f>IF(R54="",0,COUNTA(R$2:R54))</f>
        <v>0</v>
      </c>
      <c r="T54" s="50">
        <f t="shared" si="2"/>
        <v>0</v>
      </c>
      <c r="U54" s="51" t="str">
        <f t="shared" si="0"/>
        <v>AYES AYES CELIK HASIR VE CIT</v>
      </c>
      <c r="V54" s="51">
        <f t="shared" si="1"/>
        <v>25.48</v>
      </c>
      <c r="W54" s="52">
        <f t="shared" si="3"/>
        <v>-1.92</v>
      </c>
    </row>
    <row r="55" spans="1:23" x14ac:dyDescent="0.3">
      <c r="A55" s="68" t="s">
        <v>60</v>
      </c>
      <c r="B55" s="68"/>
      <c r="C55" s="68">
        <v>24.28</v>
      </c>
      <c r="D55" s="68">
        <v>1.85</v>
      </c>
      <c r="E55" s="69">
        <v>18770432.98</v>
      </c>
      <c r="F55" s="70">
        <v>0.75694444444444453</v>
      </c>
      <c r="G55" s="63"/>
      <c r="H55" s="64"/>
      <c r="I55" s="55">
        <f>IF(H55="",0,COUNTA($H$2:H55))</f>
        <v>0</v>
      </c>
      <c r="J55" s="55"/>
      <c r="K55" s="55">
        <f>IF(J55="",0,COUNTA($J$2:J55))</f>
        <v>0</v>
      </c>
      <c r="L55" s="65"/>
      <c r="M55" s="55">
        <f>IF(L55="",0,COUNTA($L$2:L55))</f>
        <v>0</v>
      </c>
      <c r="N55" s="65"/>
      <c r="O55" s="55">
        <f>IF(N55="",0,COUNTA($N$2:N55))</f>
        <v>0</v>
      </c>
      <c r="P55" s="65"/>
      <c r="Q55" s="55">
        <f>IF(P55="",0,COUNTA(P$2:P55))</f>
        <v>0</v>
      </c>
      <c r="R55" s="65"/>
      <c r="S55" s="55">
        <f>IF(R55="",0,COUNTA(R$2:R55))</f>
        <v>0</v>
      </c>
      <c r="T55" s="50">
        <f t="shared" si="2"/>
        <v>0</v>
      </c>
      <c r="U55" s="51" t="str">
        <f t="shared" si="0"/>
        <v>AYGAZ AYGAZ</v>
      </c>
      <c r="V55" s="51">
        <f t="shared" si="1"/>
        <v>24.28</v>
      </c>
      <c r="W55" s="52">
        <f t="shared" si="3"/>
        <v>1.85</v>
      </c>
    </row>
    <row r="56" spans="1:23" x14ac:dyDescent="0.3">
      <c r="A56" s="68" t="s">
        <v>61</v>
      </c>
      <c r="B56" s="68"/>
      <c r="C56" s="68">
        <v>15.8</v>
      </c>
      <c r="D56" s="68">
        <v>2.93</v>
      </c>
      <c r="E56" s="69">
        <v>17079633.289999999</v>
      </c>
      <c r="F56" s="70">
        <v>0.75694444444444453</v>
      </c>
      <c r="G56" s="63"/>
      <c r="H56" s="64"/>
      <c r="I56" s="55">
        <f>IF(H56="",0,COUNTA($H$2:H56))</f>
        <v>0</v>
      </c>
      <c r="J56" s="55"/>
      <c r="K56" s="55">
        <f>IF(J56="",0,COUNTA($J$2:J56))</f>
        <v>0</v>
      </c>
      <c r="L56" s="65"/>
      <c r="M56" s="55">
        <f>IF(L56="",0,COUNTA($L$2:L56))</f>
        <v>0</v>
      </c>
      <c r="N56" s="65"/>
      <c r="O56" s="55">
        <f>IF(N56="",0,COUNTA($N$2:N56))</f>
        <v>0</v>
      </c>
      <c r="P56" s="65"/>
      <c r="Q56" s="55">
        <f>IF(P56="",0,COUNTA(P$2:P56))</f>
        <v>0</v>
      </c>
      <c r="R56" s="65"/>
      <c r="S56" s="55">
        <f>IF(R56="",0,COUNTA(R$2:R56))</f>
        <v>0</v>
      </c>
      <c r="T56" s="50">
        <f t="shared" si="2"/>
        <v>0</v>
      </c>
      <c r="U56" s="51" t="str">
        <f t="shared" si="0"/>
        <v>BAGFS BAGFAS</v>
      </c>
      <c r="V56" s="51">
        <f t="shared" si="1"/>
        <v>15.8</v>
      </c>
      <c r="W56" s="52">
        <f t="shared" si="3"/>
        <v>2.93</v>
      </c>
    </row>
    <row r="57" spans="1:23" x14ac:dyDescent="0.3">
      <c r="A57" s="68" t="s">
        <v>62</v>
      </c>
      <c r="B57" s="68"/>
      <c r="C57" s="68">
        <v>20.82</v>
      </c>
      <c r="D57" s="68">
        <v>-0.48</v>
      </c>
      <c r="E57" s="69">
        <v>4963760.34</v>
      </c>
      <c r="F57" s="70">
        <v>0.75694444444444453</v>
      </c>
      <c r="G57" s="63"/>
      <c r="H57" s="64"/>
      <c r="I57" s="55">
        <f>IF(H57="",0,COUNTA($H$2:H57))</f>
        <v>0</v>
      </c>
      <c r="J57" s="55"/>
      <c r="K57" s="55">
        <f>IF(J57="",0,COUNTA($J$2:J57))</f>
        <v>0</v>
      </c>
      <c r="L57" s="65"/>
      <c r="M57" s="55">
        <f>IF(L57="",0,COUNTA($L$2:L57))</f>
        <v>0</v>
      </c>
      <c r="N57" s="65"/>
      <c r="O57" s="55">
        <f>IF(N57="",0,COUNTA($N$2:N57))</f>
        <v>0</v>
      </c>
      <c r="P57" s="65"/>
      <c r="Q57" s="55">
        <f>IF(P57="",0,COUNTA(P$2:P57))</f>
        <v>0</v>
      </c>
      <c r="R57" s="65"/>
      <c r="S57" s="55">
        <f>IF(R57="",0,COUNTA(R$2:R57))</f>
        <v>0</v>
      </c>
      <c r="T57" s="50">
        <f t="shared" si="2"/>
        <v>0</v>
      </c>
      <c r="U57" s="51" t="str">
        <f t="shared" si="0"/>
        <v>BAKAB BAK AMBALAJ</v>
      </c>
      <c r="V57" s="51">
        <f t="shared" si="1"/>
        <v>20.82</v>
      </c>
      <c r="W57" s="52">
        <f t="shared" si="3"/>
        <v>-0.48</v>
      </c>
    </row>
    <row r="58" spans="1:23" x14ac:dyDescent="0.3">
      <c r="A58" s="68" t="s">
        <v>63</v>
      </c>
      <c r="B58" s="68"/>
      <c r="C58" s="68">
        <v>9.15</v>
      </c>
      <c r="D58" s="68">
        <v>0.33</v>
      </c>
      <c r="E58" s="69">
        <v>10631273.08</v>
      </c>
      <c r="F58" s="70">
        <v>0.75694444444444453</v>
      </c>
      <c r="G58" s="63"/>
      <c r="H58" s="64"/>
      <c r="I58" s="55">
        <f>IF(H58="",0,COUNTA($H$2:H58))</f>
        <v>0</v>
      </c>
      <c r="J58" s="55"/>
      <c r="K58" s="55">
        <f>IF(J58="",0,COUNTA($J$2:J58))</f>
        <v>0</v>
      </c>
      <c r="L58" s="65"/>
      <c r="M58" s="55">
        <f>IF(L58="",0,COUNTA($L$2:L58))</f>
        <v>0</v>
      </c>
      <c r="N58" s="65"/>
      <c r="O58" s="55">
        <f>IF(N58="",0,COUNTA($N$2:N58))</f>
        <v>0</v>
      </c>
      <c r="P58" s="65"/>
      <c r="Q58" s="55">
        <f>IF(P58="",0,COUNTA(P$2:P58))</f>
        <v>0</v>
      </c>
      <c r="R58" s="65"/>
      <c r="S58" s="55">
        <f>IF(R58="",0,COUNTA(R$2:R58))</f>
        <v>0</v>
      </c>
      <c r="T58" s="50">
        <f t="shared" si="2"/>
        <v>0</v>
      </c>
      <c r="U58" s="51" t="str">
        <f t="shared" si="0"/>
        <v>BALAT BALATACILAR BALATACILIK</v>
      </c>
      <c r="V58" s="51">
        <f t="shared" si="1"/>
        <v>9.15</v>
      </c>
      <c r="W58" s="52">
        <f t="shared" si="3"/>
        <v>0.33</v>
      </c>
    </row>
    <row r="59" spans="1:23" x14ac:dyDescent="0.3">
      <c r="A59" s="68" t="s">
        <v>64</v>
      </c>
      <c r="B59" s="68"/>
      <c r="C59" s="68">
        <v>78.3</v>
      </c>
      <c r="D59" s="68">
        <v>0</v>
      </c>
      <c r="E59" s="69">
        <v>2909952.4</v>
      </c>
      <c r="F59" s="70">
        <v>0.75694444444444453</v>
      </c>
      <c r="G59" s="63"/>
      <c r="H59" s="64"/>
      <c r="I59" s="55">
        <f>IF(H59="",0,COUNTA($H$2:H59))</f>
        <v>0</v>
      </c>
      <c r="J59" s="55"/>
      <c r="K59" s="55">
        <f>IF(J59="",0,COUNTA($J$2:J59))</f>
        <v>0</v>
      </c>
      <c r="L59" s="65"/>
      <c r="M59" s="55">
        <f>IF(L59="",0,COUNTA($L$2:L59))</f>
        <v>0</v>
      </c>
      <c r="N59" s="65"/>
      <c r="O59" s="55">
        <f>IF(N59="",0,COUNTA($N$2:N59))</f>
        <v>0</v>
      </c>
      <c r="P59" s="65"/>
      <c r="Q59" s="55">
        <f>IF(P59="",0,COUNTA(P$2:P59))</f>
        <v>0</v>
      </c>
      <c r="R59" s="65"/>
      <c r="S59" s="55">
        <f>IF(R59="",0,COUNTA(R$2:R59))</f>
        <v>0</v>
      </c>
      <c r="T59" s="50">
        <f t="shared" si="2"/>
        <v>0</v>
      </c>
      <c r="U59" s="51" t="str">
        <f t="shared" si="0"/>
        <v>BANVT BANVIT</v>
      </c>
      <c r="V59" s="51">
        <f t="shared" si="1"/>
        <v>78.3</v>
      </c>
      <c r="W59" s="52">
        <f t="shared" si="3"/>
        <v>0</v>
      </c>
    </row>
    <row r="60" spans="1:23" x14ac:dyDescent="0.3">
      <c r="A60" s="68" t="s">
        <v>65</v>
      </c>
      <c r="B60" s="68"/>
      <c r="C60" s="68">
        <v>11.27</v>
      </c>
      <c r="D60" s="68">
        <v>-3.68</v>
      </c>
      <c r="E60" s="69">
        <v>579518.80000000005</v>
      </c>
      <c r="F60" s="70">
        <v>0.75694444444444453</v>
      </c>
      <c r="G60" s="63"/>
      <c r="H60" s="64"/>
      <c r="I60" s="55">
        <f>IF(H60="",0,COUNTA($H$2:H60))</f>
        <v>0</v>
      </c>
      <c r="J60" s="55"/>
      <c r="K60" s="55">
        <f>IF(J60="",0,COUNTA($J$2:J60))</f>
        <v>0</v>
      </c>
      <c r="L60" s="65"/>
      <c r="M60" s="55">
        <f>IF(L60="",0,COUNTA($L$2:L60))</f>
        <v>0</v>
      </c>
      <c r="N60" s="65"/>
      <c r="O60" s="55">
        <f>IF(N60="",0,COUNTA($N$2:N60))</f>
        <v>0</v>
      </c>
      <c r="P60" s="65"/>
      <c r="Q60" s="55">
        <f>IF(P60="",0,COUNTA(P$2:P60))</f>
        <v>0</v>
      </c>
      <c r="R60" s="65"/>
      <c r="S60" s="55">
        <f>IF(R60="",0,COUNTA(R$2:R60))</f>
        <v>0</v>
      </c>
      <c r="T60" s="50">
        <f t="shared" si="2"/>
        <v>0</v>
      </c>
      <c r="U60" s="51" t="str">
        <f t="shared" si="0"/>
        <v>BASCM BASTAS BASKENT CIMENTO</v>
      </c>
      <c r="V60" s="51">
        <f t="shared" si="1"/>
        <v>11.27</v>
      </c>
      <c r="W60" s="52">
        <f t="shared" si="3"/>
        <v>-3.68</v>
      </c>
    </row>
    <row r="61" spans="1:23" x14ac:dyDescent="0.3">
      <c r="A61" s="68" t="s">
        <v>66</v>
      </c>
      <c r="B61" s="68"/>
      <c r="C61" s="68">
        <v>14</v>
      </c>
      <c r="D61" s="68">
        <v>0.36</v>
      </c>
      <c r="E61" s="69">
        <v>169768392.00999999</v>
      </c>
      <c r="F61" s="70">
        <v>0.75694444444444453</v>
      </c>
      <c r="G61" s="63"/>
      <c r="H61" s="64"/>
      <c r="I61" s="55">
        <f>IF(H61="",0,COUNTA($H$2:H61))</f>
        <v>0</v>
      </c>
      <c r="J61" s="55"/>
      <c r="K61" s="55">
        <f>IF(J61="",0,COUNTA($J$2:J61))</f>
        <v>0</v>
      </c>
      <c r="L61" s="65"/>
      <c r="M61" s="55">
        <f>IF(L61="",0,COUNTA($L$2:L61))</f>
        <v>0</v>
      </c>
      <c r="N61" s="65"/>
      <c r="O61" s="55">
        <f>IF(N61="",0,COUNTA($N$2:N61))</f>
        <v>0</v>
      </c>
      <c r="P61" s="65"/>
      <c r="Q61" s="55">
        <f>IF(P61="",0,COUNTA(P$2:P61))</f>
        <v>0</v>
      </c>
      <c r="R61" s="65"/>
      <c r="S61" s="55">
        <f>IF(R61="",0,COUNTA(R$2:R61))</f>
        <v>0</v>
      </c>
      <c r="T61" s="50">
        <f t="shared" si="2"/>
        <v>0</v>
      </c>
      <c r="U61" s="51" t="str">
        <f t="shared" si="0"/>
        <v>BASGZ BASKENT DOGALGAZ GMYO</v>
      </c>
      <c r="V61" s="51">
        <f t="shared" si="1"/>
        <v>14</v>
      </c>
      <c r="W61" s="52">
        <f t="shared" si="3"/>
        <v>0.36</v>
      </c>
    </row>
    <row r="62" spans="1:23" x14ac:dyDescent="0.3">
      <c r="A62" s="68" t="s">
        <v>67</v>
      </c>
      <c r="B62" s="68"/>
      <c r="C62" s="68">
        <v>7.5</v>
      </c>
      <c r="D62" s="68">
        <v>-0.53</v>
      </c>
      <c r="E62" s="69">
        <v>5538122.46</v>
      </c>
      <c r="F62" s="70">
        <v>0.75694444444444453</v>
      </c>
      <c r="G62" s="63"/>
      <c r="H62" s="64"/>
      <c r="I62" s="55">
        <f>IF(H62="",0,COUNTA($H$2:H62))</f>
        <v>0</v>
      </c>
      <c r="J62" s="55"/>
      <c r="K62" s="55">
        <f>IF(J62="",0,COUNTA($J$2:J62))</f>
        <v>0</v>
      </c>
      <c r="L62" s="65"/>
      <c r="M62" s="55">
        <f>IF(L62="",0,COUNTA($L$2:L62))</f>
        <v>0</v>
      </c>
      <c r="N62" s="65"/>
      <c r="O62" s="55">
        <f>IF(N62="",0,COUNTA($N$2:N62))</f>
        <v>0</v>
      </c>
      <c r="P62" s="65"/>
      <c r="Q62" s="55">
        <f>IF(P62="",0,COUNTA(P$2:P62))</f>
        <v>0</v>
      </c>
      <c r="R62" s="65"/>
      <c r="S62" s="55">
        <f>IF(R62="",0,COUNTA(R$2:R62))</f>
        <v>0</v>
      </c>
      <c r="T62" s="50">
        <f t="shared" si="2"/>
        <v>0</v>
      </c>
      <c r="U62" s="51" t="str">
        <f t="shared" si="0"/>
        <v>BAYRK BAYRAK TABAN SANAYI</v>
      </c>
      <c r="V62" s="51">
        <f t="shared" si="1"/>
        <v>7.5</v>
      </c>
      <c r="W62" s="52">
        <f t="shared" si="3"/>
        <v>-0.53</v>
      </c>
    </row>
    <row r="63" spans="1:23" x14ac:dyDescent="0.3">
      <c r="A63" s="68" t="s">
        <v>68</v>
      </c>
      <c r="B63" s="68"/>
      <c r="C63" s="68">
        <v>11.67</v>
      </c>
      <c r="D63" s="68">
        <v>-4.34</v>
      </c>
      <c r="E63" s="69">
        <v>178820823.03999999</v>
      </c>
      <c r="F63" s="70">
        <v>0.75694444444444453</v>
      </c>
      <c r="G63" s="63"/>
      <c r="H63" s="64"/>
      <c r="I63" s="55">
        <f>IF(H63="",0,COUNTA($H$2:H63))</f>
        <v>0</v>
      </c>
      <c r="J63" s="55"/>
      <c r="K63" s="55">
        <f>IF(J63="",0,COUNTA($J$2:J63))</f>
        <v>0</v>
      </c>
      <c r="L63" s="65"/>
      <c r="M63" s="55">
        <f>IF(L63="",0,COUNTA($L$2:L63))</f>
        <v>0</v>
      </c>
      <c r="N63" s="65"/>
      <c r="O63" s="55">
        <f>IF(N63="",0,COUNTA($N$2:N63))</f>
        <v>0</v>
      </c>
      <c r="P63" s="65"/>
      <c r="Q63" s="55">
        <f>IF(P63="",0,COUNTA(P$2:P63))</f>
        <v>0</v>
      </c>
      <c r="R63" s="65"/>
      <c r="S63" s="55">
        <f>IF(R63="",0,COUNTA(R$2:R63))</f>
        <v>0</v>
      </c>
      <c r="T63" s="50">
        <f t="shared" si="2"/>
        <v>0</v>
      </c>
      <c r="U63" s="51" t="str">
        <f t="shared" si="0"/>
        <v>BERA BERA HOLDING</v>
      </c>
      <c r="V63" s="51">
        <f t="shared" si="1"/>
        <v>11.67</v>
      </c>
      <c r="W63" s="52">
        <f t="shared" si="3"/>
        <v>-4.34</v>
      </c>
    </row>
    <row r="64" spans="1:23" x14ac:dyDescent="0.3">
      <c r="A64" s="68" t="s">
        <v>69</v>
      </c>
      <c r="B64" s="68"/>
      <c r="C64" s="68">
        <v>10.8</v>
      </c>
      <c r="D64" s="68">
        <v>5.0599999999999996</v>
      </c>
      <c r="E64" s="69">
        <v>36922573.009999998</v>
      </c>
      <c r="F64" s="70">
        <v>0.75694444444444453</v>
      </c>
      <c r="G64" s="63"/>
      <c r="H64" s="64"/>
      <c r="I64" s="55">
        <f>IF(H64="",0,COUNTA($H$2:H64))</f>
        <v>0</v>
      </c>
      <c r="J64" s="55"/>
      <c r="K64" s="55">
        <f>IF(J64="",0,COUNTA($J$2:J64))</f>
        <v>0</v>
      </c>
      <c r="L64" s="65"/>
      <c r="M64" s="55">
        <f>IF(L64="",0,COUNTA($L$2:L64))</f>
        <v>0</v>
      </c>
      <c r="N64" s="65"/>
      <c r="O64" s="55">
        <f>IF(N64="",0,COUNTA($N$2:N64))</f>
        <v>0</v>
      </c>
      <c r="P64" s="65"/>
      <c r="Q64" s="55">
        <f>IF(P64="",0,COUNTA(P$2:P64))</f>
        <v>0</v>
      </c>
      <c r="R64" s="65"/>
      <c r="S64" s="55">
        <f>IF(R64="",0,COUNTA(R$2:R64))</f>
        <v>0</v>
      </c>
      <c r="T64" s="50">
        <f t="shared" si="2"/>
        <v>0</v>
      </c>
      <c r="U64" s="51" t="str">
        <f t="shared" si="0"/>
        <v>BEYAZ BEYAZ FILO</v>
      </c>
      <c r="V64" s="51">
        <f t="shared" si="1"/>
        <v>10.8</v>
      </c>
      <c r="W64" s="52">
        <f t="shared" si="3"/>
        <v>5.0599999999999996</v>
      </c>
    </row>
    <row r="65" spans="1:23" x14ac:dyDescent="0.3">
      <c r="A65" s="68" t="s">
        <v>70</v>
      </c>
      <c r="B65" s="68"/>
      <c r="C65" s="69">
        <v>1265</v>
      </c>
      <c r="D65" s="68">
        <v>10</v>
      </c>
      <c r="E65" s="69">
        <v>89774348.299999997</v>
      </c>
      <c r="F65" s="70">
        <v>0.75694444444444453</v>
      </c>
      <c r="G65" s="63"/>
      <c r="H65" s="64"/>
      <c r="I65" s="55">
        <f>IF(H65="",0,COUNTA($H$2:H65))</f>
        <v>0</v>
      </c>
      <c r="J65" s="55"/>
      <c r="K65" s="55">
        <f>IF(J65="",0,COUNTA($J$2:J65))</f>
        <v>0</v>
      </c>
      <c r="L65" s="65"/>
      <c r="M65" s="55">
        <f>IF(L65="",0,COUNTA($L$2:L65))</f>
        <v>0</v>
      </c>
      <c r="N65" s="65"/>
      <c r="O65" s="55">
        <f>IF(N65="",0,COUNTA($N$2:N65))</f>
        <v>0</v>
      </c>
      <c r="P65" s="65"/>
      <c r="Q65" s="55">
        <f>IF(P65="",0,COUNTA(P$2:P65))</f>
        <v>0</v>
      </c>
      <c r="R65" s="65"/>
      <c r="S65" s="55">
        <f>IF(R65="",0,COUNTA(R$2:R65))</f>
        <v>0</v>
      </c>
      <c r="T65" s="50">
        <f t="shared" si="2"/>
        <v>0</v>
      </c>
      <c r="U65" s="51" t="str">
        <f t="shared" si="0"/>
        <v>BFREN BOSCH FREN SISTEMLERI</v>
      </c>
      <c r="V65" s="51">
        <f t="shared" si="1"/>
        <v>1265</v>
      </c>
      <c r="W65" s="52">
        <f t="shared" si="3"/>
        <v>10</v>
      </c>
    </row>
    <row r="66" spans="1:23" x14ac:dyDescent="0.3">
      <c r="A66" s="68" t="s">
        <v>71</v>
      </c>
      <c r="B66" s="68"/>
      <c r="C66" s="69">
        <v>77.05</v>
      </c>
      <c r="D66" s="68">
        <v>2.94</v>
      </c>
      <c r="E66" s="69">
        <v>1168472873.1500001</v>
      </c>
      <c r="F66" s="70">
        <v>0.75694444444444453</v>
      </c>
      <c r="G66" s="63"/>
      <c r="H66" s="64"/>
      <c r="I66" s="55">
        <f>IF(H66="",0,COUNTA($H$2:H66))</f>
        <v>0</v>
      </c>
      <c r="J66" s="55"/>
      <c r="K66" s="55">
        <f>IF(J66="",0,COUNTA($J$2:J66))</f>
        <v>0</v>
      </c>
      <c r="L66" s="65"/>
      <c r="M66" s="55">
        <f>IF(L66="",0,COUNTA($L$2:L66))</f>
        <v>0</v>
      </c>
      <c r="N66" s="65"/>
      <c r="O66" s="55">
        <f>IF(N66="",0,COUNTA($N$2:N66))</f>
        <v>0</v>
      </c>
      <c r="P66" s="65"/>
      <c r="Q66" s="55">
        <f>IF(P66="",0,COUNTA(P$2:P66))</f>
        <v>0</v>
      </c>
      <c r="R66" s="65" t="s">
        <v>914</v>
      </c>
      <c r="S66" s="55">
        <f>IF(R66="",0,COUNTA(R$2:R66))</f>
        <v>2</v>
      </c>
      <c r="T66" s="50">
        <f t="shared" si="2"/>
        <v>1</v>
      </c>
      <c r="U66" s="51" t="str">
        <f t="shared" ref="U66:U129" si="4">A66</f>
        <v>BIMAS BIM MAGAZALAR</v>
      </c>
      <c r="V66" s="51">
        <f t="shared" ref="V66:V129" si="5">C66</f>
        <v>77.05</v>
      </c>
      <c r="W66" s="52">
        <f t="shared" si="3"/>
        <v>2.94</v>
      </c>
    </row>
    <row r="67" spans="1:23" x14ac:dyDescent="0.3">
      <c r="A67" s="68" t="s">
        <v>72</v>
      </c>
      <c r="B67" s="68"/>
      <c r="C67" s="68">
        <v>6.98</v>
      </c>
      <c r="D67" s="68">
        <v>-1.69</v>
      </c>
      <c r="E67" s="69">
        <v>137694729.25999999</v>
      </c>
      <c r="F67" s="70">
        <v>0.75694444444444453</v>
      </c>
      <c r="G67" s="63"/>
      <c r="H67" s="64"/>
      <c r="I67" s="55">
        <f>IF(H67="",0,COUNTA($H$2:H67))</f>
        <v>0</v>
      </c>
      <c r="J67" s="55"/>
      <c r="K67" s="55">
        <f>IF(J67="",0,COUNTA($J$2:J67))</f>
        <v>0</v>
      </c>
      <c r="L67" s="65"/>
      <c r="M67" s="55">
        <f>IF(L67="",0,COUNTA($L$2:L67))</f>
        <v>0</v>
      </c>
      <c r="N67" s="65"/>
      <c r="O67" s="55">
        <f>IF(N67="",0,COUNTA($N$2:N67))</f>
        <v>0</v>
      </c>
      <c r="P67" s="65"/>
      <c r="Q67" s="55">
        <f>IF(P67="",0,COUNTA(P$2:P67))</f>
        <v>0</v>
      </c>
      <c r="R67" s="65"/>
      <c r="S67" s="55">
        <f>IF(R67="",0,COUNTA(R$2:R67))</f>
        <v>0</v>
      </c>
      <c r="T67" s="50">
        <f t="shared" ref="T67:T130" si="6">COUNTA(H67,J67,L67,N67,P67,R67)</f>
        <v>0</v>
      </c>
      <c r="U67" s="51" t="str">
        <f t="shared" si="4"/>
        <v>BIOEN BIOTREND CEVRE VE ENERJI</v>
      </c>
      <c r="V67" s="51">
        <f t="shared" si="5"/>
        <v>6.98</v>
      </c>
      <c r="W67" s="52">
        <f t="shared" ref="W67:W130" si="7">D67</f>
        <v>-1.69</v>
      </c>
    </row>
    <row r="68" spans="1:23" x14ac:dyDescent="0.3">
      <c r="A68" s="68" t="s">
        <v>73</v>
      </c>
      <c r="B68" s="68"/>
      <c r="C68" s="68">
        <v>14.53</v>
      </c>
      <c r="D68" s="68">
        <v>0.41</v>
      </c>
      <c r="E68" s="69">
        <v>18063665.960000001</v>
      </c>
      <c r="F68" s="70">
        <v>0.75694444444444453</v>
      </c>
      <c r="G68" s="63"/>
      <c r="H68" s="64"/>
      <c r="I68" s="55">
        <f>IF(H68="",0,COUNTA($H$2:H68))</f>
        <v>0</v>
      </c>
      <c r="J68" s="55"/>
      <c r="K68" s="55">
        <f>IF(J68="",0,COUNTA($J$2:J68))</f>
        <v>0</v>
      </c>
      <c r="L68" s="65"/>
      <c r="M68" s="55">
        <f>IF(L68="",0,COUNTA($L$2:L68))</f>
        <v>0</v>
      </c>
      <c r="N68" s="65"/>
      <c r="O68" s="55">
        <f>IF(N68="",0,COUNTA($N$2:N68))</f>
        <v>0</v>
      </c>
      <c r="P68" s="65"/>
      <c r="Q68" s="55">
        <f>IF(P68="",0,COUNTA(P$2:P68))</f>
        <v>0</v>
      </c>
      <c r="R68" s="65"/>
      <c r="S68" s="55">
        <f>IF(R68="",0,COUNTA(R$2:R68))</f>
        <v>0</v>
      </c>
      <c r="T68" s="50">
        <f t="shared" si="6"/>
        <v>0</v>
      </c>
      <c r="U68" s="51" t="str">
        <f t="shared" si="4"/>
        <v>BIZIM BIZIM MAGAZALARI</v>
      </c>
      <c r="V68" s="51">
        <f t="shared" si="5"/>
        <v>14.53</v>
      </c>
      <c r="W68" s="52">
        <f t="shared" si="7"/>
        <v>0.41</v>
      </c>
    </row>
    <row r="69" spans="1:23" x14ac:dyDescent="0.3">
      <c r="A69" s="68" t="s">
        <v>74</v>
      </c>
      <c r="B69" s="68"/>
      <c r="C69" s="68">
        <v>5.32</v>
      </c>
      <c r="D69" s="68">
        <v>0.56999999999999995</v>
      </c>
      <c r="E69" s="69">
        <v>26910737.98</v>
      </c>
      <c r="F69" s="70">
        <v>0.75694444444444453</v>
      </c>
      <c r="G69" s="63"/>
      <c r="H69" s="64"/>
      <c r="I69" s="55">
        <f>IF(H69="",0,COUNTA($H$2:H69))</f>
        <v>0</v>
      </c>
      <c r="J69" s="55"/>
      <c r="K69" s="55">
        <f>IF(J69="",0,COUNTA($J$2:J69))</f>
        <v>0</v>
      </c>
      <c r="L69" s="65"/>
      <c r="M69" s="55">
        <f>IF(L69="",0,COUNTA($L$2:L69))</f>
        <v>0</v>
      </c>
      <c r="N69" s="65"/>
      <c r="O69" s="55">
        <f>IF(N69="",0,COUNTA($N$2:N69))</f>
        <v>0</v>
      </c>
      <c r="P69" s="65"/>
      <c r="Q69" s="55">
        <f>IF(P69="",0,COUNTA(P$2:P69))</f>
        <v>0</v>
      </c>
      <c r="R69" s="65"/>
      <c r="S69" s="55">
        <f>IF(R69="",0,COUNTA(R$2:R69))</f>
        <v>0</v>
      </c>
      <c r="T69" s="50">
        <f t="shared" si="6"/>
        <v>0</v>
      </c>
      <c r="U69" s="51" t="str">
        <f t="shared" si="4"/>
        <v>BJKAS BESIKTAS FUTBOL YAT.</v>
      </c>
      <c r="V69" s="51">
        <f t="shared" si="5"/>
        <v>5.32</v>
      </c>
      <c r="W69" s="52">
        <f t="shared" si="7"/>
        <v>0.56999999999999995</v>
      </c>
    </row>
    <row r="70" spans="1:23" x14ac:dyDescent="0.3">
      <c r="A70" s="68" t="s">
        <v>75</v>
      </c>
      <c r="B70" s="68"/>
      <c r="C70" s="68">
        <v>17.149999999999999</v>
      </c>
      <c r="D70" s="68">
        <v>0.06</v>
      </c>
      <c r="E70" s="69">
        <v>14084985.359999999</v>
      </c>
      <c r="F70" s="70">
        <v>0.75694444444444453</v>
      </c>
      <c r="G70" s="63"/>
      <c r="H70" s="64"/>
      <c r="I70" s="55">
        <f>IF(H70="",0,COUNTA($H$2:H70))</f>
        <v>0</v>
      </c>
      <c r="J70" s="55"/>
      <c r="K70" s="55">
        <f>IF(J70="",0,COUNTA($J$2:J70))</f>
        <v>0</v>
      </c>
      <c r="L70" s="65"/>
      <c r="M70" s="55">
        <f>IF(L70="",0,COUNTA($L$2:L70))</f>
        <v>0</v>
      </c>
      <c r="N70" s="65"/>
      <c r="O70" s="55">
        <f>IF(N70="",0,COUNTA($N$2:N70))</f>
        <v>0</v>
      </c>
      <c r="P70" s="65"/>
      <c r="Q70" s="55">
        <f>IF(P70="",0,COUNTA(P$2:P70))</f>
        <v>0</v>
      </c>
      <c r="R70" s="65"/>
      <c r="S70" s="55">
        <f>IF(R70="",0,COUNTA(R$2:R70))</f>
        <v>0</v>
      </c>
      <c r="T70" s="50">
        <f t="shared" si="6"/>
        <v>0</v>
      </c>
      <c r="U70" s="51" t="str">
        <f t="shared" si="4"/>
        <v>BLCYT BILICI YATIRIM</v>
      </c>
      <c r="V70" s="51">
        <f t="shared" si="5"/>
        <v>17.149999999999999</v>
      </c>
      <c r="W70" s="52">
        <f t="shared" si="7"/>
        <v>0.06</v>
      </c>
    </row>
    <row r="71" spans="1:23" x14ac:dyDescent="0.3">
      <c r="A71" s="68" t="s">
        <v>76</v>
      </c>
      <c r="B71" s="68"/>
      <c r="C71" s="68">
        <v>8.58</v>
      </c>
      <c r="D71" s="68">
        <v>-0.69</v>
      </c>
      <c r="E71" s="69">
        <v>34512228.880000003</v>
      </c>
      <c r="F71" s="70">
        <v>0.75694444444444453</v>
      </c>
      <c r="G71" s="63"/>
      <c r="H71" s="64"/>
      <c r="I71" s="55">
        <f>IF(H71="",0,COUNTA($H$2:H71))</f>
        <v>0</v>
      </c>
      <c r="J71" s="55"/>
      <c r="K71" s="55">
        <f>IF(J71="",0,COUNTA($J$2:J71))</f>
        <v>0</v>
      </c>
      <c r="L71" s="65"/>
      <c r="M71" s="55">
        <f>IF(L71="",0,COUNTA($L$2:L71))</f>
        <v>0</v>
      </c>
      <c r="N71" s="65"/>
      <c r="O71" s="55">
        <f>IF(N71="",0,COUNTA($N$2:N71))</f>
        <v>0</v>
      </c>
      <c r="P71" s="65"/>
      <c r="Q71" s="55">
        <f>IF(P71="",0,COUNTA(P$2:P71))</f>
        <v>0</v>
      </c>
      <c r="R71" s="65"/>
      <c r="S71" s="55">
        <f>IF(R71="",0,COUNTA(R$2:R71))</f>
        <v>0</v>
      </c>
      <c r="T71" s="50">
        <f t="shared" si="6"/>
        <v>0</v>
      </c>
      <c r="U71" s="51" t="str">
        <f t="shared" si="4"/>
        <v>BMSCH BMS CELIK HASIR</v>
      </c>
      <c r="V71" s="51">
        <f t="shared" si="5"/>
        <v>8.58</v>
      </c>
      <c r="W71" s="52">
        <f t="shared" si="7"/>
        <v>-0.69</v>
      </c>
    </row>
    <row r="72" spans="1:23" x14ac:dyDescent="0.3">
      <c r="A72" s="68" t="s">
        <v>77</v>
      </c>
      <c r="B72" s="68"/>
      <c r="C72" s="68">
        <v>3.56</v>
      </c>
      <c r="D72" s="68">
        <v>-1.39</v>
      </c>
      <c r="E72" s="69">
        <v>17172976.010000002</v>
      </c>
      <c r="F72" s="70">
        <v>0.75694444444444453</v>
      </c>
      <c r="G72" s="63"/>
      <c r="H72" s="64"/>
      <c r="I72" s="55">
        <f>IF(H72="",0,COUNTA($H$2:H72))</f>
        <v>0</v>
      </c>
      <c r="J72" s="55"/>
      <c r="K72" s="55">
        <f>IF(J72="",0,COUNTA($J$2:J72))</f>
        <v>0</v>
      </c>
      <c r="L72" s="65"/>
      <c r="M72" s="55">
        <f>IF(L72="",0,COUNTA($L$2:L72))</f>
        <v>0</v>
      </c>
      <c r="N72" s="65"/>
      <c r="O72" s="55">
        <f>IF(N72="",0,COUNTA($N$2:N72))</f>
        <v>0</v>
      </c>
      <c r="P72" s="65"/>
      <c r="Q72" s="55">
        <f>IF(P72="",0,COUNTA(P$2:P72))</f>
        <v>0</v>
      </c>
      <c r="R72" s="65"/>
      <c r="S72" s="55">
        <f>IF(R72="",0,COUNTA(R$2:R72))</f>
        <v>0</v>
      </c>
      <c r="T72" s="50">
        <f t="shared" si="6"/>
        <v>0</v>
      </c>
      <c r="U72" s="51" t="str">
        <f t="shared" si="4"/>
        <v>BNTAS BANTAS AMBALAJ</v>
      </c>
      <c r="V72" s="51">
        <f t="shared" si="5"/>
        <v>3.56</v>
      </c>
      <c r="W72" s="52">
        <f t="shared" si="7"/>
        <v>-1.39</v>
      </c>
    </row>
    <row r="73" spans="1:23" x14ac:dyDescent="0.3">
      <c r="A73" s="68" t="s">
        <v>78</v>
      </c>
      <c r="B73" s="68"/>
      <c r="C73" s="68">
        <v>4.6500000000000004</v>
      </c>
      <c r="D73" s="68">
        <v>0.65</v>
      </c>
      <c r="E73" s="69">
        <v>40134470.350000001</v>
      </c>
      <c r="F73" s="70">
        <v>0.75694444444444453</v>
      </c>
      <c r="G73" s="63"/>
      <c r="H73" s="64"/>
      <c r="I73" s="55">
        <f>IF(H73="",0,COUNTA($H$2:H73))</f>
        <v>0</v>
      </c>
      <c r="J73" s="55"/>
      <c r="K73" s="55">
        <f>IF(J73="",0,COUNTA($J$2:J73))</f>
        <v>0</v>
      </c>
      <c r="L73" s="65"/>
      <c r="M73" s="55">
        <f>IF(L73="",0,COUNTA($L$2:L73))</f>
        <v>0</v>
      </c>
      <c r="N73" s="65"/>
      <c r="O73" s="55">
        <f>IF(N73="",0,COUNTA($N$2:N73))</f>
        <v>0</v>
      </c>
      <c r="P73" s="65"/>
      <c r="Q73" s="55">
        <f>IF(P73="",0,COUNTA(P$2:P73))</f>
        <v>0</v>
      </c>
      <c r="R73" s="65"/>
      <c r="S73" s="55">
        <f>IF(R73="",0,COUNTA(R$2:R73))</f>
        <v>0</v>
      </c>
      <c r="T73" s="50">
        <f t="shared" si="6"/>
        <v>0</v>
      </c>
      <c r="U73" s="51" t="str">
        <f t="shared" si="4"/>
        <v>BOBET BOGAZICI BETON SANAYI</v>
      </c>
      <c r="V73" s="51">
        <f t="shared" si="5"/>
        <v>4.6500000000000004</v>
      </c>
      <c r="W73" s="52">
        <f t="shared" si="7"/>
        <v>0.65</v>
      </c>
    </row>
    <row r="74" spans="1:23" x14ac:dyDescent="0.3">
      <c r="A74" s="68" t="s">
        <v>79</v>
      </c>
      <c r="B74" s="68"/>
      <c r="C74" s="68">
        <v>34.700000000000003</v>
      </c>
      <c r="D74" s="68">
        <v>6.31</v>
      </c>
      <c r="E74" s="69">
        <v>16750737.699999999</v>
      </c>
      <c r="F74" s="70">
        <v>0.75694444444444453</v>
      </c>
      <c r="G74" s="63"/>
      <c r="H74" s="64"/>
      <c r="I74" s="55">
        <f>IF(H74="",0,COUNTA($H$2:H74))</f>
        <v>0</v>
      </c>
      <c r="J74" s="55"/>
      <c r="K74" s="55">
        <f>IF(J74="",0,COUNTA($J$2:J74))</f>
        <v>0</v>
      </c>
      <c r="L74" s="65"/>
      <c r="M74" s="55">
        <f>IF(L74="",0,COUNTA($L$2:L74))</f>
        <v>0</v>
      </c>
      <c r="N74" s="65"/>
      <c r="O74" s="55">
        <f>IF(N74="",0,COUNTA($N$2:N74))</f>
        <v>0</v>
      </c>
      <c r="P74" s="65"/>
      <c r="Q74" s="55">
        <f>IF(P74="",0,COUNTA(P$2:P74))</f>
        <v>0</v>
      </c>
      <c r="R74" s="65"/>
      <c r="S74" s="55">
        <f>IF(R74="",0,COUNTA(R$2:R74))</f>
        <v>0</v>
      </c>
      <c r="T74" s="50">
        <f t="shared" si="6"/>
        <v>0</v>
      </c>
      <c r="U74" s="51" t="str">
        <f t="shared" si="4"/>
        <v>BOSSA BOSSA</v>
      </c>
      <c r="V74" s="51">
        <f t="shared" si="5"/>
        <v>34.700000000000003</v>
      </c>
      <c r="W74" s="52">
        <f t="shared" si="7"/>
        <v>6.31</v>
      </c>
    </row>
    <row r="75" spans="1:23" x14ac:dyDescent="0.3">
      <c r="A75" s="68" t="s">
        <v>80</v>
      </c>
      <c r="B75" s="68"/>
      <c r="C75" s="68">
        <v>32.78</v>
      </c>
      <c r="D75" s="68">
        <v>-3.08</v>
      </c>
      <c r="E75" s="69">
        <v>39897200.240000002</v>
      </c>
      <c r="F75" s="70">
        <v>0.75694444444444453</v>
      </c>
      <c r="G75" s="63"/>
      <c r="H75" s="64"/>
      <c r="I75" s="55">
        <f>IF(H75="",0,COUNTA($H$2:H75))</f>
        <v>0</v>
      </c>
      <c r="J75" s="55"/>
      <c r="K75" s="55">
        <f>IF(J75="",0,COUNTA($J$2:J75))</f>
        <v>0</v>
      </c>
      <c r="L75" s="65"/>
      <c r="M75" s="55">
        <f>IF(L75="",0,COUNTA($L$2:L75))</f>
        <v>0</v>
      </c>
      <c r="N75" s="65"/>
      <c r="O75" s="55">
        <f>IF(N75="",0,COUNTA($N$2:N75))</f>
        <v>0</v>
      </c>
      <c r="P75" s="65"/>
      <c r="Q75" s="55">
        <f>IF(P75="",0,COUNTA(P$2:P75))</f>
        <v>0</v>
      </c>
      <c r="R75" s="65"/>
      <c r="S75" s="55">
        <f>IF(R75="",0,COUNTA(R$2:R75))</f>
        <v>0</v>
      </c>
      <c r="T75" s="50">
        <f t="shared" si="6"/>
        <v>0</v>
      </c>
      <c r="U75" s="51" t="str">
        <f t="shared" si="4"/>
        <v>BRISA BRISA</v>
      </c>
      <c r="V75" s="51">
        <f t="shared" si="5"/>
        <v>32.78</v>
      </c>
      <c r="W75" s="52">
        <f t="shared" si="7"/>
        <v>-3.08</v>
      </c>
    </row>
    <row r="76" spans="1:23" x14ac:dyDescent="0.3">
      <c r="A76" s="68" t="s">
        <v>81</v>
      </c>
      <c r="B76" s="68"/>
      <c r="C76" s="68">
        <v>1.07</v>
      </c>
      <c r="D76" s="68">
        <v>1.9</v>
      </c>
      <c r="E76" s="69">
        <v>1867721.15</v>
      </c>
      <c r="F76" s="70">
        <v>0.75694444444444453</v>
      </c>
      <c r="G76" s="63"/>
      <c r="H76" s="64"/>
      <c r="I76" s="55">
        <f>IF(H76="",0,COUNTA($H$2:H76))</f>
        <v>0</v>
      </c>
      <c r="J76" s="55"/>
      <c r="K76" s="55">
        <f>IF(J76="",0,COUNTA($J$2:J76))</f>
        <v>0</v>
      </c>
      <c r="L76" s="65"/>
      <c r="M76" s="55">
        <f>IF(L76="",0,COUNTA($L$2:L76))</f>
        <v>0</v>
      </c>
      <c r="N76" s="65"/>
      <c r="O76" s="55">
        <f>IF(N76="",0,COUNTA($N$2:N76))</f>
        <v>0</v>
      </c>
      <c r="P76" s="65"/>
      <c r="Q76" s="55">
        <f>IF(P76="",0,COUNTA(P$2:P76))</f>
        <v>0</v>
      </c>
      <c r="R76" s="65"/>
      <c r="S76" s="55">
        <f>IF(R76="",0,COUNTA(R$2:R76))</f>
        <v>0</v>
      </c>
      <c r="T76" s="50">
        <f t="shared" si="6"/>
        <v>0</v>
      </c>
      <c r="U76" s="51" t="str">
        <f t="shared" si="4"/>
        <v>BRKO BIRKO MENSUCAT</v>
      </c>
      <c r="V76" s="51">
        <f t="shared" si="5"/>
        <v>1.07</v>
      </c>
      <c r="W76" s="52">
        <f t="shared" si="7"/>
        <v>1.9</v>
      </c>
    </row>
    <row r="77" spans="1:23" x14ac:dyDescent="0.3">
      <c r="A77" s="68" t="s">
        <v>82</v>
      </c>
      <c r="B77" s="68"/>
      <c r="C77" s="68">
        <v>8.81</v>
      </c>
      <c r="D77" s="68">
        <v>0.23</v>
      </c>
      <c r="E77" s="69">
        <v>1416724.88</v>
      </c>
      <c r="F77" s="70">
        <v>0.75694444444444453</v>
      </c>
      <c r="G77" s="63"/>
      <c r="H77" s="64"/>
      <c r="I77" s="55">
        <f>IF(H77="",0,COUNTA($H$2:H77))</f>
        <v>0</v>
      </c>
      <c r="J77" s="55"/>
      <c r="K77" s="55">
        <f>IF(J77="",0,COUNTA($J$2:J77))</f>
        <v>0</v>
      </c>
      <c r="L77" s="65"/>
      <c r="M77" s="55">
        <f>IF(L77="",0,COUNTA($L$2:L77))</f>
        <v>0</v>
      </c>
      <c r="N77" s="65"/>
      <c r="O77" s="55">
        <f>IF(N77="",0,COUNTA($N$2:N77))</f>
        <v>0</v>
      </c>
      <c r="P77" s="65"/>
      <c r="Q77" s="55">
        <f>IF(P77="",0,COUNTA(P$2:P77))</f>
        <v>0</v>
      </c>
      <c r="R77" s="65"/>
      <c r="S77" s="55">
        <f>IF(R77="",0,COUNTA(R$2:R77))</f>
        <v>0</v>
      </c>
      <c r="T77" s="50">
        <f t="shared" si="6"/>
        <v>0</v>
      </c>
      <c r="U77" s="51" t="str">
        <f t="shared" si="4"/>
        <v>BRKSN BERKOSAN YALITIM</v>
      </c>
      <c r="V77" s="51">
        <f t="shared" si="5"/>
        <v>8.81</v>
      </c>
      <c r="W77" s="52">
        <f t="shared" si="7"/>
        <v>0.23</v>
      </c>
    </row>
    <row r="78" spans="1:23" x14ac:dyDescent="0.3">
      <c r="A78" s="68" t="s">
        <v>883</v>
      </c>
      <c r="B78" s="68"/>
      <c r="C78" s="68">
        <v>9.75</v>
      </c>
      <c r="D78" s="68">
        <v>-1.1200000000000001</v>
      </c>
      <c r="E78" s="69">
        <v>28024688.050000001</v>
      </c>
      <c r="F78" s="70">
        <v>0.75694444444444453</v>
      </c>
      <c r="G78" s="63"/>
      <c r="H78" s="64"/>
      <c r="I78" s="55">
        <f>IF(H78="",0,COUNTA($H$2:H78))</f>
        <v>0</v>
      </c>
      <c r="J78" s="55"/>
      <c r="K78" s="55">
        <f>IF(J78="",0,COUNTA($J$2:J78))</f>
        <v>0</v>
      </c>
      <c r="L78" s="65"/>
      <c r="M78" s="55">
        <f>IF(L78="",0,COUNTA($L$2:L78))</f>
        <v>0</v>
      </c>
      <c r="N78" s="65"/>
      <c r="O78" s="55">
        <f>IF(N78="",0,COUNTA($N$2:N78))</f>
        <v>0</v>
      </c>
      <c r="P78" s="65"/>
      <c r="Q78" s="55">
        <f>IF(P78="",0,COUNTA(P$2:P78))</f>
        <v>0</v>
      </c>
      <c r="R78" s="65"/>
      <c r="S78" s="55">
        <f>IF(R78="",0,COUNTA(R$2:R78))</f>
        <v>0</v>
      </c>
      <c r="T78" s="50">
        <f t="shared" si="6"/>
        <v>0</v>
      </c>
      <c r="U78" s="51" t="str">
        <f t="shared" si="4"/>
        <v>BRLSM BIRLESIM MUHENDISLIK</v>
      </c>
      <c r="V78" s="51">
        <f t="shared" si="5"/>
        <v>9.75</v>
      </c>
      <c r="W78" s="52">
        <f t="shared" si="7"/>
        <v>-1.1200000000000001</v>
      </c>
    </row>
    <row r="79" spans="1:23" x14ac:dyDescent="0.3">
      <c r="A79" s="68" t="s">
        <v>83</v>
      </c>
      <c r="B79" s="68"/>
      <c r="C79" s="68">
        <v>2.2400000000000002</v>
      </c>
      <c r="D79" s="68">
        <v>-0.44</v>
      </c>
      <c r="E79" s="69">
        <v>285812.3</v>
      </c>
      <c r="F79" s="70">
        <v>0.75694444444444453</v>
      </c>
      <c r="G79" s="63"/>
      <c r="H79" s="64"/>
      <c r="I79" s="55">
        <f>IF(H79="",0,COUNTA($H$2:H79))</f>
        <v>0</v>
      </c>
      <c r="J79" s="55"/>
      <c r="K79" s="55">
        <f>IF(J79="",0,COUNTA($J$2:J79))</f>
        <v>0</v>
      </c>
      <c r="L79" s="65"/>
      <c r="M79" s="55">
        <f>IF(L79="",0,COUNTA($L$2:L79))</f>
        <v>0</v>
      </c>
      <c r="N79" s="65"/>
      <c r="O79" s="55">
        <f>IF(N79="",0,COUNTA($N$2:N79))</f>
        <v>0</v>
      </c>
      <c r="P79" s="65"/>
      <c r="Q79" s="55">
        <f>IF(P79="",0,COUNTA(P$2:P79))</f>
        <v>0</v>
      </c>
      <c r="R79" s="65"/>
      <c r="S79" s="55">
        <f>IF(R79="",0,COUNTA(R$2:R79))</f>
        <v>0</v>
      </c>
      <c r="T79" s="50">
        <f t="shared" si="6"/>
        <v>0</v>
      </c>
      <c r="U79" s="51" t="str">
        <f t="shared" si="4"/>
        <v>BRMEN BIRLIK MENSUCAT</v>
      </c>
      <c r="V79" s="51">
        <f t="shared" si="5"/>
        <v>2.2400000000000002</v>
      </c>
      <c r="W79" s="52">
        <f t="shared" si="7"/>
        <v>-0.44</v>
      </c>
    </row>
    <row r="80" spans="1:23" x14ac:dyDescent="0.3">
      <c r="A80" s="68" t="s">
        <v>84</v>
      </c>
      <c r="B80" s="68"/>
      <c r="C80" s="68">
        <v>30.44</v>
      </c>
      <c r="D80" s="68">
        <v>0.4</v>
      </c>
      <c r="E80" s="69">
        <v>38600566.280000001</v>
      </c>
      <c r="F80" s="70">
        <v>0.75694444444444453</v>
      </c>
      <c r="G80" s="63"/>
      <c r="H80" s="64"/>
      <c r="I80" s="55">
        <f>IF(H80="",0,COUNTA($H$2:H80))</f>
        <v>0</v>
      </c>
      <c r="J80" s="55" t="s">
        <v>914</v>
      </c>
      <c r="K80" s="55">
        <f>IF(J80="",0,COUNTA($J$2:J80))</f>
        <v>3</v>
      </c>
      <c r="L80" s="65"/>
      <c r="M80" s="55">
        <f>IF(L80="",0,COUNTA($L$2:L80))</f>
        <v>0</v>
      </c>
      <c r="N80" s="65"/>
      <c r="O80" s="55">
        <f>IF(N80="",0,COUNTA($N$2:N80))</f>
        <v>0</v>
      </c>
      <c r="P80" s="65"/>
      <c r="Q80" s="55">
        <f>IF(P80="",0,COUNTA(P$2:P80))</f>
        <v>0</v>
      </c>
      <c r="R80" s="65"/>
      <c r="S80" s="55">
        <f>IF(R80="",0,COUNTA(R$2:R80))</f>
        <v>0</v>
      </c>
      <c r="T80" s="50">
        <f t="shared" si="6"/>
        <v>1</v>
      </c>
      <c r="U80" s="51" t="str">
        <f t="shared" si="4"/>
        <v>BRSAN BORUSAN MANNESMANN</v>
      </c>
      <c r="V80" s="51">
        <f t="shared" si="5"/>
        <v>30.44</v>
      </c>
      <c r="W80" s="52">
        <f t="shared" si="7"/>
        <v>0.4</v>
      </c>
    </row>
    <row r="81" spans="1:23" x14ac:dyDescent="0.3">
      <c r="A81" s="68" t="s">
        <v>85</v>
      </c>
      <c r="B81" s="68"/>
      <c r="C81" s="68">
        <v>411.6</v>
      </c>
      <c r="D81" s="68">
        <v>0.83</v>
      </c>
      <c r="E81" s="69">
        <v>62999794.799999997</v>
      </c>
      <c r="F81" s="70">
        <v>0.75694444444444453</v>
      </c>
      <c r="G81" s="63"/>
      <c r="H81" s="64"/>
      <c r="I81" s="55">
        <f>IF(H81="",0,COUNTA($H$2:H81))</f>
        <v>0</v>
      </c>
      <c r="J81" s="55"/>
      <c r="K81" s="55">
        <f>IF(J81="",0,COUNTA($J$2:J81))</f>
        <v>0</v>
      </c>
      <c r="L81" s="65"/>
      <c r="M81" s="55">
        <f>IF(L81="",0,COUNTA($L$2:L81))</f>
        <v>0</v>
      </c>
      <c r="N81" s="65"/>
      <c r="O81" s="55">
        <f>IF(N81="",0,COUNTA($N$2:N81))</f>
        <v>0</v>
      </c>
      <c r="P81" s="65"/>
      <c r="Q81" s="55">
        <f>IF(P81="",0,COUNTA(P$2:P81))</f>
        <v>0</v>
      </c>
      <c r="R81" s="65"/>
      <c r="S81" s="55">
        <f>IF(R81="",0,COUNTA(R$2:R81))</f>
        <v>0</v>
      </c>
      <c r="T81" s="50">
        <f t="shared" si="6"/>
        <v>0</v>
      </c>
      <c r="U81" s="51" t="str">
        <f t="shared" si="4"/>
        <v>BRYAT BORUSAN YAT. PAZ.</v>
      </c>
      <c r="V81" s="51">
        <f t="shared" si="5"/>
        <v>411.6</v>
      </c>
      <c r="W81" s="52">
        <f t="shared" si="7"/>
        <v>0.83</v>
      </c>
    </row>
    <row r="82" spans="1:23" x14ac:dyDescent="0.3">
      <c r="A82" s="68" t="s">
        <v>86</v>
      </c>
      <c r="B82" s="68"/>
      <c r="C82" s="68">
        <v>2.4500000000000002</v>
      </c>
      <c r="D82" s="68">
        <v>-0.81</v>
      </c>
      <c r="E82" s="69">
        <v>14888312.23</v>
      </c>
      <c r="F82" s="70">
        <v>0.75694444444444453</v>
      </c>
      <c r="G82" s="63"/>
      <c r="H82" s="64"/>
      <c r="I82" s="55">
        <f>IF(H82="",0,COUNTA($H$2:H82))</f>
        <v>0</v>
      </c>
      <c r="J82" s="55"/>
      <c r="K82" s="55">
        <f>IF(J82="",0,COUNTA($J$2:J82))</f>
        <v>0</v>
      </c>
      <c r="L82" s="65"/>
      <c r="M82" s="55">
        <f>IF(L82="",0,COUNTA($L$2:L82))</f>
        <v>0</v>
      </c>
      <c r="N82" s="65"/>
      <c r="O82" s="55">
        <f>IF(N82="",0,COUNTA($N$2:N82))</f>
        <v>0</v>
      </c>
      <c r="P82" s="65"/>
      <c r="Q82" s="55">
        <f>IF(P82="",0,COUNTA(P$2:P82))</f>
        <v>0</v>
      </c>
      <c r="R82" s="65"/>
      <c r="S82" s="55">
        <f>IF(R82="",0,COUNTA(R$2:R82))</f>
        <v>0</v>
      </c>
      <c r="T82" s="50">
        <f t="shared" si="6"/>
        <v>0</v>
      </c>
      <c r="U82" s="51" t="str">
        <f t="shared" si="4"/>
        <v>BSOKE BATISOKE CIMENTO</v>
      </c>
      <c r="V82" s="51">
        <f t="shared" si="5"/>
        <v>2.4500000000000002</v>
      </c>
      <c r="W82" s="52">
        <f t="shared" si="7"/>
        <v>-0.81</v>
      </c>
    </row>
    <row r="83" spans="1:23" x14ac:dyDescent="0.3">
      <c r="A83" s="68" t="s">
        <v>87</v>
      </c>
      <c r="B83" s="68"/>
      <c r="C83" s="68">
        <v>16.12</v>
      </c>
      <c r="D83" s="68">
        <v>0.31</v>
      </c>
      <c r="E83" s="69">
        <v>15745574.279999999</v>
      </c>
      <c r="F83" s="70">
        <v>0.75694444444444453</v>
      </c>
      <c r="G83" s="63"/>
      <c r="H83" s="64"/>
      <c r="I83" s="55">
        <f>IF(H83="",0,COUNTA($H$2:H83))</f>
        <v>0</v>
      </c>
      <c r="J83" s="55"/>
      <c r="K83" s="55">
        <f>IF(J83="",0,COUNTA($J$2:J83))</f>
        <v>0</v>
      </c>
      <c r="L83" s="65"/>
      <c r="M83" s="55">
        <f>IF(L83="",0,COUNTA($L$2:L83))</f>
        <v>0</v>
      </c>
      <c r="N83" s="65"/>
      <c r="O83" s="55">
        <f>IF(N83="",0,COUNTA($N$2:N83))</f>
        <v>0</v>
      </c>
      <c r="P83" s="65"/>
      <c r="Q83" s="55">
        <f>IF(P83="",0,COUNTA(P$2:P83))</f>
        <v>0</v>
      </c>
      <c r="R83" s="65"/>
      <c r="S83" s="55">
        <f>IF(R83="",0,COUNTA(R$2:R83))</f>
        <v>0</v>
      </c>
      <c r="T83" s="50">
        <f t="shared" si="6"/>
        <v>0</v>
      </c>
      <c r="U83" s="51" t="str">
        <f t="shared" si="4"/>
        <v>BTCIM BATI CIMENTO</v>
      </c>
      <c r="V83" s="51">
        <f t="shared" si="5"/>
        <v>16.12</v>
      </c>
      <c r="W83" s="52">
        <f t="shared" si="7"/>
        <v>0.31</v>
      </c>
    </row>
    <row r="84" spans="1:23" x14ac:dyDescent="0.3">
      <c r="A84" s="68" t="s">
        <v>88</v>
      </c>
      <c r="B84" s="68"/>
      <c r="C84" s="68">
        <v>4.6399999999999997</v>
      </c>
      <c r="D84" s="68">
        <v>-0.64</v>
      </c>
      <c r="E84" s="69">
        <v>20755821.170000002</v>
      </c>
      <c r="F84" s="70">
        <v>0.75694444444444453</v>
      </c>
      <c r="G84" s="63"/>
      <c r="H84" s="64"/>
      <c r="I84" s="55">
        <f>IF(H84="",0,COUNTA($H$2:H84))</f>
        <v>0</v>
      </c>
      <c r="J84" s="55"/>
      <c r="K84" s="55">
        <f>IF(J84="",0,COUNTA($J$2:J84))</f>
        <v>0</v>
      </c>
      <c r="L84" s="65"/>
      <c r="M84" s="55">
        <f>IF(L84="",0,COUNTA($L$2:L84))</f>
        <v>0</v>
      </c>
      <c r="N84" s="65"/>
      <c r="O84" s="55">
        <f>IF(N84="",0,COUNTA($N$2:N84))</f>
        <v>0</v>
      </c>
      <c r="P84" s="65"/>
      <c r="Q84" s="55">
        <f>IF(P84="",0,COUNTA(P$2:P84))</f>
        <v>0</v>
      </c>
      <c r="R84" s="65"/>
      <c r="S84" s="55">
        <f>IF(R84="",0,COUNTA(R$2:R84))</f>
        <v>0</v>
      </c>
      <c r="T84" s="50">
        <f t="shared" si="6"/>
        <v>0</v>
      </c>
      <c r="U84" s="51" t="str">
        <f t="shared" si="4"/>
        <v>BUCIM BURSA CIMENTO</v>
      </c>
      <c r="V84" s="51">
        <f t="shared" si="5"/>
        <v>4.6399999999999997</v>
      </c>
      <c r="W84" s="52">
        <f t="shared" si="7"/>
        <v>-0.64</v>
      </c>
    </row>
    <row r="85" spans="1:23" x14ac:dyDescent="0.3">
      <c r="A85" s="68" t="s">
        <v>89</v>
      </c>
      <c r="B85" s="68"/>
      <c r="C85" s="68">
        <v>28.16</v>
      </c>
      <c r="D85" s="68">
        <v>0.56999999999999995</v>
      </c>
      <c r="E85" s="69">
        <v>4447556.72</v>
      </c>
      <c r="F85" s="70">
        <v>0.75694444444444453</v>
      </c>
      <c r="G85" s="63"/>
      <c r="H85" s="64"/>
      <c r="I85" s="55">
        <f>IF(H85="",0,COUNTA($H$2:H85))</f>
        <v>0</v>
      </c>
      <c r="J85" s="55"/>
      <c r="K85" s="55">
        <f>IF(J85="",0,COUNTA($J$2:J85))</f>
        <v>0</v>
      </c>
      <c r="L85" s="65"/>
      <c r="M85" s="55">
        <f>IF(L85="",0,COUNTA($L$2:L85))</f>
        <v>0</v>
      </c>
      <c r="N85" s="65"/>
      <c r="O85" s="55">
        <f>IF(N85="",0,COUNTA($N$2:N85))</f>
        <v>0</v>
      </c>
      <c r="P85" s="65"/>
      <c r="Q85" s="55">
        <f>IF(P85="",0,COUNTA(P$2:P85))</f>
        <v>0</v>
      </c>
      <c r="R85" s="65"/>
      <c r="S85" s="55">
        <f>IF(R85="",0,COUNTA(R$2:R85))</f>
        <v>0</v>
      </c>
      <c r="T85" s="50">
        <f t="shared" si="6"/>
        <v>0</v>
      </c>
      <c r="U85" s="51" t="str">
        <f t="shared" si="4"/>
        <v>BURCE BURCELIK</v>
      </c>
      <c r="V85" s="51">
        <f t="shared" si="5"/>
        <v>28.16</v>
      </c>
      <c r="W85" s="52">
        <f t="shared" si="7"/>
        <v>0.56999999999999995</v>
      </c>
    </row>
    <row r="86" spans="1:23" x14ac:dyDescent="0.3">
      <c r="A86" s="68" t="s">
        <v>90</v>
      </c>
      <c r="B86" s="68"/>
      <c r="C86" s="68">
        <v>25.12</v>
      </c>
      <c r="D86" s="68">
        <v>-2.64</v>
      </c>
      <c r="E86" s="69">
        <v>5946569.2800000003</v>
      </c>
      <c r="F86" s="70">
        <v>0.75694444444444453</v>
      </c>
      <c r="G86" s="63"/>
      <c r="H86" s="64"/>
      <c r="I86" s="55">
        <f>IF(H86="",0,COUNTA($H$2:H86))</f>
        <v>0</v>
      </c>
      <c r="J86" s="55"/>
      <c r="K86" s="55">
        <f>IF(J86="",0,COUNTA($J$2:J86))</f>
        <v>0</v>
      </c>
      <c r="L86" s="65"/>
      <c r="M86" s="55">
        <f>IF(L86="",0,COUNTA($L$2:L86))</f>
        <v>0</v>
      </c>
      <c r="N86" s="65"/>
      <c r="O86" s="55">
        <f>IF(N86="",0,COUNTA($N$2:N86))</f>
        <v>0</v>
      </c>
      <c r="P86" s="65"/>
      <c r="Q86" s="55">
        <f>IF(P86="",0,COUNTA(P$2:P86))</f>
        <v>0</v>
      </c>
      <c r="R86" s="65"/>
      <c r="S86" s="55">
        <f>IF(R86="",0,COUNTA(R$2:R86))</f>
        <v>0</v>
      </c>
      <c r="T86" s="50">
        <f t="shared" si="6"/>
        <v>0</v>
      </c>
      <c r="U86" s="51" t="str">
        <f t="shared" si="4"/>
        <v>BURVA BURCELIK VANA</v>
      </c>
      <c r="V86" s="51">
        <f t="shared" si="5"/>
        <v>25.12</v>
      </c>
      <c r="W86" s="52">
        <f t="shared" si="7"/>
        <v>-2.64</v>
      </c>
    </row>
    <row r="87" spans="1:23" x14ac:dyDescent="0.3">
      <c r="A87" s="68" t="s">
        <v>91</v>
      </c>
      <c r="B87" s="68"/>
      <c r="C87" s="68">
        <v>12.56</v>
      </c>
      <c r="D87" s="68">
        <v>-1.26</v>
      </c>
      <c r="E87" s="69">
        <v>24275281.300000001</v>
      </c>
      <c r="F87" s="70">
        <v>0.75694444444444453</v>
      </c>
      <c r="G87" s="63"/>
      <c r="H87" s="64"/>
      <c r="I87" s="55">
        <f>IF(H87="",0,COUNTA($H$2:H87))</f>
        <v>0</v>
      </c>
      <c r="J87" s="55"/>
      <c r="K87" s="55">
        <f>IF(J87="",0,COUNTA($J$2:J87))</f>
        <v>0</v>
      </c>
      <c r="L87" s="65"/>
      <c r="M87" s="55">
        <f>IF(L87="",0,COUNTA($L$2:L87))</f>
        <v>0</v>
      </c>
      <c r="N87" s="65"/>
      <c r="O87" s="55">
        <f>IF(N87="",0,COUNTA($N$2:N87))</f>
        <v>0</v>
      </c>
      <c r="P87" s="65"/>
      <c r="Q87" s="55">
        <f>IF(P87="",0,COUNTA(P$2:P87))</f>
        <v>0</v>
      </c>
      <c r="R87" s="65"/>
      <c r="S87" s="55">
        <f>IF(R87="",0,COUNTA(R$2:R87))</f>
        <v>0</v>
      </c>
      <c r="T87" s="50">
        <f t="shared" si="6"/>
        <v>0</v>
      </c>
      <c r="U87" s="51" t="str">
        <f t="shared" si="4"/>
        <v>CANTE CAN2 TERMIK</v>
      </c>
      <c r="V87" s="51">
        <f t="shared" si="5"/>
        <v>12.56</v>
      </c>
      <c r="W87" s="52">
        <f t="shared" si="7"/>
        <v>-1.26</v>
      </c>
    </row>
    <row r="88" spans="1:23" x14ac:dyDescent="0.3">
      <c r="A88" s="68" t="s">
        <v>92</v>
      </c>
      <c r="B88" s="68"/>
      <c r="C88" s="68">
        <v>119.8</v>
      </c>
      <c r="D88" s="68">
        <v>2.31</v>
      </c>
      <c r="E88" s="69">
        <v>603131.9</v>
      </c>
      <c r="F88" s="70">
        <v>0.75694444444444453</v>
      </c>
      <c r="G88" s="63"/>
      <c r="H88" s="64"/>
      <c r="I88" s="55">
        <f>IF(H88="",0,COUNTA($H$2:H88))</f>
        <v>0</v>
      </c>
      <c r="J88" s="55"/>
      <c r="K88" s="55">
        <f>IF(J88="",0,COUNTA($J$2:J88))</f>
        <v>0</v>
      </c>
      <c r="L88" s="65"/>
      <c r="M88" s="55">
        <f>IF(L88="",0,COUNTA($L$2:L88))</f>
        <v>0</v>
      </c>
      <c r="N88" s="65"/>
      <c r="O88" s="55">
        <f>IF(N88="",0,COUNTA($N$2:N88))</f>
        <v>0</v>
      </c>
      <c r="P88" s="65"/>
      <c r="Q88" s="55">
        <f>IF(P88="",0,COUNTA(P$2:P88))</f>
        <v>0</v>
      </c>
      <c r="R88" s="65"/>
      <c r="S88" s="55">
        <f>IF(R88="",0,COUNTA(R$2:R88))</f>
        <v>0</v>
      </c>
      <c r="T88" s="50">
        <f t="shared" si="6"/>
        <v>0</v>
      </c>
      <c r="U88" s="51" t="str">
        <f t="shared" si="4"/>
        <v>CASA CASA EMTIA PETROL</v>
      </c>
      <c r="V88" s="51">
        <f t="shared" si="5"/>
        <v>119.8</v>
      </c>
      <c r="W88" s="52">
        <f t="shared" si="7"/>
        <v>2.31</v>
      </c>
    </row>
    <row r="89" spans="1:23" x14ac:dyDescent="0.3">
      <c r="A89" s="68" t="s">
        <v>93</v>
      </c>
      <c r="B89" s="68"/>
      <c r="C89" s="68">
        <v>96</v>
      </c>
      <c r="D89" s="68">
        <v>0</v>
      </c>
      <c r="E89" s="69">
        <v>45906527</v>
      </c>
      <c r="F89" s="70">
        <v>0.75694444444444453</v>
      </c>
      <c r="G89" s="63"/>
      <c r="H89" s="64"/>
      <c r="I89" s="55">
        <f>IF(H89="",0,COUNTA($H$2:H89))</f>
        <v>0</v>
      </c>
      <c r="J89" s="55"/>
      <c r="K89" s="55">
        <f>IF(J89="",0,COUNTA($J$2:J89))</f>
        <v>0</v>
      </c>
      <c r="L89" s="65"/>
      <c r="M89" s="55">
        <f>IF(L89="",0,COUNTA($L$2:L89))</f>
        <v>0</v>
      </c>
      <c r="N89" s="65"/>
      <c r="O89" s="55">
        <f>IF(N89="",0,COUNTA($N$2:N89))</f>
        <v>0</v>
      </c>
      <c r="P89" s="65"/>
      <c r="Q89" s="55">
        <f>IF(P89="",0,COUNTA(P$2:P89))</f>
        <v>0</v>
      </c>
      <c r="R89" s="65"/>
      <c r="S89" s="55">
        <f>IF(R89="",0,COUNTA(R$2:R89))</f>
        <v>0</v>
      </c>
      <c r="T89" s="50">
        <f t="shared" si="6"/>
        <v>0</v>
      </c>
      <c r="U89" s="51" t="str">
        <f t="shared" si="4"/>
        <v>CCOLA COCA COLA ICECEK</v>
      </c>
      <c r="V89" s="51">
        <f t="shared" si="5"/>
        <v>96</v>
      </c>
      <c r="W89" s="52">
        <f t="shared" si="7"/>
        <v>0</v>
      </c>
    </row>
    <row r="90" spans="1:23" x14ac:dyDescent="0.3">
      <c r="A90" s="68" t="s">
        <v>94</v>
      </c>
      <c r="B90" s="68"/>
      <c r="C90" s="68">
        <v>8.8000000000000007</v>
      </c>
      <c r="D90" s="68">
        <v>1.03</v>
      </c>
      <c r="E90" s="69">
        <v>3157374.49</v>
      </c>
      <c r="F90" s="70">
        <v>0.75694444444444453</v>
      </c>
      <c r="G90" s="63"/>
      <c r="H90" s="64"/>
      <c r="I90" s="55">
        <f>IF(H90="",0,COUNTA($H$2:H90))</f>
        <v>0</v>
      </c>
      <c r="J90" s="55"/>
      <c r="K90" s="55">
        <f>IF(J90="",0,COUNTA($J$2:J90))</f>
        <v>0</v>
      </c>
      <c r="L90" s="65"/>
      <c r="M90" s="55">
        <f>IF(L90="",0,COUNTA($L$2:L90))</f>
        <v>0</v>
      </c>
      <c r="N90" s="65"/>
      <c r="O90" s="55">
        <f>IF(N90="",0,COUNTA($N$2:N90))</f>
        <v>0</v>
      </c>
      <c r="P90" s="65"/>
      <c r="Q90" s="55">
        <f>IF(P90="",0,COUNTA(P$2:P90))</f>
        <v>0</v>
      </c>
      <c r="R90" s="65"/>
      <c r="S90" s="55">
        <f>IF(R90="",0,COUNTA(R$2:R90))</f>
        <v>0</v>
      </c>
      <c r="T90" s="50">
        <f t="shared" si="6"/>
        <v>0</v>
      </c>
      <c r="U90" s="51" t="str">
        <f t="shared" si="4"/>
        <v>CELHA CELIK HALAT</v>
      </c>
      <c r="V90" s="51">
        <f t="shared" si="5"/>
        <v>8.8000000000000007</v>
      </c>
      <c r="W90" s="52">
        <f t="shared" si="7"/>
        <v>1.03</v>
      </c>
    </row>
    <row r="91" spans="1:23" x14ac:dyDescent="0.3">
      <c r="A91" s="68" t="s">
        <v>95</v>
      </c>
      <c r="B91" s="68"/>
      <c r="C91" s="68">
        <v>1.27</v>
      </c>
      <c r="D91" s="68">
        <v>-2.31</v>
      </c>
      <c r="E91" s="69">
        <v>48910538.609999999</v>
      </c>
      <c r="F91" s="70">
        <v>0.75694444444444453</v>
      </c>
      <c r="G91" s="63"/>
      <c r="H91" s="64"/>
      <c r="I91" s="55">
        <f>IF(H91="",0,COUNTA($H$2:H91))</f>
        <v>0</v>
      </c>
      <c r="J91" s="55"/>
      <c r="K91" s="55">
        <f>IF(J91="",0,COUNTA($J$2:J91))</f>
        <v>0</v>
      </c>
      <c r="L91" s="65"/>
      <c r="M91" s="55">
        <f>IF(L91="",0,COUNTA($L$2:L91))</f>
        <v>0</v>
      </c>
      <c r="N91" s="65"/>
      <c r="O91" s="55">
        <f>IF(N91="",0,COUNTA($N$2:N91))</f>
        <v>0</v>
      </c>
      <c r="P91" s="65"/>
      <c r="Q91" s="55">
        <f>IF(P91="",0,COUNTA(P$2:P91))</f>
        <v>0</v>
      </c>
      <c r="R91" s="65"/>
      <c r="S91" s="55">
        <f>IF(R91="",0,COUNTA(R$2:R91))</f>
        <v>0</v>
      </c>
      <c r="T91" s="50">
        <f t="shared" si="6"/>
        <v>0</v>
      </c>
      <c r="U91" s="51" t="str">
        <f t="shared" si="4"/>
        <v>CEMAS CEMAS DOKUM</v>
      </c>
      <c r="V91" s="51">
        <f t="shared" si="5"/>
        <v>1.27</v>
      </c>
      <c r="W91" s="52">
        <f t="shared" si="7"/>
        <v>-2.31</v>
      </c>
    </row>
    <row r="92" spans="1:23" x14ac:dyDescent="0.3">
      <c r="A92" s="68" t="s">
        <v>96</v>
      </c>
      <c r="B92" s="68"/>
      <c r="C92" s="68">
        <v>17.62</v>
      </c>
      <c r="D92" s="68">
        <v>-0.28000000000000003</v>
      </c>
      <c r="E92" s="69">
        <v>20845976.870000001</v>
      </c>
      <c r="F92" s="70">
        <v>0.75694444444444453</v>
      </c>
      <c r="G92" s="63"/>
      <c r="H92" s="64"/>
      <c r="I92" s="55">
        <f>IF(H92="",0,COUNTA($H$2:H92))</f>
        <v>0</v>
      </c>
      <c r="J92" s="55"/>
      <c r="K92" s="55">
        <f>IF(J92="",0,COUNTA($J$2:J92))</f>
        <v>0</v>
      </c>
      <c r="L92" s="65"/>
      <c r="M92" s="55">
        <f>IF(L92="",0,COUNTA($L$2:L92))</f>
        <v>0</v>
      </c>
      <c r="N92" s="65"/>
      <c r="O92" s="55">
        <f>IF(N92="",0,COUNTA($N$2:N92))</f>
        <v>0</v>
      </c>
      <c r="P92" s="65"/>
      <c r="Q92" s="55">
        <f>IF(P92="",0,COUNTA(P$2:P92))</f>
        <v>0</v>
      </c>
      <c r="R92" s="65"/>
      <c r="S92" s="55">
        <f>IF(R92="",0,COUNTA(R$2:R92))</f>
        <v>0</v>
      </c>
      <c r="T92" s="50">
        <f t="shared" si="6"/>
        <v>0</v>
      </c>
      <c r="U92" s="51" t="str">
        <f t="shared" si="4"/>
        <v>CEMTS CEMTAS</v>
      </c>
      <c r="V92" s="51">
        <f t="shared" si="5"/>
        <v>17.62</v>
      </c>
      <c r="W92" s="52">
        <f t="shared" si="7"/>
        <v>-0.28000000000000003</v>
      </c>
    </row>
    <row r="93" spans="1:23" x14ac:dyDescent="0.3">
      <c r="A93" s="68" t="s">
        <v>97</v>
      </c>
      <c r="B93" s="68"/>
      <c r="C93" s="68">
        <v>13.64</v>
      </c>
      <c r="D93" s="68">
        <v>1.04</v>
      </c>
      <c r="E93" s="69">
        <v>25145468.190000001</v>
      </c>
      <c r="F93" s="70">
        <v>0.75694444444444453</v>
      </c>
      <c r="G93" s="63"/>
      <c r="H93" s="64"/>
      <c r="I93" s="55">
        <f>IF(H93="",0,COUNTA($H$2:H93))</f>
        <v>0</v>
      </c>
      <c r="J93" s="55"/>
      <c r="K93" s="55">
        <f>IF(J93="",0,COUNTA($J$2:J93))</f>
        <v>0</v>
      </c>
      <c r="L93" s="65"/>
      <c r="M93" s="55">
        <f>IF(L93="",0,COUNTA($L$2:L93))</f>
        <v>0</v>
      </c>
      <c r="N93" s="65"/>
      <c r="O93" s="55">
        <f>IF(N93="",0,COUNTA($N$2:N93))</f>
        <v>0</v>
      </c>
      <c r="P93" s="65"/>
      <c r="Q93" s="55">
        <f>IF(P93="",0,COUNTA(P$2:P93))</f>
        <v>0</v>
      </c>
      <c r="R93" s="65"/>
      <c r="S93" s="55">
        <f>IF(R93="",0,COUNTA(R$2:R93))</f>
        <v>0</v>
      </c>
      <c r="T93" s="50">
        <f t="shared" si="6"/>
        <v>0</v>
      </c>
      <c r="U93" s="51" t="str">
        <f t="shared" si="4"/>
        <v>CEOEM CEO EVENT MEDYA</v>
      </c>
      <c r="V93" s="51">
        <f t="shared" si="5"/>
        <v>13.64</v>
      </c>
      <c r="W93" s="52">
        <f t="shared" si="7"/>
        <v>1.04</v>
      </c>
    </row>
    <row r="94" spans="1:23" x14ac:dyDescent="0.3">
      <c r="A94" s="68" t="s">
        <v>98</v>
      </c>
      <c r="B94" s="68"/>
      <c r="C94" s="68">
        <v>38.72</v>
      </c>
      <c r="D94" s="68">
        <v>1.26</v>
      </c>
      <c r="E94" s="69">
        <v>40143785.100000001</v>
      </c>
      <c r="F94" s="70">
        <v>0.75694444444444453</v>
      </c>
      <c r="G94" s="63"/>
      <c r="H94" s="64"/>
      <c r="I94" s="55">
        <f>IF(H94="",0,COUNTA($H$2:H94))</f>
        <v>0</v>
      </c>
      <c r="J94" s="55"/>
      <c r="K94" s="55">
        <f>IF(J94="",0,COUNTA($J$2:J94))</f>
        <v>0</v>
      </c>
      <c r="L94" s="65"/>
      <c r="M94" s="55">
        <f>IF(L94="",0,COUNTA($L$2:L94))</f>
        <v>0</v>
      </c>
      <c r="N94" s="65"/>
      <c r="O94" s="55">
        <f>IF(N94="",0,COUNTA($N$2:N94))</f>
        <v>0</v>
      </c>
      <c r="P94" s="65"/>
      <c r="Q94" s="55">
        <f>IF(P94="",0,COUNTA(P$2:P94))</f>
        <v>0</v>
      </c>
      <c r="R94" s="65"/>
      <c r="S94" s="55">
        <f>IF(R94="",0,COUNTA(R$2:R94))</f>
        <v>0</v>
      </c>
      <c r="T94" s="50">
        <f t="shared" si="6"/>
        <v>0</v>
      </c>
      <c r="U94" s="51" t="str">
        <f t="shared" si="4"/>
        <v>CIMSA CIMSA</v>
      </c>
      <c r="V94" s="51">
        <f t="shared" si="5"/>
        <v>38.72</v>
      </c>
      <c r="W94" s="52">
        <f t="shared" si="7"/>
        <v>1.26</v>
      </c>
    </row>
    <row r="95" spans="1:23" x14ac:dyDescent="0.3">
      <c r="A95" s="68" t="s">
        <v>99</v>
      </c>
      <c r="B95" s="68"/>
      <c r="C95" s="68">
        <v>223.1</v>
      </c>
      <c r="D95" s="68">
        <v>0.04</v>
      </c>
      <c r="E95" s="69">
        <v>121027018</v>
      </c>
      <c r="F95" s="70">
        <v>0.75694444444444453</v>
      </c>
      <c r="G95" s="63"/>
      <c r="H95" s="64"/>
      <c r="I95" s="55">
        <f>IF(H95="",0,COUNTA($H$2:H95))</f>
        <v>0</v>
      </c>
      <c r="J95" s="55"/>
      <c r="K95" s="55">
        <f>IF(J95="",0,COUNTA($J$2:J95))</f>
        <v>0</v>
      </c>
      <c r="L95" s="65"/>
      <c r="M95" s="55">
        <f>IF(L95="",0,COUNTA($L$2:L95))</f>
        <v>0</v>
      </c>
      <c r="N95" s="65"/>
      <c r="O95" s="55">
        <f>IF(N95="",0,COUNTA($N$2:N95))</f>
        <v>0</v>
      </c>
      <c r="P95" s="65"/>
      <c r="Q95" s="55">
        <f>IF(P95="",0,COUNTA(P$2:P95))</f>
        <v>0</v>
      </c>
      <c r="R95" s="65"/>
      <c r="S95" s="55">
        <f>IF(R95="",0,COUNTA(R$2:R95))</f>
        <v>0</v>
      </c>
      <c r="T95" s="50">
        <f t="shared" si="6"/>
        <v>0</v>
      </c>
      <c r="U95" s="51" t="str">
        <f t="shared" si="4"/>
        <v>CLEBI CELEBI</v>
      </c>
      <c r="V95" s="51">
        <f t="shared" si="5"/>
        <v>223.1</v>
      </c>
      <c r="W95" s="52">
        <f t="shared" si="7"/>
        <v>0.04</v>
      </c>
    </row>
    <row r="96" spans="1:23" x14ac:dyDescent="0.3">
      <c r="A96" s="68" t="s">
        <v>100</v>
      </c>
      <c r="B96" s="68"/>
      <c r="C96" s="68">
        <v>244.1</v>
      </c>
      <c r="D96" s="68">
        <v>4.01</v>
      </c>
      <c r="E96" s="69">
        <v>18616340</v>
      </c>
      <c r="F96" s="70">
        <v>0.75694444444444453</v>
      </c>
      <c r="G96" s="63"/>
      <c r="H96" s="64"/>
      <c r="I96" s="55">
        <f>IF(H96="",0,COUNTA($H$2:H96))</f>
        <v>0</v>
      </c>
      <c r="J96" s="55" t="s">
        <v>914</v>
      </c>
      <c r="K96" s="55">
        <f>IF(J96="",0,COUNTA($J$2:J96))</f>
        <v>4</v>
      </c>
      <c r="L96" s="65"/>
      <c r="M96" s="55">
        <f>IF(L96="",0,COUNTA($L$2:L96))</f>
        <v>0</v>
      </c>
      <c r="N96" s="65"/>
      <c r="O96" s="55">
        <f>IF(N96="",0,COUNTA($N$2:N96))</f>
        <v>0</v>
      </c>
      <c r="P96" s="65"/>
      <c r="Q96" s="55">
        <f>IF(P96="",0,COUNTA(P$2:P96))</f>
        <v>0</v>
      </c>
      <c r="R96" s="65"/>
      <c r="S96" s="55">
        <f>IF(R96="",0,COUNTA(R$2:R96))</f>
        <v>0</v>
      </c>
      <c r="T96" s="50">
        <f t="shared" si="6"/>
        <v>1</v>
      </c>
      <c r="U96" s="51" t="str">
        <f t="shared" si="4"/>
        <v>CMBTN CIMBETON</v>
      </c>
      <c r="V96" s="51">
        <f t="shared" si="5"/>
        <v>244.1</v>
      </c>
      <c r="W96" s="52">
        <f t="shared" si="7"/>
        <v>4.01</v>
      </c>
    </row>
    <row r="97" spans="1:23" x14ac:dyDescent="0.3">
      <c r="A97" s="68" t="s">
        <v>101</v>
      </c>
      <c r="B97" s="68"/>
      <c r="C97" s="68">
        <v>32.159999999999997</v>
      </c>
      <c r="D97" s="68">
        <v>-7.32</v>
      </c>
      <c r="E97" s="69">
        <v>362175.1</v>
      </c>
      <c r="F97" s="70">
        <v>0.75694444444444453</v>
      </c>
      <c r="G97" s="63"/>
      <c r="H97" s="64"/>
      <c r="I97" s="55">
        <f>IF(H97="",0,COUNTA($H$2:H97))</f>
        <v>0</v>
      </c>
      <c r="J97" s="55"/>
      <c r="K97" s="55">
        <f>IF(J97="",0,COUNTA($J$2:J97))</f>
        <v>0</v>
      </c>
      <c r="L97" s="65"/>
      <c r="M97" s="55">
        <f>IF(L97="",0,COUNTA($L$2:L97))</f>
        <v>0</v>
      </c>
      <c r="N97" s="65"/>
      <c r="O97" s="55">
        <f>IF(N97="",0,COUNTA($N$2:N97))</f>
        <v>0</v>
      </c>
      <c r="P97" s="65"/>
      <c r="Q97" s="55">
        <f>IF(P97="",0,COUNTA(P$2:P97))</f>
        <v>0</v>
      </c>
      <c r="R97" s="65"/>
      <c r="S97" s="55">
        <f>IF(R97="",0,COUNTA(R$2:R97))</f>
        <v>0</v>
      </c>
      <c r="T97" s="50">
        <f t="shared" si="6"/>
        <v>0</v>
      </c>
      <c r="U97" s="51" t="str">
        <f t="shared" si="4"/>
        <v>CMENT CIMENTAS</v>
      </c>
      <c r="V97" s="51">
        <f t="shared" si="5"/>
        <v>32.159999999999997</v>
      </c>
      <c r="W97" s="52">
        <f t="shared" si="7"/>
        <v>-7.32</v>
      </c>
    </row>
    <row r="98" spans="1:23" x14ac:dyDescent="0.3">
      <c r="A98" s="68" t="s">
        <v>102</v>
      </c>
      <c r="B98" s="68"/>
      <c r="C98" s="68">
        <v>9.14</v>
      </c>
      <c r="D98" s="68">
        <v>-1.3</v>
      </c>
      <c r="E98" s="69">
        <v>246386.03</v>
      </c>
      <c r="F98" s="70">
        <v>0.75694444444444453</v>
      </c>
      <c r="G98" s="63"/>
      <c r="H98" s="64"/>
      <c r="I98" s="55">
        <f>IF(H98="",0,COUNTA($H$2:H98))</f>
        <v>0</v>
      </c>
      <c r="J98" s="55"/>
      <c r="K98" s="55">
        <f>IF(J98="",0,COUNTA($J$2:J98))</f>
        <v>0</v>
      </c>
      <c r="L98" s="65"/>
      <c r="M98" s="55">
        <f>IF(L98="",0,COUNTA($L$2:L98))</f>
        <v>0</v>
      </c>
      <c r="N98" s="65"/>
      <c r="O98" s="55">
        <f>IF(N98="",0,COUNTA($N$2:N98))</f>
        <v>0</v>
      </c>
      <c r="P98" s="65"/>
      <c r="Q98" s="55">
        <f>IF(P98="",0,COUNTA(P$2:P98))</f>
        <v>0</v>
      </c>
      <c r="R98" s="65"/>
      <c r="S98" s="55">
        <f>IF(R98="",0,COUNTA(R$2:R98))</f>
        <v>0</v>
      </c>
      <c r="T98" s="50">
        <f t="shared" si="6"/>
        <v>0</v>
      </c>
      <c r="U98" s="51" t="str">
        <f t="shared" si="4"/>
        <v>COSMO COSMOS YAT. HOLDING</v>
      </c>
      <c r="V98" s="51">
        <f t="shared" si="5"/>
        <v>9.14</v>
      </c>
      <c r="W98" s="52">
        <f t="shared" si="7"/>
        <v>-1.3</v>
      </c>
    </row>
    <row r="99" spans="1:23" x14ac:dyDescent="0.3">
      <c r="A99" s="68" t="s">
        <v>103</v>
      </c>
      <c r="B99" s="68"/>
      <c r="C99" s="68">
        <v>3.95</v>
      </c>
      <c r="D99" s="68">
        <v>-9.82</v>
      </c>
      <c r="E99" s="69">
        <v>92870663.879999995</v>
      </c>
      <c r="F99" s="70">
        <v>0.75694444444444453</v>
      </c>
      <c r="G99" s="63"/>
      <c r="H99" s="64"/>
      <c r="I99" s="55">
        <f>IF(H99="",0,COUNTA($H$2:H99))</f>
        <v>0</v>
      </c>
      <c r="J99" s="55"/>
      <c r="K99" s="55">
        <f>IF(J99="",0,COUNTA($J$2:J99))</f>
        <v>0</v>
      </c>
      <c r="L99" s="65"/>
      <c r="M99" s="55">
        <f>IF(L99="",0,COUNTA($L$2:L99))</f>
        <v>0</v>
      </c>
      <c r="N99" s="65"/>
      <c r="O99" s="55">
        <f>IF(N99="",0,COUNTA($N$2:N99))</f>
        <v>0</v>
      </c>
      <c r="P99" s="65"/>
      <c r="Q99" s="55">
        <f>IF(P99="",0,COUNTA(P$2:P99))</f>
        <v>0</v>
      </c>
      <c r="R99" s="65"/>
      <c r="S99" s="55">
        <f>IF(R99="",0,COUNTA(R$2:R99))</f>
        <v>0</v>
      </c>
      <c r="T99" s="50">
        <f t="shared" si="6"/>
        <v>0</v>
      </c>
      <c r="U99" s="51" t="str">
        <f t="shared" si="4"/>
        <v>CRDFA CREDITWEST FAKTORING</v>
      </c>
      <c r="V99" s="51">
        <f t="shared" si="5"/>
        <v>3.95</v>
      </c>
      <c r="W99" s="52">
        <f t="shared" si="7"/>
        <v>-9.82</v>
      </c>
    </row>
    <row r="100" spans="1:23" x14ac:dyDescent="0.3">
      <c r="A100" s="68" t="s">
        <v>104</v>
      </c>
      <c r="B100" s="68"/>
      <c r="C100" s="68">
        <v>44.36</v>
      </c>
      <c r="D100" s="68">
        <v>-1.86</v>
      </c>
      <c r="E100" s="69">
        <v>11638340.98</v>
      </c>
      <c r="F100" s="70">
        <v>0.75694444444444453</v>
      </c>
      <c r="G100" s="63"/>
      <c r="H100" s="64"/>
      <c r="I100" s="55">
        <f>IF(H100="",0,COUNTA($H$2:H100))</f>
        <v>0</v>
      </c>
      <c r="J100" s="55" t="s">
        <v>914</v>
      </c>
      <c r="K100" s="55">
        <f>IF(J100="",0,COUNTA($J$2:J100))</f>
        <v>5</v>
      </c>
      <c r="L100" s="65"/>
      <c r="M100" s="55">
        <f>IF(L100="",0,COUNTA($L$2:L100))</f>
        <v>0</v>
      </c>
      <c r="N100" s="65"/>
      <c r="O100" s="55">
        <f>IF(N100="",0,COUNTA($N$2:N100))</f>
        <v>0</v>
      </c>
      <c r="P100" s="65"/>
      <c r="Q100" s="55">
        <f>IF(P100="",0,COUNTA(P$2:P100))</f>
        <v>0</v>
      </c>
      <c r="R100" s="65"/>
      <c r="S100" s="55">
        <f>IF(R100="",0,COUNTA(R$2:R100))</f>
        <v>0</v>
      </c>
      <c r="T100" s="50">
        <f t="shared" si="6"/>
        <v>1</v>
      </c>
      <c r="U100" s="51" t="str">
        <f t="shared" si="4"/>
        <v>CRFSA CARREFOURSA</v>
      </c>
      <c r="V100" s="51">
        <f t="shared" si="5"/>
        <v>44.36</v>
      </c>
      <c r="W100" s="52">
        <f t="shared" si="7"/>
        <v>-1.86</v>
      </c>
    </row>
    <row r="101" spans="1:23" x14ac:dyDescent="0.3">
      <c r="A101" s="68" t="s">
        <v>105</v>
      </c>
      <c r="B101" s="68"/>
      <c r="C101" s="68">
        <v>10.9</v>
      </c>
      <c r="D101" s="68">
        <v>2.64</v>
      </c>
      <c r="E101" s="69">
        <v>44691171.149999999</v>
      </c>
      <c r="F101" s="70">
        <v>0.75694444444444453</v>
      </c>
      <c r="G101" s="63"/>
      <c r="H101" s="64"/>
      <c r="I101" s="55">
        <f>IF(H101="",0,COUNTA($H$2:H101))</f>
        <v>0</v>
      </c>
      <c r="J101" s="55"/>
      <c r="K101" s="55">
        <f>IF(J101="",0,COUNTA($J$2:J101))</f>
        <v>0</v>
      </c>
      <c r="L101" s="65"/>
      <c r="M101" s="55">
        <f>IF(L101="",0,COUNTA($L$2:L101))</f>
        <v>0</v>
      </c>
      <c r="N101" s="65"/>
      <c r="O101" s="55">
        <f>IF(N101="",0,COUNTA($N$2:N101))</f>
        <v>0</v>
      </c>
      <c r="P101" s="65"/>
      <c r="Q101" s="55">
        <f>IF(P101="",0,COUNTA(P$2:P101))</f>
        <v>0</v>
      </c>
      <c r="R101" s="65"/>
      <c r="S101" s="55">
        <f>IF(R101="",0,COUNTA(R$2:R101))</f>
        <v>0</v>
      </c>
      <c r="T101" s="50">
        <f t="shared" si="6"/>
        <v>0</v>
      </c>
      <c r="U101" s="51" t="str">
        <f t="shared" si="4"/>
        <v>CUSAN CUHADAROGLU METAL</v>
      </c>
      <c r="V101" s="51">
        <f t="shared" si="5"/>
        <v>10.9</v>
      </c>
      <c r="W101" s="52">
        <f t="shared" si="7"/>
        <v>2.64</v>
      </c>
    </row>
    <row r="102" spans="1:23" x14ac:dyDescent="0.3">
      <c r="A102" s="84" t="s">
        <v>106</v>
      </c>
      <c r="B102" s="68"/>
      <c r="C102" s="68">
        <v>11.79</v>
      </c>
      <c r="D102" s="68">
        <v>-2.16</v>
      </c>
      <c r="E102" s="69">
        <v>1416937.08</v>
      </c>
      <c r="F102" s="70">
        <v>0.75694444444444453</v>
      </c>
      <c r="G102" s="63"/>
      <c r="H102" s="64"/>
      <c r="I102" s="55">
        <f>IF(H102="",0,COUNTA($H$2:H102))</f>
        <v>0</v>
      </c>
      <c r="J102" s="55"/>
      <c r="K102" s="55">
        <f>IF(J102="",0,COUNTA($J$2:J102))</f>
        <v>0</v>
      </c>
      <c r="L102" s="65"/>
      <c r="M102" s="55">
        <f>IF(L102="",0,COUNTA($L$2:L102))</f>
        <v>0</v>
      </c>
      <c r="N102" s="65"/>
      <c r="O102" s="55">
        <f>IF(N102="",0,COUNTA($N$2:N102))</f>
        <v>0</v>
      </c>
      <c r="P102" s="65"/>
      <c r="Q102" s="55">
        <f>IF(P102="",0,COUNTA(P$2:P102))</f>
        <v>0</v>
      </c>
      <c r="R102" s="65"/>
      <c r="S102" s="55">
        <f>IF(R102="",0,COUNTA(R$2:R102))</f>
        <v>0</v>
      </c>
      <c r="T102" s="50">
        <f t="shared" si="6"/>
        <v>0</v>
      </c>
      <c r="U102" s="51" t="str">
        <f t="shared" si="4"/>
        <v>DAGHL DAGI YATIRIM HOLDING</v>
      </c>
      <c r="V102" s="51">
        <f t="shared" si="5"/>
        <v>11.79</v>
      </c>
      <c r="W102" s="52">
        <f t="shared" si="7"/>
        <v>-2.16</v>
      </c>
    </row>
    <row r="103" spans="1:23" x14ac:dyDescent="0.3">
      <c r="A103" s="68" t="s">
        <v>107</v>
      </c>
      <c r="B103" s="68"/>
      <c r="C103" s="68">
        <v>2.93</v>
      </c>
      <c r="D103" s="68">
        <v>1.03</v>
      </c>
      <c r="E103" s="69">
        <v>21079121.199999999</v>
      </c>
      <c r="F103" s="70">
        <v>0.75694444444444453</v>
      </c>
      <c r="G103" s="63"/>
      <c r="H103" s="64"/>
      <c r="I103" s="55">
        <f>IF(H103="",0,COUNTA($H$2:H103))</f>
        <v>0</v>
      </c>
      <c r="J103" s="55"/>
      <c r="K103" s="55">
        <f>IF(J103="",0,COUNTA($J$2:J103))</f>
        <v>0</v>
      </c>
      <c r="L103" s="65"/>
      <c r="M103" s="55">
        <f>IF(L103="",0,COUNTA($L$2:L103))</f>
        <v>0</v>
      </c>
      <c r="N103" s="65"/>
      <c r="O103" s="55">
        <f>IF(N103="",0,COUNTA($N$2:N103))</f>
        <v>0</v>
      </c>
      <c r="P103" s="65"/>
      <c r="Q103" s="55">
        <f>IF(P103="",0,COUNTA(P$2:P103))</f>
        <v>0</v>
      </c>
      <c r="R103" s="65"/>
      <c r="S103" s="55">
        <f>IF(R103="",0,COUNTA(R$2:R103))</f>
        <v>0</v>
      </c>
      <c r="T103" s="50">
        <f t="shared" si="6"/>
        <v>0</v>
      </c>
      <c r="U103" s="51" t="str">
        <f t="shared" si="4"/>
        <v>DAGI DAGI GIYIM</v>
      </c>
      <c r="V103" s="51">
        <f t="shared" si="5"/>
        <v>2.93</v>
      </c>
      <c r="W103" s="52">
        <f t="shared" si="7"/>
        <v>1.03</v>
      </c>
    </row>
    <row r="104" spans="1:23" x14ac:dyDescent="0.3">
      <c r="A104" s="68" t="s">
        <v>108</v>
      </c>
      <c r="B104" s="68"/>
      <c r="C104" s="68">
        <v>2.95</v>
      </c>
      <c r="D104" s="68">
        <v>-2.3199999999999998</v>
      </c>
      <c r="E104" s="69">
        <v>43433653.520000003</v>
      </c>
      <c r="F104" s="70">
        <v>0.75694444444444453</v>
      </c>
      <c r="G104" s="63"/>
      <c r="H104" s="64"/>
      <c r="I104" s="55">
        <f>IF(H104="",0,COUNTA($H$2:H104))</f>
        <v>0</v>
      </c>
      <c r="J104" s="55"/>
      <c r="K104" s="55">
        <f>IF(J104="",0,COUNTA($J$2:J104))</f>
        <v>0</v>
      </c>
      <c r="L104" s="65"/>
      <c r="M104" s="55">
        <f>IF(L104="",0,COUNTA($L$2:L104))</f>
        <v>0</v>
      </c>
      <c r="N104" s="65"/>
      <c r="O104" s="55">
        <f>IF(N104="",0,COUNTA($N$2:N104))</f>
        <v>0</v>
      </c>
      <c r="P104" s="65"/>
      <c r="Q104" s="55">
        <f>IF(P104="",0,COUNTA(P$2:P104))</f>
        <v>0</v>
      </c>
      <c r="R104" s="65"/>
      <c r="S104" s="55">
        <f>IF(R104="",0,COUNTA(R$2:R104))</f>
        <v>0</v>
      </c>
      <c r="T104" s="50">
        <f t="shared" si="6"/>
        <v>0</v>
      </c>
      <c r="U104" s="51" t="str">
        <f t="shared" si="4"/>
        <v>DARDL DARDANEL</v>
      </c>
      <c r="V104" s="51">
        <f t="shared" si="5"/>
        <v>2.95</v>
      </c>
      <c r="W104" s="52">
        <f t="shared" si="7"/>
        <v>-2.3199999999999998</v>
      </c>
    </row>
    <row r="105" spans="1:23" x14ac:dyDescent="0.3">
      <c r="A105" s="68" t="s">
        <v>109</v>
      </c>
      <c r="B105" s="68"/>
      <c r="C105" s="68">
        <v>1.3</v>
      </c>
      <c r="D105" s="68">
        <v>0</v>
      </c>
      <c r="E105" s="69">
        <v>1407798.6</v>
      </c>
      <c r="F105" s="70">
        <v>0.75694444444444453</v>
      </c>
      <c r="G105" s="63"/>
      <c r="H105" s="64"/>
      <c r="I105" s="55">
        <f>IF(H105="",0,COUNTA($H$2:H105))</f>
        <v>0</v>
      </c>
      <c r="J105" s="55"/>
      <c r="K105" s="55">
        <f>IF(J105="",0,COUNTA($J$2:J105))</f>
        <v>0</v>
      </c>
      <c r="L105" s="65"/>
      <c r="M105" s="55">
        <f>IF(L105="",0,COUNTA($L$2:L105))</f>
        <v>0</v>
      </c>
      <c r="N105" s="65"/>
      <c r="O105" s="55">
        <f>IF(N105="",0,COUNTA($N$2:N105))</f>
        <v>0</v>
      </c>
      <c r="P105" s="65"/>
      <c r="Q105" s="55">
        <f>IF(P105="",0,COUNTA(P$2:P105))</f>
        <v>0</v>
      </c>
      <c r="R105" s="65"/>
      <c r="S105" s="55">
        <f>IF(R105="",0,COUNTA(R$2:R105))</f>
        <v>0</v>
      </c>
      <c r="T105" s="50">
        <f t="shared" si="6"/>
        <v>0</v>
      </c>
      <c r="U105" s="51" t="str">
        <f t="shared" si="4"/>
        <v>DENGE DENGE HOLDING</v>
      </c>
      <c r="V105" s="51">
        <f t="shared" si="5"/>
        <v>1.3</v>
      </c>
      <c r="W105" s="52">
        <f t="shared" si="7"/>
        <v>0</v>
      </c>
    </row>
    <row r="106" spans="1:23" x14ac:dyDescent="0.3">
      <c r="A106" s="68" t="s">
        <v>110</v>
      </c>
      <c r="B106" s="68"/>
      <c r="C106" s="68">
        <v>5.2</v>
      </c>
      <c r="D106" s="68">
        <v>1.96</v>
      </c>
      <c r="E106" s="69">
        <v>13584214.630000001</v>
      </c>
      <c r="F106" s="70">
        <v>0.75694444444444453</v>
      </c>
      <c r="G106" s="63"/>
      <c r="H106" s="64"/>
      <c r="I106" s="55">
        <f>IF(H106="",0,COUNTA($H$2:H106))</f>
        <v>0</v>
      </c>
      <c r="J106" s="55"/>
      <c r="K106" s="55">
        <f>IF(J106="",0,COUNTA($J$2:J106))</f>
        <v>0</v>
      </c>
      <c r="L106" s="65"/>
      <c r="M106" s="55">
        <f>IF(L106="",0,COUNTA($L$2:L106))</f>
        <v>0</v>
      </c>
      <c r="N106" s="65"/>
      <c r="O106" s="55">
        <f>IF(N106="",0,COUNTA($N$2:N106))</f>
        <v>0</v>
      </c>
      <c r="P106" s="65"/>
      <c r="Q106" s="55">
        <f>IF(P106="",0,COUNTA(P$2:P106))</f>
        <v>0</v>
      </c>
      <c r="R106" s="65"/>
      <c r="S106" s="55">
        <f>IF(R106="",0,COUNTA(R$2:R106))</f>
        <v>0</v>
      </c>
      <c r="T106" s="50">
        <f t="shared" si="6"/>
        <v>0</v>
      </c>
      <c r="U106" s="51" t="str">
        <f t="shared" si="4"/>
        <v>DERHL DERLUKS YATIRIM HOLDING</v>
      </c>
      <c r="V106" s="51">
        <f t="shared" si="5"/>
        <v>5.2</v>
      </c>
      <c r="W106" s="52">
        <f t="shared" si="7"/>
        <v>1.96</v>
      </c>
    </row>
    <row r="107" spans="1:23" x14ac:dyDescent="0.3">
      <c r="A107" s="68" t="s">
        <v>111</v>
      </c>
      <c r="B107" s="68"/>
      <c r="C107" s="68">
        <v>8.09</v>
      </c>
      <c r="D107" s="68">
        <v>-2.06</v>
      </c>
      <c r="E107" s="69">
        <v>4637159.8499999996</v>
      </c>
      <c r="F107" s="70">
        <v>0.75694444444444453</v>
      </c>
      <c r="G107" s="63"/>
      <c r="H107" s="64"/>
      <c r="I107" s="55">
        <f>IF(H107="",0,COUNTA($H$2:H107))</f>
        <v>0</v>
      </c>
      <c r="J107" s="55"/>
      <c r="K107" s="55">
        <f>IF(J107="",0,COUNTA($J$2:J107))</f>
        <v>0</v>
      </c>
      <c r="L107" s="65"/>
      <c r="M107" s="55">
        <f>IF(L107="",0,COUNTA($L$2:L107))</f>
        <v>0</v>
      </c>
      <c r="N107" s="65"/>
      <c r="O107" s="55">
        <f>IF(N107="",0,COUNTA($N$2:N107))</f>
        <v>0</v>
      </c>
      <c r="P107" s="65" t="s">
        <v>914</v>
      </c>
      <c r="Q107" s="55">
        <f>IF(P107="",0,COUNTA(P$2:P107))</f>
        <v>2</v>
      </c>
      <c r="R107" s="65"/>
      <c r="S107" s="55">
        <f>IF(R107="",0,COUNTA(R$2:R107))</f>
        <v>0</v>
      </c>
      <c r="T107" s="50">
        <f t="shared" si="6"/>
        <v>1</v>
      </c>
      <c r="U107" s="51" t="str">
        <f t="shared" si="4"/>
        <v>DERIM DERIMOD</v>
      </c>
      <c r="V107" s="51">
        <f t="shared" si="5"/>
        <v>8.09</v>
      </c>
      <c r="W107" s="52">
        <f t="shared" si="7"/>
        <v>-2.06</v>
      </c>
    </row>
    <row r="108" spans="1:23" x14ac:dyDescent="0.3">
      <c r="A108" s="68" t="s">
        <v>112</v>
      </c>
      <c r="B108" s="68"/>
      <c r="C108" s="68">
        <v>8.98</v>
      </c>
      <c r="D108" s="68">
        <v>-2.1800000000000002</v>
      </c>
      <c r="E108" s="69">
        <v>5560256.5800000001</v>
      </c>
      <c r="F108" s="70">
        <v>0.75694444444444453</v>
      </c>
      <c r="G108" s="63"/>
      <c r="H108" s="64" t="s">
        <v>914</v>
      </c>
      <c r="I108" s="55">
        <f>IF(H108="",0,COUNTA($H$2:H108))</f>
        <v>6</v>
      </c>
      <c r="J108" s="55"/>
      <c r="K108" s="55">
        <f>IF(J108="",0,COUNTA($J$2:J108))</f>
        <v>0</v>
      </c>
      <c r="L108" s="65"/>
      <c r="M108" s="55">
        <f>IF(L108="",0,COUNTA($L$2:L108))</f>
        <v>0</v>
      </c>
      <c r="N108" s="65"/>
      <c r="O108" s="55">
        <f>IF(N108="",0,COUNTA($N$2:N108))</f>
        <v>0</v>
      </c>
      <c r="P108" s="65"/>
      <c r="Q108" s="55">
        <f>IF(P108="",0,COUNTA(P$2:P108))</f>
        <v>0</v>
      </c>
      <c r="R108" s="65"/>
      <c r="S108" s="55">
        <f>IF(R108="",0,COUNTA(R$2:R108))</f>
        <v>0</v>
      </c>
      <c r="T108" s="50">
        <f t="shared" si="6"/>
        <v>1</v>
      </c>
      <c r="U108" s="51" t="str">
        <f t="shared" si="4"/>
        <v>DESA DESA DERI</v>
      </c>
      <c r="V108" s="51">
        <f t="shared" si="5"/>
        <v>8.98</v>
      </c>
      <c r="W108" s="52">
        <f t="shared" si="7"/>
        <v>-2.1800000000000002</v>
      </c>
    </row>
    <row r="109" spans="1:23" x14ac:dyDescent="0.3">
      <c r="A109" s="68" t="s">
        <v>113</v>
      </c>
      <c r="B109" s="68"/>
      <c r="C109" s="68">
        <v>9.9499999999999993</v>
      </c>
      <c r="D109" s="68">
        <v>-1.49</v>
      </c>
      <c r="E109" s="69">
        <v>7276046.1200000001</v>
      </c>
      <c r="F109" s="70">
        <v>0.75694444444444453</v>
      </c>
      <c r="G109" s="63"/>
      <c r="H109" s="64"/>
      <c r="I109" s="55">
        <f>IF(H109="",0,COUNTA($H$2:H109))</f>
        <v>0</v>
      </c>
      <c r="J109" s="55"/>
      <c r="K109" s="55">
        <f>IF(J109="",0,COUNTA($J$2:J109))</f>
        <v>0</v>
      </c>
      <c r="L109" s="65"/>
      <c r="M109" s="55">
        <f>IF(L109="",0,COUNTA($L$2:L109))</f>
        <v>0</v>
      </c>
      <c r="N109" s="65"/>
      <c r="O109" s="55">
        <f>IF(N109="",0,COUNTA($N$2:N109))</f>
        <v>0</v>
      </c>
      <c r="P109" s="65"/>
      <c r="Q109" s="55">
        <f>IF(P109="",0,COUNTA(P$2:P109))</f>
        <v>0</v>
      </c>
      <c r="R109" s="65"/>
      <c r="S109" s="55">
        <f>IF(R109="",0,COUNTA(R$2:R109))</f>
        <v>0</v>
      </c>
      <c r="T109" s="50">
        <f t="shared" si="6"/>
        <v>0</v>
      </c>
      <c r="U109" s="51" t="str">
        <f t="shared" si="4"/>
        <v>DESPC DESPEC BILGISAYAR</v>
      </c>
      <c r="V109" s="51">
        <f t="shared" si="5"/>
        <v>9.9499999999999993</v>
      </c>
      <c r="W109" s="52">
        <f t="shared" si="7"/>
        <v>-1.49</v>
      </c>
    </row>
    <row r="110" spans="1:23" x14ac:dyDescent="0.3">
      <c r="A110" s="68" t="s">
        <v>114</v>
      </c>
      <c r="B110" s="68"/>
      <c r="C110" s="68">
        <v>31.5</v>
      </c>
      <c r="D110" s="68">
        <v>0.06</v>
      </c>
      <c r="E110" s="69">
        <v>40255524.719999999</v>
      </c>
      <c r="F110" s="70">
        <v>0.75694444444444453</v>
      </c>
      <c r="G110" s="63"/>
      <c r="H110" s="64"/>
      <c r="I110" s="55">
        <f>IF(H110="",0,COUNTA($H$2:H110))</f>
        <v>0</v>
      </c>
      <c r="J110" s="55"/>
      <c r="K110" s="55">
        <f>IF(J110="",0,COUNTA($J$2:J110))</f>
        <v>0</v>
      </c>
      <c r="L110" s="65"/>
      <c r="M110" s="55">
        <f>IF(L110="",0,COUNTA($L$2:L110))</f>
        <v>0</v>
      </c>
      <c r="N110" s="65"/>
      <c r="O110" s="55">
        <f>IF(N110="",0,COUNTA($N$2:N110))</f>
        <v>0</v>
      </c>
      <c r="P110" s="65"/>
      <c r="Q110" s="55">
        <f>IF(P110="",0,COUNTA(P$2:P110))</f>
        <v>0</v>
      </c>
      <c r="R110" s="65"/>
      <c r="S110" s="55">
        <f>IF(R110="",0,COUNTA(R$2:R110))</f>
        <v>0</v>
      </c>
      <c r="T110" s="50">
        <f t="shared" si="6"/>
        <v>0</v>
      </c>
      <c r="U110" s="51" t="str">
        <f t="shared" si="4"/>
        <v>DEVA DEVA HOLDING</v>
      </c>
      <c r="V110" s="51">
        <f t="shared" si="5"/>
        <v>31.5</v>
      </c>
      <c r="W110" s="52">
        <f t="shared" si="7"/>
        <v>0.06</v>
      </c>
    </row>
    <row r="111" spans="1:23" x14ac:dyDescent="0.3">
      <c r="A111" s="68" t="s">
        <v>115</v>
      </c>
      <c r="B111" s="68"/>
      <c r="C111" s="68">
        <v>13.64</v>
      </c>
      <c r="D111" s="68">
        <v>0.22</v>
      </c>
      <c r="E111" s="69">
        <v>6781902.4199999999</v>
      </c>
      <c r="F111" s="70">
        <v>0.75694444444444453</v>
      </c>
      <c r="G111" s="63"/>
      <c r="H111" s="64"/>
      <c r="I111" s="55">
        <f>IF(H111="",0,COUNTA($H$2:H111))</f>
        <v>0</v>
      </c>
      <c r="J111" s="55"/>
      <c r="K111" s="55">
        <f>IF(J111="",0,COUNTA($J$2:J111))</f>
        <v>0</v>
      </c>
      <c r="L111" s="65"/>
      <c r="M111" s="55">
        <f>IF(L111="",0,COUNTA($L$2:L111))</f>
        <v>0</v>
      </c>
      <c r="N111" s="65"/>
      <c r="O111" s="55">
        <f>IF(N111="",0,COUNTA($N$2:N111))</f>
        <v>0</v>
      </c>
      <c r="P111" s="65"/>
      <c r="Q111" s="55">
        <f>IF(P111="",0,COUNTA(P$2:P111))</f>
        <v>0</v>
      </c>
      <c r="R111" s="65"/>
      <c r="S111" s="55">
        <f>IF(R111="",0,COUNTA(R$2:R111))</f>
        <v>0</v>
      </c>
      <c r="T111" s="50">
        <f t="shared" si="6"/>
        <v>0</v>
      </c>
      <c r="U111" s="51" t="str">
        <f t="shared" si="4"/>
        <v>DGATE DATAGATE BILGISAYAR</v>
      </c>
      <c r="V111" s="51">
        <f t="shared" si="5"/>
        <v>13.64</v>
      </c>
      <c r="W111" s="52">
        <f t="shared" si="7"/>
        <v>0.22</v>
      </c>
    </row>
    <row r="112" spans="1:23" x14ac:dyDescent="0.3">
      <c r="A112" s="84" t="s">
        <v>116</v>
      </c>
      <c r="B112" s="68"/>
      <c r="C112" s="68">
        <v>10.46</v>
      </c>
      <c r="D112" s="68">
        <v>-2.52</v>
      </c>
      <c r="E112" s="69">
        <v>2250048.86</v>
      </c>
      <c r="F112" s="70">
        <v>0.75694444444444453</v>
      </c>
      <c r="G112" s="63"/>
      <c r="H112" s="64"/>
      <c r="I112" s="55">
        <f>IF(H112="",0,COUNTA($H$2:H112))</f>
        <v>0</v>
      </c>
      <c r="J112" s="55"/>
      <c r="K112" s="55">
        <f>IF(J112="",0,COUNTA($J$2:J112))</f>
        <v>0</v>
      </c>
      <c r="L112" s="65"/>
      <c r="M112" s="55">
        <f>IF(L112="",0,COUNTA($L$2:L112))</f>
        <v>0</v>
      </c>
      <c r="N112" s="65"/>
      <c r="O112" s="55">
        <f>IF(N112="",0,COUNTA($N$2:N112))</f>
        <v>0</v>
      </c>
      <c r="P112" s="65"/>
      <c r="Q112" s="55">
        <f>IF(P112="",0,COUNTA(P$2:P112))</f>
        <v>0</v>
      </c>
      <c r="R112" s="65" t="s">
        <v>914</v>
      </c>
      <c r="S112" s="55">
        <f>IF(R112="",0,COUNTA(R$2:R112))</f>
        <v>3</v>
      </c>
      <c r="T112" s="50">
        <f t="shared" si="6"/>
        <v>1</v>
      </c>
      <c r="U112" s="51" t="str">
        <f t="shared" si="4"/>
        <v>DGGYO DOGUS GMYO</v>
      </c>
      <c r="V112" s="51">
        <f t="shared" si="5"/>
        <v>10.46</v>
      </c>
      <c r="W112" s="52">
        <f t="shared" si="7"/>
        <v>-2.52</v>
      </c>
    </row>
    <row r="113" spans="1:23" x14ac:dyDescent="0.3">
      <c r="A113" s="68" t="s">
        <v>117</v>
      </c>
      <c r="B113" s="68"/>
      <c r="C113" s="68">
        <v>2.34</v>
      </c>
      <c r="D113" s="68">
        <v>-0.43</v>
      </c>
      <c r="E113" s="69">
        <v>35901677.390000001</v>
      </c>
      <c r="F113" s="70">
        <v>0.75694444444444453</v>
      </c>
      <c r="G113" s="63"/>
      <c r="H113" s="64"/>
      <c r="I113" s="55">
        <f>IF(H113="",0,COUNTA($H$2:H113))</f>
        <v>0</v>
      </c>
      <c r="J113" s="55"/>
      <c r="K113" s="55">
        <f>IF(J113="",0,COUNTA($J$2:J113))</f>
        <v>0</v>
      </c>
      <c r="L113" s="65"/>
      <c r="M113" s="55">
        <f>IF(L113="",0,COUNTA($L$2:L113))</f>
        <v>0</v>
      </c>
      <c r="N113" s="65"/>
      <c r="O113" s="55">
        <f>IF(N113="",0,COUNTA($N$2:N113))</f>
        <v>0</v>
      </c>
      <c r="P113" s="65"/>
      <c r="Q113" s="55">
        <f>IF(P113="",0,COUNTA(P$2:P113))</f>
        <v>0</v>
      </c>
      <c r="R113" s="65"/>
      <c r="S113" s="55">
        <f>IF(R113="",0,COUNTA(R$2:R113))</f>
        <v>0</v>
      </c>
      <c r="T113" s="50">
        <f t="shared" si="6"/>
        <v>0</v>
      </c>
      <c r="U113" s="51" t="str">
        <f t="shared" si="4"/>
        <v>DGKLB DOGTAS KELEBEK MOBILYA</v>
      </c>
      <c r="V113" s="51">
        <f t="shared" si="5"/>
        <v>2.34</v>
      </c>
      <c r="W113" s="52">
        <f t="shared" si="7"/>
        <v>-0.43</v>
      </c>
    </row>
    <row r="114" spans="1:23" x14ac:dyDescent="0.3">
      <c r="A114" s="68" t="s">
        <v>118</v>
      </c>
      <c r="B114" s="68"/>
      <c r="C114" s="68">
        <v>4.01</v>
      </c>
      <c r="D114" s="68">
        <v>-2.4300000000000002</v>
      </c>
      <c r="E114" s="69">
        <v>322464.25</v>
      </c>
      <c r="F114" s="70">
        <v>0.75694444444444453</v>
      </c>
      <c r="G114" s="63"/>
      <c r="H114" s="64"/>
      <c r="I114" s="55">
        <f>IF(H114="",0,COUNTA($H$2:H114))</f>
        <v>0</v>
      </c>
      <c r="J114" s="55"/>
      <c r="K114" s="55">
        <f>IF(J114="",0,COUNTA($J$2:J114))</f>
        <v>0</v>
      </c>
      <c r="L114" s="65"/>
      <c r="M114" s="55">
        <f>IF(L114="",0,COUNTA($L$2:L114))</f>
        <v>0</v>
      </c>
      <c r="N114" s="65"/>
      <c r="O114" s="55">
        <f>IF(N114="",0,COUNTA($N$2:N114))</f>
        <v>0</v>
      </c>
      <c r="P114" s="65"/>
      <c r="Q114" s="55">
        <f>IF(P114="",0,COUNTA(P$2:P114))</f>
        <v>0</v>
      </c>
      <c r="R114" s="65"/>
      <c r="S114" s="55">
        <f>IF(R114="",0,COUNTA(R$2:R114))</f>
        <v>0</v>
      </c>
      <c r="T114" s="50">
        <f t="shared" si="6"/>
        <v>0</v>
      </c>
      <c r="U114" s="51" t="str">
        <f t="shared" si="4"/>
        <v>DIRIT DIRITEKS DIRILIS TEKSTIL</v>
      </c>
      <c r="V114" s="51">
        <f t="shared" si="5"/>
        <v>4.01</v>
      </c>
      <c r="W114" s="52">
        <f t="shared" si="7"/>
        <v>-2.4300000000000002</v>
      </c>
    </row>
    <row r="115" spans="1:23" x14ac:dyDescent="0.3">
      <c r="A115" s="68" t="s">
        <v>119</v>
      </c>
      <c r="B115" s="68"/>
      <c r="C115" s="68">
        <v>27.36</v>
      </c>
      <c r="D115" s="68">
        <v>1.41</v>
      </c>
      <c r="E115" s="69">
        <v>6823093.9400000004</v>
      </c>
      <c r="F115" s="70">
        <v>0.75694444444444453</v>
      </c>
      <c r="G115" s="63"/>
      <c r="H115" s="64"/>
      <c r="I115" s="55">
        <f>IF(H115="",0,COUNTA($H$2:H115))</f>
        <v>0</v>
      </c>
      <c r="J115" s="55"/>
      <c r="K115" s="55">
        <f>IF(J115="",0,COUNTA($J$2:J115))</f>
        <v>0</v>
      </c>
      <c r="L115" s="65"/>
      <c r="M115" s="55">
        <f>IF(L115="",0,COUNTA($L$2:L115))</f>
        <v>0</v>
      </c>
      <c r="N115" s="65"/>
      <c r="O115" s="55">
        <f>IF(N115="",0,COUNTA($N$2:N115))</f>
        <v>0</v>
      </c>
      <c r="P115" s="65"/>
      <c r="Q115" s="55">
        <f>IF(P115="",0,COUNTA(P$2:P115))</f>
        <v>0</v>
      </c>
      <c r="R115" s="65"/>
      <c r="S115" s="55">
        <f>IF(R115="",0,COUNTA(R$2:R115))</f>
        <v>0</v>
      </c>
      <c r="T115" s="50">
        <f t="shared" si="6"/>
        <v>0</v>
      </c>
      <c r="U115" s="51" t="str">
        <f t="shared" si="4"/>
        <v>DITAS DITAS DOGAN</v>
      </c>
      <c r="V115" s="51">
        <f t="shared" si="5"/>
        <v>27.36</v>
      </c>
      <c r="W115" s="52">
        <f t="shared" si="7"/>
        <v>1.41</v>
      </c>
    </row>
    <row r="116" spans="1:23" x14ac:dyDescent="0.3">
      <c r="A116" s="68" t="s">
        <v>120</v>
      </c>
      <c r="B116" s="68"/>
      <c r="C116" s="68">
        <v>9.3699999999999992</v>
      </c>
      <c r="D116" s="68">
        <v>0.43</v>
      </c>
      <c r="E116" s="69">
        <v>10932401.720000001</v>
      </c>
      <c r="F116" s="70">
        <v>0.75694444444444453</v>
      </c>
      <c r="G116" s="63"/>
      <c r="H116" s="64"/>
      <c r="I116" s="55">
        <f>IF(H116="",0,COUNTA($H$2:H116))</f>
        <v>0</v>
      </c>
      <c r="J116" s="55"/>
      <c r="K116" s="55">
        <f>IF(J116="",0,COUNTA($J$2:J116))</f>
        <v>0</v>
      </c>
      <c r="L116" s="65"/>
      <c r="M116" s="55">
        <f>IF(L116="",0,COUNTA($L$2:L116))</f>
        <v>0</v>
      </c>
      <c r="N116" s="65"/>
      <c r="O116" s="55">
        <f>IF(N116="",0,COUNTA($N$2:N116))</f>
        <v>0</v>
      </c>
      <c r="P116" s="65"/>
      <c r="Q116" s="55">
        <f>IF(P116="",0,COUNTA(P$2:P116))</f>
        <v>0</v>
      </c>
      <c r="R116" s="65"/>
      <c r="S116" s="55">
        <f>IF(R116="",0,COUNTA(R$2:R116))</f>
        <v>0</v>
      </c>
      <c r="T116" s="50">
        <f t="shared" si="6"/>
        <v>0</v>
      </c>
      <c r="U116" s="51" t="str">
        <f t="shared" si="4"/>
        <v>DMSAS DEMISAS DOKUM</v>
      </c>
      <c r="V116" s="51">
        <f t="shared" si="5"/>
        <v>9.3699999999999992</v>
      </c>
      <c r="W116" s="52">
        <f t="shared" si="7"/>
        <v>0.43</v>
      </c>
    </row>
    <row r="117" spans="1:23" x14ac:dyDescent="0.3">
      <c r="A117" s="68" t="s">
        <v>121</v>
      </c>
      <c r="B117" s="68"/>
      <c r="C117" s="68">
        <v>12.25</v>
      </c>
      <c r="D117" s="68">
        <v>-2.08</v>
      </c>
      <c r="E117" s="69">
        <v>6528429.9400000004</v>
      </c>
      <c r="F117" s="70">
        <v>0.75694444444444453</v>
      </c>
      <c r="G117" s="63"/>
      <c r="H117" s="64"/>
      <c r="I117" s="55">
        <f>IF(H117="",0,COUNTA($H$2:H117))</f>
        <v>0</v>
      </c>
      <c r="J117" s="55"/>
      <c r="K117" s="55">
        <f>IF(J117="",0,COUNTA($J$2:J117))</f>
        <v>0</v>
      </c>
      <c r="L117" s="65"/>
      <c r="M117" s="55">
        <f>IF(L117="",0,COUNTA($L$2:L117))</f>
        <v>0</v>
      </c>
      <c r="N117" s="65"/>
      <c r="O117" s="55">
        <f>IF(N117="",0,COUNTA($N$2:N117))</f>
        <v>0</v>
      </c>
      <c r="P117" s="65"/>
      <c r="Q117" s="55">
        <f>IF(P117="",0,COUNTA(P$2:P117))</f>
        <v>0</v>
      </c>
      <c r="R117" s="65"/>
      <c r="S117" s="55">
        <f>IF(R117="",0,COUNTA(R$2:R117))</f>
        <v>0</v>
      </c>
      <c r="T117" s="50">
        <f t="shared" si="6"/>
        <v>0</v>
      </c>
      <c r="U117" s="51" t="str">
        <f t="shared" si="4"/>
        <v>DNISI DINAMIK ISI MAKINA YALITIM</v>
      </c>
      <c r="V117" s="51">
        <f t="shared" si="5"/>
        <v>12.25</v>
      </c>
      <c r="W117" s="52">
        <f t="shared" si="7"/>
        <v>-2.08</v>
      </c>
    </row>
    <row r="118" spans="1:23" x14ac:dyDescent="0.3">
      <c r="A118" s="68" t="s">
        <v>122</v>
      </c>
      <c r="B118" s="68"/>
      <c r="C118" s="68">
        <v>51.7</v>
      </c>
      <c r="D118" s="68">
        <v>-2.1800000000000002</v>
      </c>
      <c r="E118" s="69">
        <v>78098394.650000006</v>
      </c>
      <c r="F118" s="70">
        <v>0.75694444444444453</v>
      </c>
      <c r="G118" s="63"/>
      <c r="H118" s="64"/>
      <c r="I118" s="55">
        <f>IF(H118="",0,COUNTA($H$2:H118))</f>
        <v>0</v>
      </c>
      <c r="J118" s="55"/>
      <c r="K118" s="55">
        <f>IF(J118="",0,COUNTA($J$2:J118))</f>
        <v>0</v>
      </c>
      <c r="L118" s="65"/>
      <c r="M118" s="55">
        <f>IF(L118="",0,COUNTA($L$2:L118))</f>
        <v>0</v>
      </c>
      <c r="N118" s="65"/>
      <c r="O118" s="55">
        <f>IF(N118="",0,COUNTA($N$2:N118))</f>
        <v>0</v>
      </c>
      <c r="P118" s="65"/>
      <c r="Q118" s="55">
        <f>IF(P118="",0,COUNTA(P$2:P118))</f>
        <v>0</v>
      </c>
      <c r="R118" s="65"/>
      <c r="S118" s="55">
        <f>IF(R118="",0,COUNTA(R$2:R118))</f>
        <v>0</v>
      </c>
      <c r="T118" s="50">
        <f t="shared" si="6"/>
        <v>0</v>
      </c>
      <c r="U118" s="51" t="str">
        <f t="shared" si="4"/>
        <v>DOAS DOGUS OTOMOTIV</v>
      </c>
      <c r="V118" s="51">
        <f t="shared" si="5"/>
        <v>51.7</v>
      </c>
      <c r="W118" s="52">
        <f t="shared" si="7"/>
        <v>-2.1800000000000002</v>
      </c>
    </row>
    <row r="119" spans="1:23" x14ac:dyDescent="0.3">
      <c r="A119" s="68" t="s">
        <v>123</v>
      </c>
      <c r="B119" s="68"/>
      <c r="C119" s="68">
        <v>138</v>
      </c>
      <c r="D119" s="68">
        <v>-9.98</v>
      </c>
      <c r="E119" s="69">
        <v>2951406</v>
      </c>
      <c r="F119" s="70">
        <v>0.75694444444444453</v>
      </c>
      <c r="G119" s="63"/>
      <c r="H119" s="64"/>
      <c r="I119" s="55">
        <f>IF(H119="",0,COUNTA($H$2:H119))</f>
        <v>0</v>
      </c>
      <c r="J119" s="55"/>
      <c r="K119" s="55">
        <f>IF(J119="",0,COUNTA($J$2:J119))</f>
        <v>0</v>
      </c>
      <c r="L119" s="65"/>
      <c r="M119" s="55">
        <f>IF(L119="",0,COUNTA($L$2:L119))</f>
        <v>0</v>
      </c>
      <c r="N119" s="65"/>
      <c r="O119" s="55">
        <f>IF(N119="",0,COUNTA($N$2:N119))</f>
        <v>0</v>
      </c>
      <c r="P119" s="65"/>
      <c r="Q119" s="55">
        <f>IF(P119="",0,COUNTA(P$2:P119))</f>
        <v>0</v>
      </c>
      <c r="R119" s="65"/>
      <c r="S119" s="55">
        <f>IF(R119="",0,COUNTA(R$2:R119))</f>
        <v>0</v>
      </c>
      <c r="T119" s="50">
        <f t="shared" si="6"/>
        <v>0</v>
      </c>
      <c r="U119" s="51" t="str">
        <f t="shared" si="4"/>
        <v>DOBUR DOGAN BURDA</v>
      </c>
      <c r="V119" s="51">
        <f t="shared" si="5"/>
        <v>138</v>
      </c>
      <c r="W119" s="52">
        <f t="shared" si="7"/>
        <v>-9.98</v>
      </c>
    </row>
    <row r="120" spans="1:23" x14ac:dyDescent="0.3">
      <c r="A120" s="68" t="s">
        <v>124</v>
      </c>
      <c r="B120" s="68"/>
      <c r="C120" s="69">
        <v>1178.8</v>
      </c>
      <c r="D120" s="68">
        <v>-1.08</v>
      </c>
      <c r="E120" s="69">
        <v>21017616.600000001</v>
      </c>
      <c r="F120" s="70">
        <v>0.75694444444444453</v>
      </c>
      <c r="G120" s="63"/>
      <c r="H120" s="64"/>
      <c r="I120" s="55">
        <f>IF(H120="",0,COUNTA($H$2:H120))</f>
        <v>0</v>
      </c>
      <c r="J120" s="55"/>
      <c r="K120" s="55">
        <f>IF(J120="",0,COUNTA($J$2:J120))</f>
        <v>0</v>
      </c>
      <c r="L120" s="65"/>
      <c r="M120" s="55">
        <f>IF(L120="",0,COUNTA($L$2:L120))</f>
        <v>0</v>
      </c>
      <c r="N120" s="65"/>
      <c r="O120" s="55">
        <f>IF(N120="",0,COUNTA($N$2:N120))</f>
        <v>0</v>
      </c>
      <c r="P120" s="65"/>
      <c r="Q120" s="55">
        <f>IF(P120="",0,COUNTA(P$2:P120))</f>
        <v>0</v>
      </c>
      <c r="R120" s="65"/>
      <c r="S120" s="55">
        <f>IF(R120="",0,COUNTA(R$2:R120))</f>
        <v>0</v>
      </c>
      <c r="T120" s="50">
        <f t="shared" si="6"/>
        <v>0</v>
      </c>
      <c r="U120" s="51" t="str">
        <f t="shared" si="4"/>
        <v>DOCO DO-CO</v>
      </c>
      <c r="V120" s="51">
        <f t="shared" si="5"/>
        <v>1178.8</v>
      </c>
      <c r="W120" s="52">
        <f t="shared" si="7"/>
        <v>-1.08</v>
      </c>
    </row>
    <row r="121" spans="1:23" x14ac:dyDescent="0.3">
      <c r="A121" s="68" t="s">
        <v>125</v>
      </c>
      <c r="B121" s="68"/>
      <c r="C121" s="69">
        <v>3.7</v>
      </c>
      <c r="D121" s="69">
        <v>-2.37</v>
      </c>
      <c r="E121" s="69">
        <v>1398437.64</v>
      </c>
      <c r="F121" s="70">
        <v>0.75694444444444453</v>
      </c>
      <c r="G121" s="63"/>
      <c r="H121" s="64"/>
      <c r="I121" s="55">
        <f>IF(H121="",0,COUNTA($H$2:H121))</f>
        <v>0</v>
      </c>
      <c r="J121" s="55"/>
      <c r="K121" s="55">
        <f>IF(J121="",0,COUNTA($J$2:J121))</f>
        <v>0</v>
      </c>
      <c r="L121" s="65"/>
      <c r="M121" s="55">
        <f>IF(L121="",0,COUNTA($L$2:L121))</f>
        <v>0</v>
      </c>
      <c r="N121" s="65"/>
      <c r="O121" s="55">
        <f>IF(N121="",0,COUNTA($N$2:N121))</f>
        <v>0</v>
      </c>
      <c r="P121" s="65"/>
      <c r="Q121" s="55">
        <f>IF(P121="",0,COUNTA(P$2:P121))</f>
        <v>0</v>
      </c>
      <c r="R121" s="65"/>
      <c r="S121" s="55">
        <f>IF(R121="",0,COUNTA(R$2:R121))</f>
        <v>0</v>
      </c>
      <c r="T121" s="50">
        <f t="shared" si="6"/>
        <v>0</v>
      </c>
      <c r="U121" s="51" t="str">
        <f t="shared" si="4"/>
        <v>DOGUB DOGUSAN</v>
      </c>
      <c r="V121" s="51">
        <f t="shared" si="5"/>
        <v>3.7</v>
      </c>
      <c r="W121" s="52">
        <f t="shared" si="7"/>
        <v>-2.37</v>
      </c>
    </row>
    <row r="122" spans="1:23" x14ac:dyDescent="0.3">
      <c r="A122" s="68" t="s">
        <v>126</v>
      </c>
      <c r="B122" s="68"/>
      <c r="C122" s="68">
        <v>3.45</v>
      </c>
      <c r="D122" s="68">
        <v>-0.28999999999999998</v>
      </c>
      <c r="E122" s="69">
        <v>354227060.49000001</v>
      </c>
      <c r="F122" s="70">
        <v>0.75694444444444453</v>
      </c>
      <c r="G122" s="63"/>
      <c r="H122" s="64"/>
      <c r="I122" s="55">
        <f>IF(H122="",0,COUNTA($H$2:H122))</f>
        <v>0</v>
      </c>
      <c r="J122" s="55"/>
      <c r="K122" s="55">
        <f>IF(J122="",0,COUNTA($J$2:J122))</f>
        <v>0</v>
      </c>
      <c r="L122" s="65"/>
      <c r="M122" s="55">
        <f>IF(L122="",0,COUNTA($L$2:L122))</f>
        <v>0</v>
      </c>
      <c r="N122" s="65"/>
      <c r="O122" s="55">
        <f>IF(N122="",0,COUNTA($N$2:N122))</f>
        <v>0</v>
      </c>
      <c r="P122" s="65"/>
      <c r="Q122" s="55">
        <f>IF(P122="",0,COUNTA(P$2:P122))</f>
        <v>0</v>
      </c>
      <c r="R122" s="65"/>
      <c r="S122" s="55">
        <f>IF(R122="",0,COUNTA(R$2:R122))</f>
        <v>0</v>
      </c>
      <c r="T122" s="50">
        <f t="shared" si="6"/>
        <v>0</v>
      </c>
      <c r="U122" s="51" t="str">
        <f t="shared" si="4"/>
        <v>DOHOL DOGAN HOLDING</v>
      </c>
      <c r="V122" s="51">
        <f t="shared" si="5"/>
        <v>3.45</v>
      </c>
      <c r="W122" s="52">
        <f t="shared" si="7"/>
        <v>-0.28999999999999998</v>
      </c>
    </row>
    <row r="123" spans="1:23" x14ac:dyDescent="0.3">
      <c r="A123" s="68" t="s">
        <v>127</v>
      </c>
      <c r="B123" s="68"/>
      <c r="C123" s="68">
        <v>33.68</v>
      </c>
      <c r="D123" s="68">
        <v>-2.04</v>
      </c>
      <c r="E123" s="69">
        <v>3068045.7</v>
      </c>
      <c r="F123" s="70">
        <v>0.75694444444444453</v>
      </c>
      <c r="G123" s="63"/>
      <c r="H123" s="64"/>
      <c r="I123" s="55">
        <f>IF(H123="",0,COUNTA($H$2:H123))</f>
        <v>0</v>
      </c>
      <c r="J123" s="55"/>
      <c r="K123" s="55">
        <f>IF(J123="",0,COUNTA($J$2:J123))</f>
        <v>0</v>
      </c>
      <c r="L123" s="65"/>
      <c r="M123" s="55">
        <f>IF(L123="",0,COUNTA($L$2:L123))</f>
        <v>0</v>
      </c>
      <c r="N123" s="65"/>
      <c r="O123" s="55">
        <f>IF(N123="",0,COUNTA($N$2:N123))</f>
        <v>0</v>
      </c>
      <c r="P123" s="65"/>
      <c r="Q123" s="55">
        <f>IF(P123="",0,COUNTA(P$2:P123))</f>
        <v>0</v>
      </c>
      <c r="R123" s="65"/>
      <c r="S123" s="55">
        <f>IF(R123="",0,COUNTA(R$2:R123))</f>
        <v>0</v>
      </c>
      <c r="T123" s="50">
        <f t="shared" si="6"/>
        <v>0</v>
      </c>
      <c r="U123" s="51" t="str">
        <f t="shared" si="4"/>
        <v>DOKTA DOKTAS DOKUMCULUK</v>
      </c>
      <c r="V123" s="51">
        <f t="shared" si="5"/>
        <v>33.68</v>
      </c>
      <c r="W123" s="52">
        <f t="shared" si="7"/>
        <v>-2.04</v>
      </c>
    </row>
    <row r="124" spans="1:23" x14ac:dyDescent="0.3">
      <c r="A124" s="68" t="s">
        <v>128</v>
      </c>
      <c r="B124" s="68"/>
      <c r="C124" s="68">
        <v>19.78</v>
      </c>
      <c r="D124" s="68">
        <v>-3.23</v>
      </c>
      <c r="E124" s="69">
        <v>5027660.3</v>
      </c>
      <c r="F124" s="70">
        <v>0.75694444444444453</v>
      </c>
      <c r="G124" s="63"/>
      <c r="H124" s="64"/>
      <c r="I124" s="55">
        <f>IF(H124="",0,COUNTA($H$2:H124))</f>
        <v>0</v>
      </c>
      <c r="J124" s="55"/>
      <c r="K124" s="55">
        <f>IF(J124="",0,COUNTA($J$2:J124))</f>
        <v>0</v>
      </c>
      <c r="L124" s="65"/>
      <c r="M124" s="55">
        <f>IF(L124="",0,COUNTA($L$2:L124))</f>
        <v>0</v>
      </c>
      <c r="N124" s="65"/>
      <c r="O124" s="55">
        <f>IF(N124="",0,COUNTA($N$2:N124))</f>
        <v>0</v>
      </c>
      <c r="P124" s="65"/>
      <c r="Q124" s="55">
        <f>IF(P124="",0,COUNTA(P$2:P124))</f>
        <v>0</v>
      </c>
      <c r="R124" s="65"/>
      <c r="S124" s="55">
        <f>IF(R124="",0,COUNTA(R$2:R124))</f>
        <v>0</v>
      </c>
      <c r="T124" s="50">
        <f t="shared" si="6"/>
        <v>0</v>
      </c>
      <c r="U124" s="51" t="str">
        <f t="shared" si="4"/>
        <v>DURDO DURAN DOGAN BASIM</v>
      </c>
      <c r="V124" s="51">
        <f t="shared" si="5"/>
        <v>19.78</v>
      </c>
      <c r="W124" s="52">
        <f t="shared" si="7"/>
        <v>-3.23</v>
      </c>
    </row>
    <row r="125" spans="1:23" x14ac:dyDescent="0.3">
      <c r="A125" s="68" t="s">
        <v>129</v>
      </c>
      <c r="B125" s="68"/>
      <c r="C125" s="68">
        <v>11.12</v>
      </c>
      <c r="D125" s="68">
        <v>0.82</v>
      </c>
      <c r="E125" s="69">
        <v>22771853.699999999</v>
      </c>
      <c r="F125" s="70">
        <v>0.75694444444444453</v>
      </c>
      <c r="G125" s="63"/>
      <c r="H125" s="64"/>
      <c r="I125" s="55">
        <f>IF(H125="",0,COUNTA($H$2:H125))</f>
        <v>0</v>
      </c>
      <c r="J125" s="55"/>
      <c r="K125" s="55">
        <f>IF(J125="",0,COUNTA($J$2:J125))</f>
        <v>0</v>
      </c>
      <c r="L125" s="65"/>
      <c r="M125" s="55">
        <f>IF(L125="",0,COUNTA($L$2:L125))</f>
        <v>0</v>
      </c>
      <c r="N125" s="65"/>
      <c r="O125" s="55">
        <f>IF(N125="",0,COUNTA($N$2:N125))</f>
        <v>0</v>
      </c>
      <c r="P125" s="65"/>
      <c r="Q125" s="55">
        <f>IF(P125="",0,COUNTA(P$2:P125))</f>
        <v>0</v>
      </c>
      <c r="R125" s="65"/>
      <c r="S125" s="55">
        <f>IF(R125="",0,COUNTA(R$2:R125))</f>
        <v>0</v>
      </c>
      <c r="T125" s="50">
        <f t="shared" si="6"/>
        <v>0</v>
      </c>
      <c r="U125" s="51" t="str">
        <f t="shared" si="4"/>
        <v>DYOBY DYO BOYA</v>
      </c>
      <c r="V125" s="51">
        <f t="shared" si="5"/>
        <v>11.12</v>
      </c>
      <c r="W125" s="52">
        <f t="shared" si="7"/>
        <v>0.82</v>
      </c>
    </row>
    <row r="126" spans="1:23" x14ac:dyDescent="0.3">
      <c r="A126" s="68" t="s">
        <v>130</v>
      </c>
      <c r="B126" s="68"/>
      <c r="C126" s="68">
        <v>1.95</v>
      </c>
      <c r="D126" s="68">
        <v>9.5500000000000007</v>
      </c>
      <c r="E126" s="69">
        <v>84247221.469999999</v>
      </c>
      <c r="F126" s="70">
        <v>0.75694444444444453</v>
      </c>
      <c r="G126" s="63"/>
      <c r="H126" s="64"/>
      <c r="I126" s="55">
        <f>IF(H126="",0,COUNTA($H$2:H126))</f>
        <v>0</v>
      </c>
      <c r="J126" s="55"/>
      <c r="K126" s="55">
        <f>IF(J126="",0,COUNTA($J$2:J126))</f>
        <v>0</v>
      </c>
      <c r="L126" s="65"/>
      <c r="M126" s="55">
        <f>IF(L126="",0,COUNTA($L$2:L126))</f>
        <v>0</v>
      </c>
      <c r="N126" s="65"/>
      <c r="O126" s="55">
        <f>IF(N126="",0,COUNTA($N$2:N126))</f>
        <v>0</v>
      </c>
      <c r="P126" s="65"/>
      <c r="Q126" s="55">
        <f>IF(P126="",0,COUNTA(P$2:P126))</f>
        <v>0</v>
      </c>
      <c r="R126" s="65"/>
      <c r="S126" s="55">
        <f>IF(R126="",0,COUNTA(R$2:R126))</f>
        <v>0</v>
      </c>
      <c r="T126" s="50">
        <f t="shared" si="6"/>
        <v>0</v>
      </c>
      <c r="U126" s="51" t="str">
        <f t="shared" si="4"/>
        <v>DZGYO DENIZ GMYO</v>
      </c>
      <c r="V126" s="51">
        <f t="shared" si="5"/>
        <v>1.95</v>
      </c>
      <c r="W126" s="52">
        <f t="shared" si="7"/>
        <v>9.5500000000000007</v>
      </c>
    </row>
    <row r="127" spans="1:23" x14ac:dyDescent="0.3">
      <c r="A127" s="68" t="s">
        <v>131</v>
      </c>
      <c r="B127" s="68"/>
      <c r="C127" s="68">
        <v>7.52</v>
      </c>
      <c r="D127" s="68">
        <v>1.21</v>
      </c>
      <c r="E127" s="69">
        <v>129108511.18000001</v>
      </c>
      <c r="F127" s="70">
        <v>0.75694444444444453</v>
      </c>
      <c r="G127" s="63"/>
      <c r="H127" s="64"/>
      <c r="I127" s="55">
        <f>IF(H127="",0,COUNTA($H$2:H127))</f>
        <v>0</v>
      </c>
      <c r="J127" s="55" t="s">
        <v>914</v>
      </c>
      <c r="K127" s="55">
        <f>IF(J127="",0,COUNTA($J$2:J127))</f>
        <v>6</v>
      </c>
      <c r="L127" s="65"/>
      <c r="M127" s="55">
        <f>IF(L127="",0,COUNTA($L$2:L127))</f>
        <v>0</v>
      </c>
      <c r="N127" s="65"/>
      <c r="O127" s="55">
        <f>IF(N127="",0,COUNTA($N$2:N127))</f>
        <v>0</v>
      </c>
      <c r="P127" s="65"/>
      <c r="Q127" s="55">
        <f>IF(P127="",0,COUNTA(P$2:P127))</f>
        <v>0</v>
      </c>
      <c r="R127" s="65"/>
      <c r="S127" s="55">
        <f>IF(R127="",0,COUNTA(R$2:R127))</f>
        <v>0</v>
      </c>
      <c r="T127" s="50">
        <f t="shared" si="6"/>
        <v>1</v>
      </c>
      <c r="U127" s="51" t="str">
        <f t="shared" si="4"/>
        <v>ECILC ECZACIBASI ILAC</v>
      </c>
      <c r="V127" s="51">
        <f t="shared" si="5"/>
        <v>7.52</v>
      </c>
      <c r="W127" s="52">
        <f t="shared" si="7"/>
        <v>1.21</v>
      </c>
    </row>
    <row r="128" spans="1:23" x14ac:dyDescent="0.3">
      <c r="A128" s="68" t="s">
        <v>132</v>
      </c>
      <c r="B128" s="68"/>
      <c r="C128" s="68">
        <v>49.14</v>
      </c>
      <c r="D128" s="68">
        <v>-1.1299999999999999</v>
      </c>
      <c r="E128" s="69">
        <v>40534187.439999998</v>
      </c>
      <c r="F128" s="70">
        <v>0.75694444444444453</v>
      </c>
      <c r="G128" s="63"/>
      <c r="H128" s="64"/>
      <c r="I128" s="55">
        <f>IF(H128="",0,COUNTA($H$2:H128))</f>
        <v>0</v>
      </c>
      <c r="J128" s="55"/>
      <c r="K128" s="55">
        <f>IF(J128="",0,COUNTA($J$2:J128))</f>
        <v>0</v>
      </c>
      <c r="L128" s="65"/>
      <c r="M128" s="55">
        <f>IF(L128="",0,COUNTA($L$2:L128))</f>
        <v>0</v>
      </c>
      <c r="N128" s="65"/>
      <c r="O128" s="55">
        <f>IF(N128="",0,COUNTA($N$2:N128))</f>
        <v>0</v>
      </c>
      <c r="P128" s="65"/>
      <c r="Q128" s="55">
        <f>IF(P128="",0,COUNTA(P$2:P128))</f>
        <v>0</v>
      </c>
      <c r="R128" s="65"/>
      <c r="S128" s="55">
        <f>IF(R128="",0,COUNTA(R$2:R128))</f>
        <v>0</v>
      </c>
      <c r="T128" s="50">
        <f t="shared" si="6"/>
        <v>0</v>
      </c>
      <c r="U128" s="51" t="str">
        <f t="shared" si="4"/>
        <v>ECZYT ECZACIBASI YATIRIM</v>
      </c>
      <c r="V128" s="51">
        <f t="shared" si="5"/>
        <v>49.14</v>
      </c>
      <c r="W128" s="52">
        <f t="shared" si="7"/>
        <v>-1.1299999999999999</v>
      </c>
    </row>
    <row r="129" spans="1:23" x14ac:dyDescent="0.3">
      <c r="A129" s="68" t="s">
        <v>133</v>
      </c>
      <c r="B129" s="68"/>
      <c r="C129" s="68">
        <v>16.54</v>
      </c>
      <c r="D129" s="68">
        <v>9.9700000000000006</v>
      </c>
      <c r="E129" s="69">
        <v>93096430.010000005</v>
      </c>
      <c r="F129" s="70">
        <v>0.75694444444444453</v>
      </c>
      <c r="G129" s="63"/>
      <c r="H129" s="64"/>
      <c r="I129" s="55">
        <f>IF(H129="",0,COUNTA($H$2:H129))</f>
        <v>0</v>
      </c>
      <c r="J129" s="55"/>
      <c r="K129" s="55">
        <f>IF(J129="",0,COUNTA($J$2:J129))</f>
        <v>0</v>
      </c>
      <c r="L129" s="65"/>
      <c r="M129" s="55">
        <f>IF(L129="",0,COUNTA($L$2:L129))</f>
        <v>0</v>
      </c>
      <c r="N129" s="65"/>
      <c r="O129" s="55">
        <f>IF(N129="",0,COUNTA($N$2:N129))</f>
        <v>0</v>
      </c>
      <c r="P129" s="65"/>
      <c r="Q129" s="55">
        <f>IF(P129="",0,COUNTA(P$2:P129))</f>
        <v>0</v>
      </c>
      <c r="R129" s="65"/>
      <c r="S129" s="55">
        <f>IF(R129="",0,COUNTA(R$2:R129))</f>
        <v>0</v>
      </c>
      <c r="T129" s="50">
        <f t="shared" si="6"/>
        <v>0</v>
      </c>
      <c r="U129" s="51" t="str">
        <f t="shared" si="4"/>
        <v>EDATA E-DATA TEKNOLOJI</v>
      </c>
      <c r="V129" s="51">
        <f t="shared" si="5"/>
        <v>16.54</v>
      </c>
      <c r="W129" s="52">
        <f t="shared" si="7"/>
        <v>9.9700000000000006</v>
      </c>
    </row>
    <row r="130" spans="1:23" x14ac:dyDescent="0.3">
      <c r="A130" s="68" t="s">
        <v>134</v>
      </c>
      <c r="B130" s="68"/>
      <c r="C130" s="68">
        <v>3.41</v>
      </c>
      <c r="D130" s="68">
        <v>-1.45</v>
      </c>
      <c r="E130" s="69">
        <v>9182923.1300000008</v>
      </c>
      <c r="F130" s="70">
        <v>0.75694444444444453</v>
      </c>
      <c r="G130" s="63"/>
      <c r="H130" s="64"/>
      <c r="I130" s="55">
        <f>IF(H130="",0,COUNTA($H$2:H130))</f>
        <v>0</v>
      </c>
      <c r="J130" s="55"/>
      <c r="K130" s="55">
        <f>IF(J130="",0,COUNTA($J$2:J130))</f>
        <v>0</v>
      </c>
      <c r="L130" s="65"/>
      <c r="M130" s="55">
        <f>IF(L130="",0,COUNTA($L$2:L130))</f>
        <v>0</v>
      </c>
      <c r="N130" s="65"/>
      <c r="O130" s="55">
        <f>IF(N130="",0,COUNTA($N$2:N130))</f>
        <v>0</v>
      </c>
      <c r="P130" s="65"/>
      <c r="Q130" s="55">
        <f>IF(P130="",0,COUNTA(P$2:P130))</f>
        <v>0</v>
      </c>
      <c r="R130" s="65"/>
      <c r="S130" s="55">
        <f>IF(R130="",0,COUNTA(R$2:R130))</f>
        <v>0</v>
      </c>
      <c r="T130" s="50">
        <f t="shared" si="6"/>
        <v>0</v>
      </c>
      <c r="U130" s="51" t="str">
        <f t="shared" ref="U130:U193" si="8">A130</f>
        <v>EDIP EDIP GAYRIMENKUL</v>
      </c>
      <c r="V130" s="51">
        <f t="shared" ref="V130:V193" si="9">C130</f>
        <v>3.41</v>
      </c>
      <c r="W130" s="52">
        <f t="shared" si="7"/>
        <v>-1.45</v>
      </c>
    </row>
    <row r="131" spans="1:23" x14ac:dyDescent="0.3">
      <c r="A131" s="68" t="s">
        <v>135</v>
      </c>
      <c r="B131" s="68"/>
      <c r="C131" s="69">
        <v>1980.4</v>
      </c>
      <c r="D131" s="68">
        <v>1.95</v>
      </c>
      <c r="E131" s="69">
        <v>162238800.19999999</v>
      </c>
      <c r="F131" s="70">
        <v>0.75694444444444453</v>
      </c>
      <c r="G131" s="63"/>
      <c r="H131" s="64"/>
      <c r="I131" s="55">
        <f>IF(H131="",0,COUNTA($H$2:H131))</f>
        <v>0</v>
      </c>
      <c r="J131" s="55" t="s">
        <v>914</v>
      </c>
      <c r="K131" s="55">
        <f>IF(J131="",0,COUNTA($J$2:J131))</f>
        <v>7</v>
      </c>
      <c r="L131" s="65"/>
      <c r="M131" s="55">
        <f>IF(L131="",0,COUNTA($L$2:L131))</f>
        <v>0</v>
      </c>
      <c r="N131" s="65"/>
      <c r="O131" s="55">
        <f>IF(N131="",0,COUNTA($N$2:N131))</f>
        <v>0</v>
      </c>
      <c r="P131" s="65"/>
      <c r="Q131" s="55">
        <f>IF(P131="",0,COUNTA(P$2:P131))</f>
        <v>0</v>
      </c>
      <c r="R131" s="65"/>
      <c r="S131" s="55">
        <f>IF(R131="",0,COUNTA(R$2:R131))</f>
        <v>0</v>
      </c>
      <c r="T131" s="50">
        <f t="shared" ref="T131:T194" si="10">COUNTA(H131,J131,L131,N131,P131,R131)</f>
        <v>1</v>
      </c>
      <c r="U131" s="51" t="str">
        <f t="shared" si="8"/>
        <v>EGEEN EGE ENDUSTRI</v>
      </c>
      <c r="V131" s="51">
        <f t="shared" si="9"/>
        <v>1980.4</v>
      </c>
      <c r="W131" s="52">
        <f t="shared" ref="W131:W194" si="11">D131</f>
        <v>1.95</v>
      </c>
    </row>
    <row r="132" spans="1:23" x14ac:dyDescent="0.3">
      <c r="A132" s="68" t="s">
        <v>884</v>
      </c>
      <c r="B132" s="68"/>
      <c r="C132" s="69">
        <v>8.59</v>
      </c>
      <c r="D132" s="69">
        <v>-9.58</v>
      </c>
      <c r="E132" s="69">
        <v>65164825.07</v>
      </c>
      <c r="F132" s="70">
        <v>0.75694444444444453</v>
      </c>
      <c r="G132" s="63"/>
      <c r="H132" s="64"/>
      <c r="I132" s="55">
        <f>IF(H132="",0,COUNTA($H$2:H132))</f>
        <v>0</v>
      </c>
      <c r="J132" s="55"/>
      <c r="K132" s="55">
        <f>IF(J132="",0,COUNTA($J$2:J132))</f>
        <v>0</v>
      </c>
      <c r="L132" s="65"/>
      <c r="M132" s="55">
        <f>IF(L132="",0,COUNTA($L$2:L132))</f>
        <v>0</v>
      </c>
      <c r="N132" s="65"/>
      <c r="O132" s="55">
        <f>IF(N132="",0,COUNTA($N$2:N132))</f>
        <v>0</v>
      </c>
      <c r="P132" s="65"/>
      <c r="Q132" s="55">
        <f>IF(P132="",0,COUNTA(P$2:P132))</f>
        <v>0</v>
      </c>
      <c r="R132" s="65"/>
      <c r="S132" s="55">
        <f>IF(R132="",0,COUNTA(R$2:R132))</f>
        <v>0</v>
      </c>
      <c r="T132" s="50">
        <f t="shared" si="10"/>
        <v>0</v>
      </c>
      <c r="U132" s="51" t="str">
        <f t="shared" si="8"/>
        <v>EGEPO NASMED EGEPOL</v>
      </c>
      <c r="V132" s="51">
        <f t="shared" si="9"/>
        <v>8.59</v>
      </c>
      <c r="W132" s="52">
        <f t="shared" si="11"/>
        <v>-9.58</v>
      </c>
    </row>
    <row r="133" spans="1:23" x14ac:dyDescent="0.3">
      <c r="A133" s="68" t="s">
        <v>136</v>
      </c>
      <c r="B133" s="68"/>
      <c r="C133" s="68">
        <v>273.7</v>
      </c>
      <c r="D133" s="68">
        <v>5.27</v>
      </c>
      <c r="E133" s="69">
        <v>86205346.799999997</v>
      </c>
      <c r="F133" s="70">
        <v>0.75694444444444453</v>
      </c>
      <c r="G133" s="63"/>
      <c r="H133" s="64"/>
      <c r="I133" s="55">
        <f>IF(H133="",0,COUNTA($H$2:H133))</f>
        <v>0</v>
      </c>
      <c r="J133" s="55"/>
      <c r="K133" s="55">
        <f>IF(J133="",0,COUNTA($J$2:J133))</f>
        <v>0</v>
      </c>
      <c r="L133" s="65"/>
      <c r="M133" s="55">
        <f>IF(L133="",0,COUNTA($L$2:L133))</f>
        <v>0</v>
      </c>
      <c r="N133" s="65"/>
      <c r="O133" s="55">
        <f>IF(N133="",0,COUNTA($N$2:N133))</f>
        <v>0</v>
      </c>
      <c r="P133" s="65"/>
      <c r="Q133" s="55">
        <f>IF(P133="",0,COUNTA(P$2:P133))</f>
        <v>0</v>
      </c>
      <c r="R133" s="65"/>
      <c r="S133" s="55">
        <f>IF(R133="",0,COUNTA(R$2:R133))</f>
        <v>0</v>
      </c>
      <c r="T133" s="50">
        <f t="shared" si="10"/>
        <v>0</v>
      </c>
      <c r="U133" s="51" t="str">
        <f t="shared" si="8"/>
        <v>EGGUB EGE GUBRE</v>
      </c>
      <c r="V133" s="51">
        <f t="shared" si="9"/>
        <v>273.7</v>
      </c>
      <c r="W133" s="52">
        <f t="shared" si="11"/>
        <v>5.27</v>
      </c>
    </row>
    <row r="134" spans="1:23" x14ac:dyDescent="0.3">
      <c r="A134" s="68" t="s">
        <v>137</v>
      </c>
      <c r="B134" s="68"/>
      <c r="C134" s="68">
        <v>35.840000000000003</v>
      </c>
      <c r="D134" s="68">
        <v>0.11</v>
      </c>
      <c r="E134" s="69">
        <v>22636499.48</v>
      </c>
      <c r="F134" s="70">
        <v>0.75694444444444453</v>
      </c>
      <c r="G134" s="63"/>
      <c r="H134" s="64"/>
      <c r="I134" s="55">
        <f>IF(H134="",0,COUNTA($H$2:H134))</f>
        <v>0</v>
      </c>
      <c r="J134" s="55"/>
      <c r="K134" s="55">
        <f>IF(J134="",0,COUNTA($J$2:J134))</f>
        <v>0</v>
      </c>
      <c r="L134" s="65"/>
      <c r="M134" s="55">
        <f>IF(L134="",0,COUNTA($L$2:L134))</f>
        <v>0</v>
      </c>
      <c r="N134" s="65"/>
      <c r="O134" s="55">
        <f>IF(N134="",0,COUNTA($N$2:N134))</f>
        <v>0</v>
      </c>
      <c r="P134" s="65"/>
      <c r="Q134" s="55">
        <f>IF(P134="",0,COUNTA(P$2:P134))</f>
        <v>0</v>
      </c>
      <c r="R134" s="65"/>
      <c r="S134" s="55">
        <f>IF(R134="",0,COUNTA(R$2:R134))</f>
        <v>0</v>
      </c>
      <c r="T134" s="50">
        <f t="shared" si="10"/>
        <v>0</v>
      </c>
      <c r="U134" s="51" t="str">
        <f t="shared" si="8"/>
        <v>EGPRO EGE PROFIL</v>
      </c>
      <c r="V134" s="51">
        <f t="shared" si="9"/>
        <v>35.840000000000003</v>
      </c>
      <c r="W134" s="52">
        <f t="shared" si="11"/>
        <v>0.11</v>
      </c>
    </row>
    <row r="135" spans="1:23" x14ac:dyDescent="0.3">
      <c r="A135" s="68" t="s">
        <v>138</v>
      </c>
      <c r="B135" s="68"/>
      <c r="C135" s="68">
        <v>16.68</v>
      </c>
      <c r="D135" s="68">
        <v>-1.88</v>
      </c>
      <c r="E135" s="69">
        <v>16977286.850000001</v>
      </c>
      <c r="F135" s="70">
        <v>0.75694444444444453</v>
      </c>
      <c r="G135" s="63"/>
      <c r="H135" s="64"/>
      <c r="I135" s="55">
        <f>IF(H135="",0,COUNTA($H$2:H135))</f>
        <v>0</v>
      </c>
      <c r="J135" s="55"/>
      <c r="K135" s="55">
        <f>IF(J135="",0,COUNTA($J$2:J135))</f>
        <v>0</v>
      </c>
      <c r="L135" s="65"/>
      <c r="M135" s="55">
        <f>IF(L135="",0,COUNTA($L$2:L135))</f>
        <v>0</v>
      </c>
      <c r="N135" s="65"/>
      <c r="O135" s="55">
        <f>IF(N135="",0,COUNTA($N$2:N135))</f>
        <v>0</v>
      </c>
      <c r="P135" s="65"/>
      <c r="Q135" s="55">
        <f>IF(P135="",0,COUNTA(P$2:P135))</f>
        <v>0</v>
      </c>
      <c r="R135" s="65"/>
      <c r="S135" s="55">
        <f>IF(R135="",0,COUNTA(R$2:R135))</f>
        <v>0</v>
      </c>
      <c r="T135" s="50">
        <f t="shared" si="10"/>
        <v>0</v>
      </c>
      <c r="U135" s="51" t="str">
        <f t="shared" si="8"/>
        <v>EGSER EGE SERAMIK</v>
      </c>
      <c r="V135" s="51">
        <f t="shared" si="9"/>
        <v>16.68</v>
      </c>
      <c r="W135" s="52">
        <f t="shared" si="11"/>
        <v>-1.88</v>
      </c>
    </row>
    <row r="136" spans="1:23" x14ac:dyDescent="0.3">
      <c r="A136" s="68" t="s">
        <v>139</v>
      </c>
      <c r="B136" s="68"/>
      <c r="C136" s="68">
        <v>2.5099999999999998</v>
      </c>
      <c r="D136" s="68">
        <v>-0.79</v>
      </c>
      <c r="E136" s="69">
        <v>1247765244.49</v>
      </c>
      <c r="F136" s="70">
        <v>0.75694444444444453</v>
      </c>
      <c r="G136" s="63"/>
      <c r="H136" s="64"/>
      <c r="I136" s="55">
        <f>IF(H136="",0,COUNTA($H$2:H136))</f>
        <v>0</v>
      </c>
      <c r="J136" s="55"/>
      <c r="K136" s="55">
        <f>IF(J136="",0,COUNTA($J$2:J136))</f>
        <v>0</v>
      </c>
      <c r="L136" s="65"/>
      <c r="M136" s="55">
        <f>IF(L136="",0,COUNTA($L$2:L136))</f>
        <v>0</v>
      </c>
      <c r="N136" s="65"/>
      <c r="O136" s="55">
        <f>IF(N136="",0,COUNTA($N$2:N136))</f>
        <v>0</v>
      </c>
      <c r="P136" s="65"/>
      <c r="Q136" s="55">
        <f>IF(P136="",0,COUNTA(P$2:P136))</f>
        <v>0</v>
      </c>
      <c r="R136" s="65"/>
      <c r="S136" s="55">
        <f>IF(R136="",0,COUNTA(R$2:R136))</f>
        <v>0</v>
      </c>
      <c r="T136" s="50">
        <f t="shared" si="10"/>
        <v>0</v>
      </c>
      <c r="U136" s="51" t="str">
        <f t="shared" si="8"/>
        <v>EKGYO EMLAK KONUT GMYO</v>
      </c>
      <c r="V136" s="51">
        <f t="shared" si="9"/>
        <v>2.5099999999999998</v>
      </c>
      <c r="W136" s="52">
        <f t="shared" si="11"/>
        <v>-0.79</v>
      </c>
    </row>
    <row r="137" spans="1:23" x14ac:dyDescent="0.3">
      <c r="A137" s="68" t="s">
        <v>140</v>
      </c>
      <c r="B137" s="68"/>
      <c r="C137" s="68">
        <v>7.49</v>
      </c>
      <c r="D137" s="68">
        <v>-0.79</v>
      </c>
      <c r="E137" s="69">
        <v>565570.93999999994</v>
      </c>
      <c r="F137" s="70">
        <v>0.75694444444444453</v>
      </c>
      <c r="G137" s="63"/>
      <c r="H137" s="64"/>
      <c r="I137" s="55">
        <f>IF(H137="",0,COUNTA($H$2:H137))</f>
        <v>0</v>
      </c>
      <c r="J137" s="55"/>
      <c r="K137" s="55">
        <f>IF(J137="",0,COUNTA($J$2:J137))</f>
        <v>0</v>
      </c>
      <c r="L137" s="65"/>
      <c r="M137" s="55">
        <f>IF(L137="",0,COUNTA($L$2:L137))</f>
        <v>0</v>
      </c>
      <c r="N137" s="65"/>
      <c r="O137" s="55">
        <f>IF(N137="",0,COUNTA($N$2:N137))</f>
        <v>0</v>
      </c>
      <c r="P137" s="65"/>
      <c r="Q137" s="55">
        <f>IF(P137="",0,COUNTA(P$2:P137))</f>
        <v>0</v>
      </c>
      <c r="R137" s="65"/>
      <c r="S137" s="55">
        <f>IF(R137="",0,COUNTA(R$2:R137))</f>
        <v>0</v>
      </c>
      <c r="T137" s="50">
        <f t="shared" si="10"/>
        <v>0</v>
      </c>
      <c r="U137" s="51" t="str">
        <f t="shared" si="8"/>
        <v>EKIZ EKIZ KIMYA</v>
      </c>
      <c r="V137" s="51">
        <f t="shared" si="9"/>
        <v>7.49</v>
      </c>
      <c r="W137" s="52">
        <f t="shared" si="11"/>
        <v>-0.79</v>
      </c>
    </row>
    <row r="138" spans="1:23" x14ac:dyDescent="0.3">
      <c r="A138" s="68" t="s">
        <v>885</v>
      </c>
      <c r="B138" s="68"/>
      <c r="C138" s="68">
        <v>26.94</v>
      </c>
      <c r="D138" s="68">
        <v>-1.17</v>
      </c>
      <c r="E138" s="69">
        <v>42768085.840000004</v>
      </c>
      <c r="F138" s="70">
        <v>0.75694444444444453</v>
      </c>
      <c r="G138" s="63"/>
      <c r="H138" s="64"/>
      <c r="I138" s="55">
        <f>IF(H138="",0,COUNTA($H$2:H138))</f>
        <v>0</v>
      </c>
      <c r="J138" s="55"/>
      <c r="K138" s="55">
        <f>IF(J138="",0,COUNTA($J$2:J138))</f>
        <v>0</v>
      </c>
      <c r="L138" s="65"/>
      <c r="M138" s="55">
        <f>IF(L138="",0,COUNTA($L$2:L138))</f>
        <v>0</v>
      </c>
      <c r="N138" s="65"/>
      <c r="O138" s="55">
        <f>IF(N138="",0,COUNTA($N$2:N138))</f>
        <v>0</v>
      </c>
      <c r="P138" s="65"/>
      <c r="Q138" s="55">
        <f>IF(P138="",0,COUNTA(P$2:P138))</f>
        <v>0</v>
      </c>
      <c r="R138" s="65"/>
      <c r="S138" s="55">
        <f>IF(R138="",0,COUNTA(R$2:R138))</f>
        <v>0</v>
      </c>
      <c r="T138" s="50">
        <f t="shared" si="10"/>
        <v>0</v>
      </c>
      <c r="U138" s="51" t="str">
        <f t="shared" si="8"/>
        <v>ELITE ELITE NATUREL ORGANIK GIDA</v>
      </c>
      <c r="V138" s="51">
        <f t="shared" si="9"/>
        <v>26.94</v>
      </c>
      <c r="W138" s="52">
        <f t="shared" si="11"/>
        <v>-1.17</v>
      </c>
    </row>
    <row r="139" spans="1:23" x14ac:dyDescent="0.3">
      <c r="A139" s="68" t="s">
        <v>141</v>
      </c>
      <c r="B139" s="68"/>
      <c r="C139" s="68">
        <v>3.07</v>
      </c>
      <c r="D139" s="68">
        <v>1.99</v>
      </c>
      <c r="E139" s="69">
        <v>25989090.989999998</v>
      </c>
      <c r="F139" s="70">
        <v>0.75694444444444453</v>
      </c>
      <c r="G139" s="63"/>
      <c r="H139" s="64"/>
      <c r="I139" s="55">
        <f>IF(H139="",0,COUNTA($H$2:H139))</f>
        <v>0</v>
      </c>
      <c r="J139" s="55"/>
      <c r="K139" s="55">
        <f>IF(J139="",0,COUNTA($J$2:J139))</f>
        <v>0</v>
      </c>
      <c r="L139" s="65"/>
      <c r="M139" s="55">
        <f>IF(L139="",0,COUNTA($L$2:L139))</f>
        <v>0</v>
      </c>
      <c r="N139" s="65"/>
      <c r="O139" s="55">
        <f>IF(N139="",0,COUNTA($N$2:N139))</f>
        <v>0</v>
      </c>
      <c r="P139" s="65" t="s">
        <v>914</v>
      </c>
      <c r="Q139" s="55">
        <f>IF(P139="",0,COUNTA(P$2:P139))</f>
        <v>3</v>
      </c>
      <c r="R139" s="65"/>
      <c r="S139" s="55">
        <f>IF(R139="",0,COUNTA(R$2:R139))</f>
        <v>0</v>
      </c>
      <c r="T139" s="50">
        <f t="shared" si="10"/>
        <v>1</v>
      </c>
      <c r="U139" s="51" t="str">
        <f t="shared" si="8"/>
        <v>EMKEL EMEK ELEKTRIK</v>
      </c>
      <c r="V139" s="51">
        <f t="shared" si="9"/>
        <v>3.07</v>
      </c>
      <c r="W139" s="52">
        <f t="shared" si="11"/>
        <v>1.99</v>
      </c>
    </row>
    <row r="140" spans="1:23" x14ac:dyDescent="0.3">
      <c r="A140" s="68" t="s">
        <v>142</v>
      </c>
      <c r="B140" s="68"/>
      <c r="C140" s="68">
        <v>20.6</v>
      </c>
      <c r="D140" s="68">
        <v>-0.87</v>
      </c>
      <c r="E140" s="69">
        <v>244075.08</v>
      </c>
      <c r="F140" s="70">
        <v>0.75694444444444453</v>
      </c>
      <c r="G140" s="63"/>
      <c r="H140" s="64"/>
      <c r="I140" s="55">
        <f>IF(H140="",0,COUNTA($H$2:H140))</f>
        <v>0</v>
      </c>
      <c r="J140" s="55"/>
      <c r="K140" s="55">
        <f>IF(J140="",0,COUNTA($J$2:J140))</f>
        <v>0</v>
      </c>
      <c r="L140" s="65" t="s">
        <v>914</v>
      </c>
      <c r="M140" s="55">
        <f>IF(L140="",0,COUNTA($L$2:L140))</f>
        <v>3</v>
      </c>
      <c r="N140" s="65"/>
      <c r="O140" s="55">
        <f>IF(N140="",0,COUNTA($N$2:N140))</f>
        <v>0</v>
      </c>
      <c r="P140" s="65"/>
      <c r="Q140" s="55">
        <f>IF(P140="",0,COUNTA(P$2:P140))</f>
        <v>0</v>
      </c>
      <c r="R140" s="65"/>
      <c r="S140" s="55">
        <f>IF(R140="",0,COUNTA(R$2:R140))</f>
        <v>0</v>
      </c>
      <c r="T140" s="50">
        <f t="shared" si="10"/>
        <v>1</v>
      </c>
      <c r="U140" s="51" t="str">
        <f t="shared" si="8"/>
        <v>EMNIS EMINIS AMBALAJ</v>
      </c>
      <c r="V140" s="51">
        <f t="shared" si="9"/>
        <v>20.6</v>
      </c>
      <c r="W140" s="52">
        <f t="shared" si="11"/>
        <v>-0.87</v>
      </c>
    </row>
    <row r="141" spans="1:23" x14ac:dyDescent="0.3">
      <c r="A141" s="68" t="s">
        <v>143</v>
      </c>
      <c r="B141" s="68"/>
      <c r="C141" s="68">
        <v>14.22</v>
      </c>
      <c r="D141" s="68">
        <v>0.14000000000000001</v>
      </c>
      <c r="E141" s="69">
        <v>58076418.060000002</v>
      </c>
      <c r="F141" s="70">
        <v>0.75694444444444453</v>
      </c>
      <c r="G141" s="63"/>
      <c r="H141" s="64"/>
      <c r="I141" s="55">
        <f>IF(H141="",0,COUNTA($H$2:H141))</f>
        <v>0</v>
      </c>
      <c r="J141" s="55"/>
      <c r="K141" s="55">
        <f>IF(J141="",0,COUNTA($J$2:J141))</f>
        <v>0</v>
      </c>
      <c r="L141" s="65"/>
      <c r="M141" s="55">
        <f>IF(L141="",0,COUNTA($L$2:L141))</f>
        <v>0</v>
      </c>
      <c r="N141" s="65"/>
      <c r="O141" s="55">
        <f>IF(N141="",0,COUNTA($N$2:N141))</f>
        <v>0</v>
      </c>
      <c r="P141" s="65"/>
      <c r="Q141" s="55">
        <f>IF(P141="",0,COUNTA(P$2:P141))</f>
        <v>0</v>
      </c>
      <c r="R141" s="65"/>
      <c r="S141" s="55">
        <f>IF(R141="",0,COUNTA(R$2:R141))</f>
        <v>0</v>
      </c>
      <c r="T141" s="50">
        <f t="shared" si="10"/>
        <v>0</v>
      </c>
      <c r="U141" s="51" t="str">
        <f t="shared" si="8"/>
        <v>ENJSA ENERJISA ENERJI</v>
      </c>
      <c r="V141" s="51">
        <f t="shared" si="9"/>
        <v>14.22</v>
      </c>
      <c r="W141" s="52">
        <f t="shared" si="11"/>
        <v>0.14000000000000001</v>
      </c>
    </row>
    <row r="142" spans="1:23" x14ac:dyDescent="0.3">
      <c r="A142" s="68" t="s">
        <v>144</v>
      </c>
      <c r="B142" s="68"/>
      <c r="C142" s="68">
        <v>16.61</v>
      </c>
      <c r="D142" s="68">
        <v>0.42</v>
      </c>
      <c r="E142" s="69">
        <v>205290385.40000001</v>
      </c>
      <c r="F142" s="70">
        <v>0.75694444444444453</v>
      </c>
      <c r="G142" s="63"/>
      <c r="H142" s="64"/>
      <c r="I142" s="55">
        <f>IF(H142="",0,COUNTA($H$2:H142))</f>
        <v>0</v>
      </c>
      <c r="J142" s="55"/>
      <c r="K142" s="55">
        <f>IF(J142="",0,COUNTA($J$2:J142))</f>
        <v>0</v>
      </c>
      <c r="L142" s="65"/>
      <c r="M142" s="55">
        <f>IF(L142="",0,COUNTA($L$2:L142))</f>
        <v>0</v>
      </c>
      <c r="N142" s="65"/>
      <c r="O142" s="55">
        <f>IF(N142="",0,COUNTA($N$2:N142))</f>
        <v>0</v>
      </c>
      <c r="P142" s="65"/>
      <c r="Q142" s="55">
        <f>IF(P142="",0,COUNTA(P$2:P142))</f>
        <v>0</v>
      </c>
      <c r="R142" s="65"/>
      <c r="S142" s="55">
        <f>IF(R142="",0,COUNTA(R$2:R142))</f>
        <v>0</v>
      </c>
      <c r="T142" s="50">
        <f t="shared" si="10"/>
        <v>0</v>
      </c>
      <c r="U142" s="51" t="str">
        <f t="shared" si="8"/>
        <v>ENKAI ENKA INSAAT</v>
      </c>
      <c r="V142" s="51">
        <f t="shared" si="9"/>
        <v>16.61</v>
      </c>
      <c r="W142" s="52">
        <f t="shared" si="11"/>
        <v>0.42</v>
      </c>
    </row>
    <row r="143" spans="1:23" x14ac:dyDescent="0.3">
      <c r="A143" s="68" t="s">
        <v>145</v>
      </c>
      <c r="B143" s="68"/>
      <c r="C143" s="68">
        <v>24.26</v>
      </c>
      <c r="D143" s="68">
        <v>-4.1900000000000004</v>
      </c>
      <c r="E143" s="69">
        <v>5782871.3200000003</v>
      </c>
      <c r="F143" s="70">
        <v>0.75694444444444453</v>
      </c>
      <c r="G143" s="63"/>
      <c r="H143" s="64"/>
      <c r="I143" s="55">
        <f>IF(H143="",0,COUNTA($H$2:H143))</f>
        <v>0</v>
      </c>
      <c r="J143" s="55"/>
      <c r="K143" s="55">
        <f>IF(J143="",0,COUNTA($J$2:J143))</f>
        <v>0</v>
      </c>
      <c r="L143" s="65"/>
      <c r="M143" s="55">
        <f>IF(L143="",0,COUNTA($L$2:L143))</f>
        <v>0</v>
      </c>
      <c r="N143" s="65"/>
      <c r="O143" s="55">
        <f>IF(N143="",0,COUNTA($N$2:N143))</f>
        <v>0</v>
      </c>
      <c r="P143" s="65"/>
      <c r="Q143" s="55">
        <f>IF(P143="",0,COUNTA(P$2:P143))</f>
        <v>0</v>
      </c>
      <c r="R143" s="65"/>
      <c r="S143" s="55">
        <f>IF(R143="",0,COUNTA(R$2:R143))</f>
        <v>0</v>
      </c>
      <c r="T143" s="50">
        <f t="shared" si="10"/>
        <v>0</v>
      </c>
      <c r="U143" s="51" t="str">
        <f t="shared" si="8"/>
        <v>EPLAS EGEPLAST</v>
      </c>
      <c r="V143" s="51">
        <f t="shared" si="9"/>
        <v>24.26</v>
      </c>
      <c r="W143" s="52">
        <f t="shared" si="11"/>
        <v>-4.1900000000000004</v>
      </c>
    </row>
    <row r="144" spans="1:23" x14ac:dyDescent="0.3">
      <c r="A144" s="68" t="s">
        <v>146</v>
      </c>
      <c r="B144" s="68"/>
      <c r="C144" s="68">
        <v>144.1</v>
      </c>
      <c r="D144" s="68">
        <v>0.77</v>
      </c>
      <c r="E144" s="69">
        <v>72460629.099999994</v>
      </c>
      <c r="F144" s="70">
        <v>0.75694444444444453</v>
      </c>
      <c r="G144" s="63"/>
      <c r="H144" s="64"/>
      <c r="I144" s="55">
        <f>IF(H144="",0,COUNTA($H$2:H144))</f>
        <v>0</v>
      </c>
      <c r="J144" s="55"/>
      <c r="K144" s="55">
        <f>IF(J144="",0,COUNTA($J$2:J144))</f>
        <v>0</v>
      </c>
      <c r="L144" s="65"/>
      <c r="M144" s="55">
        <f>IF(L144="",0,COUNTA($L$2:L144))</f>
        <v>0</v>
      </c>
      <c r="N144" s="65"/>
      <c r="O144" s="55">
        <f>IF(N144="",0,COUNTA($N$2:N144))</f>
        <v>0</v>
      </c>
      <c r="P144" s="65"/>
      <c r="Q144" s="55">
        <f>IF(P144="",0,COUNTA(P$2:P144))</f>
        <v>0</v>
      </c>
      <c r="R144" s="65"/>
      <c r="S144" s="55">
        <f>IF(R144="",0,COUNTA(R$2:R144))</f>
        <v>0</v>
      </c>
      <c r="T144" s="50">
        <f t="shared" si="10"/>
        <v>0</v>
      </c>
      <c r="U144" s="51" t="str">
        <f t="shared" si="8"/>
        <v>ERBOS ERBOSAN</v>
      </c>
      <c r="V144" s="51">
        <f t="shared" si="9"/>
        <v>144.1</v>
      </c>
      <c r="W144" s="52">
        <f t="shared" si="11"/>
        <v>0.77</v>
      </c>
    </row>
    <row r="145" spans="1:23" x14ac:dyDescent="0.3">
      <c r="A145" s="68" t="s">
        <v>147</v>
      </c>
      <c r="B145" s="68"/>
      <c r="C145" s="68">
        <v>26.72</v>
      </c>
      <c r="D145" s="68">
        <v>1.21</v>
      </c>
      <c r="E145" s="69">
        <v>1273502108.52</v>
      </c>
      <c r="F145" s="70">
        <v>0.75694444444444453</v>
      </c>
      <c r="G145" s="63"/>
      <c r="H145" s="64"/>
      <c r="I145" s="55">
        <f>IF(H145="",0,COUNTA($H$2:H145))</f>
        <v>0</v>
      </c>
      <c r="J145" s="55"/>
      <c r="K145" s="55">
        <f>IF(J145="",0,COUNTA($J$2:J145))</f>
        <v>0</v>
      </c>
      <c r="L145" s="65"/>
      <c r="M145" s="55">
        <f>IF(L145="",0,COUNTA($L$2:L145))</f>
        <v>0</v>
      </c>
      <c r="N145" s="65"/>
      <c r="O145" s="55">
        <f>IF(N145="",0,COUNTA($N$2:N145))</f>
        <v>0</v>
      </c>
      <c r="P145" s="65"/>
      <c r="Q145" s="55">
        <f>IF(P145="",0,COUNTA(P$2:P145))</f>
        <v>0</v>
      </c>
      <c r="R145" s="65"/>
      <c r="S145" s="55">
        <f>IF(R145="",0,COUNTA(R$2:R145))</f>
        <v>0</v>
      </c>
      <c r="T145" s="50">
        <f t="shared" si="10"/>
        <v>0</v>
      </c>
      <c r="U145" s="51" t="str">
        <f t="shared" si="8"/>
        <v>EREGL EREGLI DEMIR CELIK</v>
      </c>
      <c r="V145" s="51">
        <f t="shared" si="9"/>
        <v>26.72</v>
      </c>
      <c r="W145" s="52">
        <f t="shared" si="11"/>
        <v>1.21</v>
      </c>
    </row>
    <row r="146" spans="1:23" x14ac:dyDescent="0.3">
      <c r="A146" s="68" t="s">
        <v>148</v>
      </c>
      <c r="B146" s="68"/>
      <c r="C146" s="68">
        <v>5.44</v>
      </c>
      <c r="D146" s="68">
        <v>2.06</v>
      </c>
      <c r="E146" s="69">
        <v>16321931.380000001</v>
      </c>
      <c r="F146" s="70">
        <v>0.75694444444444453</v>
      </c>
      <c r="G146" s="63"/>
      <c r="H146" s="64"/>
      <c r="I146" s="55">
        <f>IF(H146="",0,COUNTA($H$2:H146))</f>
        <v>0</v>
      </c>
      <c r="J146" s="55"/>
      <c r="K146" s="55">
        <f>IF(J146="",0,COUNTA($J$2:J146))</f>
        <v>0</v>
      </c>
      <c r="L146" s="65"/>
      <c r="M146" s="55">
        <f>IF(L146="",0,COUNTA($L$2:L146))</f>
        <v>0</v>
      </c>
      <c r="N146" s="65"/>
      <c r="O146" s="55">
        <f>IF(N146="",0,COUNTA($N$2:N146))</f>
        <v>0</v>
      </c>
      <c r="P146" s="65"/>
      <c r="Q146" s="55">
        <f>IF(P146="",0,COUNTA(P$2:P146))</f>
        <v>0</v>
      </c>
      <c r="R146" s="65"/>
      <c r="S146" s="55">
        <f>IF(R146="",0,COUNTA(R$2:R146))</f>
        <v>0</v>
      </c>
      <c r="T146" s="50">
        <f t="shared" si="10"/>
        <v>0</v>
      </c>
      <c r="U146" s="51" t="str">
        <f t="shared" si="8"/>
        <v>ERSU ERSU GIDA</v>
      </c>
      <c r="V146" s="51">
        <f t="shared" si="9"/>
        <v>5.44</v>
      </c>
      <c r="W146" s="52">
        <f t="shared" si="11"/>
        <v>2.06</v>
      </c>
    </row>
    <row r="147" spans="1:23" x14ac:dyDescent="0.3">
      <c r="A147" s="68" t="s">
        <v>149</v>
      </c>
      <c r="B147" s="68"/>
      <c r="C147" s="68">
        <v>33.18</v>
      </c>
      <c r="D147" s="68">
        <v>9.94</v>
      </c>
      <c r="E147" s="69">
        <v>37104156.079999998</v>
      </c>
      <c r="F147" s="70">
        <v>0.75694444444444453</v>
      </c>
      <c r="G147" s="63"/>
      <c r="H147" s="64"/>
      <c r="I147" s="55">
        <f>IF(H147="",0,COUNTA($H$2:H147))</f>
        <v>0</v>
      </c>
      <c r="J147" s="55"/>
      <c r="K147" s="55">
        <f>IF(J147="",0,COUNTA($J$2:J147))</f>
        <v>0</v>
      </c>
      <c r="L147" s="65"/>
      <c r="M147" s="55">
        <f>IF(L147="",0,COUNTA($L$2:L147))</f>
        <v>0</v>
      </c>
      <c r="N147" s="65"/>
      <c r="O147" s="55">
        <f>IF(N147="",0,COUNTA($N$2:N147))</f>
        <v>0</v>
      </c>
      <c r="P147" s="65"/>
      <c r="Q147" s="55">
        <f>IF(P147="",0,COUNTA(P$2:P147))</f>
        <v>0</v>
      </c>
      <c r="R147" s="65"/>
      <c r="S147" s="55">
        <f>IF(R147="",0,COUNTA(R$2:R147))</f>
        <v>0</v>
      </c>
      <c r="T147" s="50">
        <f t="shared" si="10"/>
        <v>0</v>
      </c>
      <c r="U147" s="51" t="str">
        <f t="shared" si="8"/>
        <v>ESCAR ESCAR TURIZM TASIMACILIK</v>
      </c>
      <c r="V147" s="51">
        <f t="shared" si="9"/>
        <v>33.18</v>
      </c>
      <c r="W147" s="52">
        <f t="shared" si="11"/>
        <v>9.94</v>
      </c>
    </row>
    <row r="148" spans="1:23" x14ac:dyDescent="0.3">
      <c r="A148" s="68" t="s">
        <v>150</v>
      </c>
      <c r="B148" s="68"/>
      <c r="C148" s="68">
        <v>6.39</v>
      </c>
      <c r="D148" s="68">
        <v>-0.31</v>
      </c>
      <c r="E148" s="69">
        <v>14488292.390000001</v>
      </c>
      <c r="F148" s="70">
        <v>0.75694444444444453</v>
      </c>
      <c r="G148" s="63"/>
      <c r="H148" s="64"/>
      <c r="I148" s="55">
        <f>IF(H148="",0,COUNTA($H$2:H148))</f>
        <v>0</v>
      </c>
      <c r="J148" s="55"/>
      <c r="K148" s="55">
        <f>IF(J148="",0,COUNTA($J$2:J148))</f>
        <v>0</v>
      </c>
      <c r="L148" s="65"/>
      <c r="M148" s="55">
        <f>IF(L148="",0,COUNTA($L$2:L148))</f>
        <v>0</v>
      </c>
      <c r="N148" s="65"/>
      <c r="O148" s="55">
        <f>IF(N148="",0,COUNTA($N$2:N148))</f>
        <v>0</v>
      </c>
      <c r="P148" s="65"/>
      <c r="Q148" s="55">
        <f>IF(P148="",0,COUNTA(P$2:P148))</f>
        <v>0</v>
      </c>
      <c r="R148" s="65"/>
      <c r="S148" s="55">
        <f>IF(R148="",0,COUNTA(R$2:R148))</f>
        <v>0</v>
      </c>
      <c r="T148" s="50">
        <f t="shared" si="10"/>
        <v>0</v>
      </c>
      <c r="U148" s="51" t="str">
        <f t="shared" si="8"/>
        <v>ESCOM ESCORT TEKNOLOJI</v>
      </c>
      <c r="V148" s="51">
        <f t="shared" si="9"/>
        <v>6.39</v>
      </c>
      <c r="W148" s="52">
        <f t="shared" si="11"/>
        <v>-0.31</v>
      </c>
    </row>
    <row r="149" spans="1:23" x14ac:dyDescent="0.3">
      <c r="A149" s="68" t="s">
        <v>151</v>
      </c>
      <c r="B149" s="68"/>
      <c r="C149" s="68">
        <v>31.1</v>
      </c>
      <c r="D149" s="68">
        <v>-1.58</v>
      </c>
      <c r="E149" s="69">
        <v>56210577.840000004</v>
      </c>
      <c r="F149" s="70">
        <v>0.75694444444444453</v>
      </c>
      <c r="G149" s="63"/>
      <c r="H149" s="64"/>
      <c r="I149" s="55">
        <f>IF(H149="",0,COUNTA($H$2:H149))</f>
        <v>0</v>
      </c>
      <c r="J149" s="55"/>
      <c r="K149" s="55">
        <f>IF(J149="",0,COUNTA($J$2:J149))</f>
        <v>0</v>
      </c>
      <c r="L149" s="65"/>
      <c r="M149" s="55">
        <f>IF(L149="",0,COUNTA($L$2:L149))</f>
        <v>0</v>
      </c>
      <c r="N149" s="65"/>
      <c r="O149" s="55">
        <f>IF(N149="",0,COUNTA($N$2:N149))</f>
        <v>0</v>
      </c>
      <c r="P149" s="65"/>
      <c r="Q149" s="55">
        <f>IF(P149="",0,COUNTA(P$2:P149))</f>
        <v>0</v>
      </c>
      <c r="R149" s="65"/>
      <c r="S149" s="55">
        <f>IF(R149="",0,COUNTA(R$2:R149))</f>
        <v>0</v>
      </c>
      <c r="T149" s="50">
        <f t="shared" si="10"/>
        <v>0</v>
      </c>
      <c r="U149" s="51" t="str">
        <f t="shared" si="8"/>
        <v>ESEN ESENBOGA ELEKTRIK</v>
      </c>
      <c r="V149" s="51">
        <f t="shared" si="9"/>
        <v>31.1</v>
      </c>
      <c r="W149" s="52">
        <f t="shared" si="11"/>
        <v>-1.58</v>
      </c>
    </row>
    <row r="150" spans="1:23" x14ac:dyDescent="0.3">
      <c r="A150" s="68" t="s">
        <v>152</v>
      </c>
      <c r="B150" s="68"/>
      <c r="C150" s="68">
        <v>5.1100000000000003</v>
      </c>
      <c r="D150" s="68">
        <v>0.2</v>
      </c>
      <c r="E150" s="69">
        <v>649469.53</v>
      </c>
      <c r="F150" s="70">
        <v>0.75694444444444453</v>
      </c>
      <c r="G150" s="63"/>
      <c r="H150" s="64"/>
      <c r="I150" s="55">
        <f>IF(H150="",0,COUNTA($H$2:H150))</f>
        <v>0</v>
      </c>
      <c r="J150" s="55"/>
      <c r="K150" s="55">
        <f>IF(J150="",0,COUNTA($J$2:J150))</f>
        <v>0</v>
      </c>
      <c r="L150" s="65"/>
      <c r="M150" s="55">
        <f>IF(L150="",0,COUNTA($L$2:L150))</f>
        <v>0</v>
      </c>
      <c r="N150" s="65"/>
      <c r="O150" s="55">
        <f>IF(N150="",0,COUNTA($N$2:N150))</f>
        <v>0</v>
      </c>
      <c r="P150" s="65"/>
      <c r="Q150" s="55">
        <f>IF(P150="",0,COUNTA(P$2:P150))</f>
        <v>0</v>
      </c>
      <c r="R150" s="65"/>
      <c r="S150" s="55">
        <f>IF(R150="",0,COUNTA(R$2:R150))</f>
        <v>0</v>
      </c>
      <c r="T150" s="50">
        <f t="shared" si="10"/>
        <v>0</v>
      </c>
      <c r="U150" s="51" t="str">
        <f t="shared" si="8"/>
        <v>ETILR ETILER GIDA</v>
      </c>
      <c r="V150" s="51">
        <f t="shared" si="9"/>
        <v>5.1100000000000003</v>
      </c>
      <c r="W150" s="52">
        <f t="shared" si="11"/>
        <v>0.2</v>
      </c>
    </row>
    <row r="151" spans="1:23" x14ac:dyDescent="0.3">
      <c r="A151" s="68" t="s">
        <v>153</v>
      </c>
      <c r="B151" s="68"/>
      <c r="C151" s="68">
        <v>3.75</v>
      </c>
      <c r="D151" s="68">
        <v>-3.1</v>
      </c>
      <c r="E151" s="69">
        <v>1755841.92</v>
      </c>
      <c r="F151" s="70">
        <v>0.75694444444444453</v>
      </c>
      <c r="G151" s="63"/>
      <c r="H151" s="64"/>
      <c r="I151" s="55">
        <f>IF(H151="",0,COUNTA($H$2:H151))</f>
        <v>0</v>
      </c>
      <c r="J151" s="55"/>
      <c r="K151" s="55">
        <f>IF(J151="",0,COUNTA($J$2:J151))</f>
        <v>0</v>
      </c>
      <c r="L151" s="65"/>
      <c r="M151" s="55">
        <f>IF(L151="",0,COUNTA($L$2:L151))</f>
        <v>0</v>
      </c>
      <c r="N151" s="65"/>
      <c r="O151" s="55">
        <f>IF(N151="",0,COUNTA($N$2:N151))</f>
        <v>0</v>
      </c>
      <c r="P151" s="65"/>
      <c r="Q151" s="55">
        <f>IF(P151="",0,COUNTA(P$2:P151))</f>
        <v>0</v>
      </c>
      <c r="R151" s="65"/>
      <c r="S151" s="55">
        <f>IF(R151="",0,COUNTA(R$2:R151))</f>
        <v>0</v>
      </c>
      <c r="T151" s="50">
        <f t="shared" si="10"/>
        <v>0</v>
      </c>
      <c r="U151" s="51" t="str">
        <f t="shared" si="8"/>
        <v>ETYAT EURO TREND YAT. ORT.</v>
      </c>
      <c r="V151" s="51">
        <f t="shared" si="9"/>
        <v>3.75</v>
      </c>
      <c r="W151" s="52">
        <f t="shared" si="11"/>
        <v>-3.1</v>
      </c>
    </row>
    <row r="152" spans="1:23" x14ac:dyDescent="0.3">
      <c r="A152" s="68" t="s">
        <v>154</v>
      </c>
      <c r="B152" s="68"/>
      <c r="C152" s="68">
        <v>2.31</v>
      </c>
      <c r="D152" s="68">
        <v>10</v>
      </c>
      <c r="E152" s="69">
        <v>23126463.129999999</v>
      </c>
      <c r="F152" s="70">
        <v>0.75694444444444453</v>
      </c>
      <c r="G152" s="63"/>
      <c r="H152" s="64"/>
      <c r="I152" s="55">
        <f>IF(H152="",0,COUNTA($H$2:H152))</f>
        <v>0</v>
      </c>
      <c r="J152" s="55"/>
      <c r="K152" s="55">
        <f>IF(J152="",0,COUNTA($J$2:J152))</f>
        <v>0</v>
      </c>
      <c r="L152" s="65"/>
      <c r="M152" s="55">
        <f>IF(L152="",0,COUNTA($L$2:L152))</f>
        <v>0</v>
      </c>
      <c r="N152" s="65"/>
      <c r="O152" s="55">
        <f>IF(N152="",0,COUNTA($N$2:N152))</f>
        <v>0</v>
      </c>
      <c r="P152" s="65"/>
      <c r="Q152" s="55">
        <f>IF(P152="",0,COUNTA(P$2:P152))</f>
        <v>0</v>
      </c>
      <c r="R152" s="65"/>
      <c r="S152" s="55">
        <f>IF(R152="",0,COUNTA(R$2:R152))</f>
        <v>0</v>
      </c>
      <c r="T152" s="50">
        <f t="shared" si="10"/>
        <v>0</v>
      </c>
      <c r="U152" s="51" t="str">
        <f t="shared" si="8"/>
        <v>EUHOL EURO YATIRIM HOLDING</v>
      </c>
      <c r="V152" s="51">
        <f t="shared" si="9"/>
        <v>2.31</v>
      </c>
      <c r="W152" s="52">
        <f t="shared" si="11"/>
        <v>10</v>
      </c>
    </row>
    <row r="153" spans="1:23" x14ac:dyDescent="0.3">
      <c r="A153" s="68" t="s">
        <v>155</v>
      </c>
      <c r="B153" s="68"/>
      <c r="C153" s="68">
        <v>3.76</v>
      </c>
      <c r="D153" s="68">
        <v>-4.33</v>
      </c>
      <c r="E153" s="69">
        <v>2395181.85</v>
      </c>
      <c r="F153" s="70">
        <v>0.75694444444444453</v>
      </c>
      <c r="G153" s="63"/>
      <c r="H153" s="64"/>
      <c r="I153" s="55">
        <f>IF(H153="",0,COUNTA($H$2:H153))</f>
        <v>0</v>
      </c>
      <c r="J153" s="55" t="s">
        <v>914</v>
      </c>
      <c r="K153" s="55">
        <f>IF(J153="",0,COUNTA($J$2:J153))</f>
        <v>8</v>
      </c>
      <c r="L153" s="65"/>
      <c r="M153" s="55">
        <f>IF(L153="",0,COUNTA($L$2:L153))</f>
        <v>0</v>
      </c>
      <c r="N153" s="65"/>
      <c r="O153" s="55">
        <f>IF(N153="",0,COUNTA($N$2:N153))</f>
        <v>0</v>
      </c>
      <c r="P153" s="65"/>
      <c r="Q153" s="55">
        <f>IF(P153="",0,COUNTA(P$2:P153))</f>
        <v>0</v>
      </c>
      <c r="R153" s="65"/>
      <c r="S153" s="55">
        <f>IF(R153="",0,COUNTA(R$2:R153))</f>
        <v>0</v>
      </c>
      <c r="T153" s="50">
        <f t="shared" si="10"/>
        <v>1</v>
      </c>
      <c r="U153" s="51" t="str">
        <f t="shared" si="8"/>
        <v>EUKYO EURO KAPITAL YAT. ORT.</v>
      </c>
      <c r="V153" s="51">
        <f t="shared" si="9"/>
        <v>3.76</v>
      </c>
      <c r="W153" s="52">
        <f t="shared" si="11"/>
        <v>-4.33</v>
      </c>
    </row>
    <row r="154" spans="1:23" x14ac:dyDescent="0.3">
      <c r="A154" s="68" t="s">
        <v>156</v>
      </c>
      <c r="B154" s="68"/>
      <c r="C154" s="68">
        <v>3.59</v>
      </c>
      <c r="D154" s="68">
        <v>-0.83</v>
      </c>
      <c r="E154" s="69">
        <v>1520317.07</v>
      </c>
      <c r="F154" s="70">
        <v>0.75694444444444453</v>
      </c>
      <c r="G154" s="63"/>
      <c r="H154" s="64"/>
      <c r="I154" s="55">
        <f>IF(H154="",0,COUNTA($H$2:H154))</f>
        <v>0</v>
      </c>
      <c r="J154" s="55"/>
      <c r="K154" s="55">
        <f>IF(J154="",0,COUNTA($J$2:J154))</f>
        <v>0</v>
      </c>
      <c r="L154" s="65"/>
      <c r="M154" s="55">
        <f>IF(L154="",0,COUNTA($L$2:L154))</f>
        <v>0</v>
      </c>
      <c r="N154" s="65"/>
      <c r="O154" s="55">
        <f>IF(N154="",0,COUNTA($N$2:N154))</f>
        <v>0</v>
      </c>
      <c r="P154" s="65" t="s">
        <v>914</v>
      </c>
      <c r="Q154" s="55">
        <f>IF(P154="",0,COUNTA(P$2:P154))</f>
        <v>4</v>
      </c>
      <c r="R154" s="65"/>
      <c r="S154" s="55">
        <f>IF(R154="",0,COUNTA(R$2:R154))</f>
        <v>0</v>
      </c>
      <c r="T154" s="50">
        <f t="shared" si="10"/>
        <v>1</v>
      </c>
      <c r="U154" s="51" t="str">
        <f t="shared" si="8"/>
        <v>EUYO EURO YAT. ORT.</v>
      </c>
      <c r="V154" s="51">
        <f t="shared" si="9"/>
        <v>3.59</v>
      </c>
      <c r="W154" s="52">
        <f t="shared" si="11"/>
        <v>-0.83</v>
      </c>
    </row>
    <row r="155" spans="1:23" x14ac:dyDescent="0.3">
      <c r="A155" s="68" t="s">
        <v>157</v>
      </c>
      <c r="B155" s="68"/>
      <c r="C155" s="68">
        <v>7.83</v>
      </c>
      <c r="D155" s="68">
        <v>-1.1399999999999999</v>
      </c>
      <c r="E155" s="69">
        <v>30926021.289999999</v>
      </c>
      <c r="F155" s="70">
        <v>0.75694444444444453</v>
      </c>
      <c r="G155" s="63"/>
      <c r="H155" s="64"/>
      <c r="I155" s="55">
        <f>IF(H155="",0,COUNTA($H$2:H155))</f>
        <v>0</v>
      </c>
      <c r="J155" s="55"/>
      <c r="K155" s="55">
        <f>IF(J155="",0,COUNTA($J$2:J155))</f>
        <v>0</v>
      </c>
      <c r="L155" s="65"/>
      <c r="M155" s="55">
        <f>IF(L155="",0,COUNTA($L$2:L155))</f>
        <v>0</v>
      </c>
      <c r="N155" s="65"/>
      <c r="O155" s="55">
        <f>IF(N155="",0,COUNTA($N$2:N155))</f>
        <v>0</v>
      </c>
      <c r="P155" s="65"/>
      <c r="Q155" s="55">
        <f>IF(P155="",0,COUNTA(P$2:P155))</f>
        <v>0</v>
      </c>
      <c r="R155" s="65"/>
      <c r="S155" s="55">
        <f>IF(R155="",0,COUNTA(R$2:R155))</f>
        <v>0</v>
      </c>
      <c r="T155" s="50">
        <f t="shared" si="10"/>
        <v>0</v>
      </c>
      <c r="U155" s="51" t="str">
        <f t="shared" si="8"/>
        <v>FADE FADE GIDA</v>
      </c>
      <c r="V155" s="51">
        <f t="shared" si="9"/>
        <v>7.83</v>
      </c>
      <c r="W155" s="52">
        <f t="shared" si="11"/>
        <v>-1.1399999999999999</v>
      </c>
    </row>
    <row r="156" spans="1:23" x14ac:dyDescent="0.3">
      <c r="A156" s="68" t="s">
        <v>158</v>
      </c>
      <c r="B156" s="68"/>
      <c r="C156" s="68">
        <v>32.979999999999997</v>
      </c>
      <c r="D156" s="68">
        <v>1.48</v>
      </c>
      <c r="E156" s="69">
        <v>151294620.25999999</v>
      </c>
      <c r="F156" s="70">
        <v>0.75694444444444453</v>
      </c>
      <c r="G156" s="63"/>
      <c r="H156" s="64"/>
      <c r="I156" s="55">
        <f>IF(H156="",0,COUNTA($H$2:H156))</f>
        <v>0</v>
      </c>
      <c r="J156" s="55"/>
      <c r="K156" s="55">
        <f>IF(J156="",0,COUNTA($J$2:J156))</f>
        <v>0</v>
      </c>
      <c r="L156" s="65" t="s">
        <v>914</v>
      </c>
      <c r="M156" s="55">
        <f>IF(L156="",0,COUNTA($L$2:L156))</f>
        <v>4</v>
      </c>
      <c r="N156" s="65"/>
      <c r="O156" s="55">
        <f>IF(N156="",0,COUNTA($N$2:N156))</f>
        <v>0</v>
      </c>
      <c r="P156" s="65"/>
      <c r="Q156" s="55">
        <f>IF(P156="",0,COUNTA(P$2:P156))</f>
        <v>0</v>
      </c>
      <c r="R156" s="65"/>
      <c r="S156" s="55">
        <f>IF(R156="",0,COUNTA(R$2:R156))</f>
        <v>0</v>
      </c>
      <c r="T156" s="50">
        <f t="shared" si="10"/>
        <v>1</v>
      </c>
      <c r="U156" s="51" t="str">
        <f t="shared" si="8"/>
        <v>FENER FENERBAHCE FUTBOL</v>
      </c>
      <c r="V156" s="51">
        <f t="shared" si="9"/>
        <v>32.979999999999997</v>
      </c>
      <c r="W156" s="52">
        <f t="shared" si="11"/>
        <v>1.48</v>
      </c>
    </row>
    <row r="157" spans="1:23" x14ac:dyDescent="0.3">
      <c r="A157" s="68" t="s">
        <v>159</v>
      </c>
      <c r="B157" s="68"/>
      <c r="C157" s="68">
        <v>3.14</v>
      </c>
      <c r="D157" s="68">
        <v>9.7899999999999991</v>
      </c>
      <c r="E157" s="69">
        <v>121442427.44</v>
      </c>
      <c r="F157" s="70">
        <v>0.75694444444444453</v>
      </c>
      <c r="G157" s="63"/>
      <c r="H157" s="64"/>
      <c r="I157" s="55">
        <f>IF(H157="",0,COUNTA($H$2:H157))</f>
        <v>0</v>
      </c>
      <c r="J157" s="55"/>
      <c r="K157" s="55">
        <f>IF(J157="",0,COUNTA($J$2:J157))</f>
        <v>0</v>
      </c>
      <c r="L157" s="65"/>
      <c r="M157" s="55">
        <f>IF(L157="",0,COUNTA($L$2:L157))</f>
        <v>0</v>
      </c>
      <c r="N157" s="65"/>
      <c r="O157" s="55">
        <f>IF(N157="",0,COUNTA($N$2:N157))</f>
        <v>0</v>
      </c>
      <c r="P157" s="65"/>
      <c r="Q157" s="55">
        <f>IF(P157="",0,COUNTA(P$2:P157))</f>
        <v>0</v>
      </c>
      <c r="R157" s="65"/>
      <c r="S157" s="55">
        <f>IF(R157="",0,COUNTA(R$2:R157))</f>
        <v>0</v>
      </c>
      <c r="T157" s="50">
        <f t="shared" si="10"/>
        <v>0</v>
      </c>
      <c r="U157" s="51" t="str">
        <f t="shared" si="8"/>
        <v>FLAP FLAP KONGRE TOPLANTI HIZ.</v>
      </c>
      <c r="V157" s="51">
        <f t="shared" si="9"/>
        <v>3.14</v>
      </c>
      <c r="W157" s="52">
        <f t="shared" si="11"/>
        <v>9.7899999999999991</v>
      </c>
    </row>
    <row r="158" spans="1:23" x14ac:dyDescent="0.3">
      <c r="A158" s="68" t="s">
        <v>160</v>
      </c>
      <c r="B158" s="68"/>
      <c r="C158" s="68">
        <v>140.19999999999999</v>
      </c>
      <c r="D158" s="68">
        <v>3.85</v>
      </c>
      <c r="E158" s="69">
        <v>48838888.799999997</v>
      </c>
      <c r="F158" s="70">
        <v>0.75694444444444453</v>
      </c>
      <c r="G158" s="63"/>
      <c r="H158" s="64"/>
      <c r="I158" s="55">
        <f>IF(H158="",0,COUNTA($H$2:H158))</f>
        <v>0</v>
      </c>
      <c r="J158" s="55"/>
      <c r="K158" s="55">
        <f>IF(J158="",0,COUNTA($J$2:J158))</f>
        <v>0</v>
      </c>
      <c r="L158" s="65"/>
      <c r="M158" s="55">
        <f>IF(L158="",0,COUNTA($L$2:L158))</f>
        <v>0</v>
      </c>
      <c r="N158" s="65"/>
      <c r="O158" s="55">
        <f>IF(N158="",0,COUNTA($N$2:N158))</f>
        <v>0</v>
      </c>
      <c r="P158" s="65" t="s">
        <v>914</v>
      </c>
      <c r="Q158" s="55">
        <f>IF(P158="",0,COUNTA(P$2:P158))</f>
        <v>5</v>
      </c>
      <c r="R158" s="65"/>
      <c r="S158" s="55">
        <f>IF(R158="",0,COUNTA(R$2:R158))</f>
        <v>0</v>
      </c>
      <c r="T158" s="50">
        <f t="shared" si="10"/>
        <v>1</v>
      </c>
      <c r="U158" s="51" t="str">
        <f t="shared" si="8"/>
        <v>FMIZP F-M IZMIT PISTON</v>
      </c>
      <c r="V158" s="51">
        <f t="shared" si="9"/>
        <v>140.19999999999999</v>
      </c>
      <c r="W158" s="52">
        <f t="shared" si="11"/>
        <v>3.85</v>
      </c>
    </row>
    <row r="159" spans="1:23" x14ac:dyDescent="0.3">
      <c r="A159" s="68" t="s">
        <v>161</v>
      </c>
      <c r="B159" s="68"/>
      <c r="C159" s="68">
        <v>13.71</v>
      </c>
      <c r="D159" s="68">
        <v>-1.01</v>
      </c>
      <c r="E159" s="69">
        <v>6328192.5999999996</v>
      </c>
      <c r="F159" s="70">
        <v>0.75694444444444453</v>
      </c>
      <c r="G159" s="63"/>
      <c r="H159" s="64"/>
      <c r="I159" s="55">
        <f>IF(H159="",0,COUNTA($H$2:H159))</f>
        <v>0</v>
      </c>
      <c r="J159" s="55"/>
      <c r="K159" s="55">
        <f>IF(J159="",0,COUNTA($J$2:J159))</f>
        <v>0</v>
      </c>
      <c r="L159" s="65"/>
      <c r="M159" s="55">
        <f>IF(L159="",0,COUNTA($L$2:L159))</f>
        <v>0</v>
      </c>
      <c r="N159" s="65"/>
      <c r="O159" s="55">
        <f>IF(N159="",0,COUNTA($N$2:N159))</f>
        <v>0</v>
      </c>
      <c r="P159" s="65"/>
      <c r="Q159" s="55">
        <f>IF(P159="",0,COUNTA(P$2:P159))</f>
        <v>0</v>
      </c>
      <c r="R159" s="65" t="s">
        <v>914</v>
      </c>
      <c r="S159" s="55">
        <f>IF(R159="",0,COUNTA(R$2:R159))</f>
        <v>4</v>
      </c>
      <c r="T159" s="50">
        <f t="shared" si="10"/>
        <v>1</v>
      </c>
      <c r="U159" s="51" t="str">
        <f t="shared" si="8"/>
        <v>FONET FONET BILGI TEKNOLOJILERI</v>
      </c>
      <c r="V159" s="51">
        <f t="shared" si="9"/>
        <v>13.71</v>
      </c>
      <c r="W159" s="52">
        <f t="shared" si="11"/>
        <v>-1.01</v>
      </c>
    </row>
    <row r="160" spans="1:23" x14ac:dyDescent="0.3">
      <c r="A160" s="68" t="s">
        <v>861</v>
      </c>
      <c r="B160" s="68"/>
      <c r="C160" s="68">
        <v>1.3</v>
      </c>
      <c r="D160" s="68">
        <v>0</v>
      </c>
      <c r="E160" s="69">
        <v>12997638.560000001</v>
      </c>
      <c r="F160" s="70">
        <v>0.75694444444444453</v>
      </c>
      <c r="G160" s="63"/>
      <c r="H160" s="64"/>
      <c r="I160" s="55">
        <f>IF(H160="",0,COUNTA($H$2:H160))</f>
        <v>0</v>
      </c>
      <c r="J160" s="55"/>
      <c r="K160" s="55">
        <f>IF(J160="",0,COUNTA($J$2:J160))</f>
        <v>0</v>
      </c>
      <c r="L160" s="65"/>
      <c r="M160" s="55">
        <f>IF(L160="",0,COUNTA($L$2:L160))</f>
        <v>0</v>
      </c>
      <c r="N160" s="65"/>
      <c r="O160" s="55">
        <f>IF(N160="",0,COUNTA($N$2:N160))</f>
        <v>0</v>
      </c>
      <c r="P160" s="65"/>
      <c r="Q160" s="55">
        <f>IF(P160="",0,COUNTA(P$2:P160))</f>
        <v>0</v>
      </c>
      <c r="R160" s="65"/>
      <c r="S160" s="55">
        <f>IF(R160="",0,COUNTA(R$2:R160))</f>
        <v>0</v>
      </c>
      <c r="T160" s="50">
        <f t="shared" si="10"/>
        <v>0</v>
      </c>
      <c r="U160" s="51" t="str">
        <f t="shared" si="8"/>
        <v>FORMT FORMET METAL VE CAM</v>
      </c>
      <c r="V160" s="51">
        <f t="shared" si="9"/>
        <v>1.3</v>
      </c>
      <c r="W160" s="52">
        <f t="shared" si="11"/>
        <v>0</v>
      </c>
    </row>
    <row r="161" spans="1:23" x14ac:dyDescent="0.3">
      <c r="A161" s="68" t="s">
        <v>162</v>
      </c>
      <c r="B161" s="68"/>
      <c r="C161" s="68">
        <v>3.98</v>
      </c>
      <c r="D161" s="68">
        <v>1.02</v>
      </c>
      <c r="E161" s="69">
        <v>25297089.629999999</v>
      </c>
      <c r="F161" s="70">
        <v>0.75694444444444453</v>
      </c>
      <c r="G161" s="63"/>
      <c r="H161" s="64"/>
      <c r="I161" s="55">
        <f>IF(H161="",0,COUNTA($H$2:H161))</f>
        <v>0</v>
      </c>
      <c r="J161" s="55"/>
      <c r="K161" s="55">
        <f>IF(J161="",0,COUNTA($J$2:J161))</f>
        <v>0</v>
      </c>
      <c r="L161" s="65"/>
      <c r="M161" s="55">
        <f>IF(L161="",0,COUNTA($L$2:L161))</f>
        <v>0</v>
      </c>
      <c r="N161" s="65"/>
      <c r="O161" s="55">
        <f>IF(N161="",0,COUNTA($N$2:N161))</f>
        <v>0</v>
      </c>
      <c r="P161" s="65"/>
      <c r="Q161" s="55">
        <f>IF(P161="",0,COUNTA(P$2:P161))</f>
        <v>0</v>
      </c>
      <c r="R161" s="65"/>
      <c r="S161" s="55">
        <f>IF(R161="",0,COUNTA(R$2:R161))</f>
        <v>0</v>
      </c>
      <c r="T161" s="50">
        <f t="shared" si="10"/>
        <v>0</v>
      </c>
      <c r="U161" s="51" t="str">
        <f t="shared" si="8"/>
        <v>FRIGO FRIGO PAK GIDA</v>
      </c>
      <c r="V161" s="51">
        <f t="shared" si="9"/>
        <v>3.98</v>
      </c>
      <c r="W161" s="52">
        <f t="shared" si="11"/>
        <v>1.02</v>
      </c>
    </row>
    <row r="162" spans="1:23" x14ac:dyDescent="0.3">
      <c r="A162" s="68" t="s">
        <v>163</v>
      </c>
      <c r="B162" s="68"/>
      <c r="C162" s="68">
        <v>258.5</v>
      </c>
      <c r="D162" s="68">
        <v>-1.6</v>
      </c>
      <c r="E162" s="69">
        <v>350359451.30000001</v>
      </c>
      <c r="F162" s="70">
        <v>0.75694444444444453</v>
      </c>
      <c r="G162" s="63"/>
      <c r="H162" s="64"/>
      <c r="I162" s="55">
        <f>IF(H162="",0,COUNTA($H$2:H162))</f>
        <v>0</v>
      </c>
      <c r="J162" s="55"/>
      <c r="K162" s="55">
        <f>IF(J162="",0,COUNTA($J$2:J162))</f>
        <v>0</v>
      </c>
      <c r="L162" s="65"/>
      <c r="M162" s="55">
        <f>IF(L162="",0,COUNTA($L$2:L162))</f>
        <v>0</v>
      </c>
      <c r="N162" s="65"/>
      <c r="O162" s="55">
        <f>IF(N162="",0,COUNTA($N$2:N162))</f>
        <v>0</v>
      </c>
      <c r="P162" s="65"/>
      <c r="Q162" s="55">
        <f>IF(P162="",0,COUNTA(P$2:P162))</f>
        <v>0</v>
      </c>
      <c r="R162" s="65"/>
      <c r="S162" s="55">
        <f>IF(R162="",0,COUNTA(R$2:R162))</f>
        <v>0</v>
      </c>
      <c r="T162" s="50">
        <f t="shared" si="10"/>
        <v>0</v>
      </c>
      <c r="U162" s="51" t="str">
        <f t="shared" si="8"/>
        <v>FROTO FORD OTOSAN</v>
      </c>
      <c r="V162" s="51">
        <f t="shared" si="9"/>
        <v>258.5</v>
      </c>
      <c r="W162" s="52">
        <f t="shared" si="11"/>
        <v>-1.6</v>
      </c>
    </row>
    <row r="163" spans="1:23" x14ac:dyDescent="0.3">
      <c r="A163" s="68" t="s">
        <v>164</v>
      </c>
      <c r="B163" s="68"/>
      <c r="C163" s="68">
        <v>11.73</v>
      </c>
      <c r="D163" s="68">
        <v>-1.1000000000000001</v>
      </c>
      <c r="E163" s="69">
        <v>1779719051.98</v>
      </c>
      <c r="F163" s="70">
        <v>0.75694444444444453</v>
      </c>
      <c r="G163" s="63"/>
      <c r="H163" s="64"/>
      <c r="I163" s="55">
        <f>IF(H163="",0,COUNTA($H$2:H163))</f>
        <v>0</v>
      </c>
      <c r="J163" s="55"/>
      <c r="K163" s="55">
        <f>IF(J163="",0,COUNTA($J$2:J163))</f>
        <v>0</v>
      </c>
      <c r="L163" s="65"/>
      <c r="M163" s="55">
        <f>IF(L163="",0,COUNTA($L$2:L163))</f>
        <v>0</v>
      </c>
      <c r="N163" s="65"/>
      <c r="O163" s="55">
        <f>IF(N163="",0,COUNTA($N$2:N163))</f>
        <v>0</v>
      </c>
      <c r="P163" s="65"/>
      <c r="Q163" s="55">
        <f>IF(P163="",0,COUNTA(P$2:P163))</f>
        <v>0</v>
      </c>
      <c r="R163" s="65"/>
      <c r="S163" s="55">
        <f>IF(R163="",0,COUNTA(R$2:R163))</f>
        <v>0</v>
      </c>
      <c r="T163" s="50">
        <f t="shared" si="10"/>
        <v>0</v>
      </c>
      <c r="U163" s="51" t="str">
        <f t="shared" si="8"/>
        <v>GARAN GARANTI BANKASI</v>
      </c>
      <c r="V163" s="51">
        <f t="shared" si="9"/>
        <v>11.73</v>
      </c>
      <c r="W163" s="52">
        <f t="shared" si="11"/>
        <v>-1.1000000000000001</v>
      </c>
    </row>
    <row r="164" spans="1:23" x14ac:dyDescent="0.3">
      <c r="A164" s="68" t="s">
        <v>165</v>
      </c>
      <c r="B164" s="68"/>
      <c r="C164" s="68">
        <v>13.65</v>
      </c>
      <c r="D164" s="68">
        <v>1.87</v>
      </c>
      <c r="E164" s="69">
        <v>2591851.34</v>
      </c>
      <c r="F164" s="70">
        <v>0.75694444444444453</v>
      </c>
      <c r="G164" s="63"/>
      <c r="H164" s="64" t="s">
        <v>914</v>
      </c>
      <c r="I164" s="55">
        <f>IF(H164="",0,COUNTA($H$2:H164))</f>
        <v>7</v>
      </c>
      <c r="J164" s="55"/>
      <c r="K164" s="55">
        <f>IF(J164="",0,COUNTA($J$2:J164))</f>
        <v>0</v>
      </c>
      <c r="L164" s="65"/>
      <c r="M164" s="55">
        <f>IF(L164="",0,COUNTA($L$2:L164))</f>
        <v>0</v>
      </c>
      <c r="N164" s="65"/>
      <c r="O164" s="55">
        <f>IF(N164="",0,COUNTA($N$2:N164))</f>
        <v>0</v>
      </c>
      <c r="P164" s="65"/>
      <c r="Q164" s="55">
        <f>IF(P164="",0,COUNTA(P$2:P164))</f>
        <v>0</v>
      </c>
      <c r="R164" s="65"/>
      <c r="S164" s="55">
        <f>IF(R164="",0,COUNTA(R$2:R164))</f>
        <v>0</v>
      </c>
      <c r="T164" s="50">
        <f t="shared" si="10"/>
        <v>1</v>
      </c>
      <c r="U164" s="51" t="str">
        <f t="shared" si="8"/>
        <v>GARFA GARANTI FAKTORING</v>
      </c>
      <c r="V164" s="51">
        <f t="shared" si="9"/>
        <v>13.65</v>
      </c>
      <c r="W164" s="52">
        <f t="shared" si="11"/>
        <v>1.87</v>
      </c>
    </row>
    <row r="165" spans="1:23" x14ac:dyDescent="0.3">
      <c r="A165" s="68" t="s">
        <v>166</v>
      </c>
      <c r="B165" s="68"/>
      <c r="C165" s="68">
        <v>7.8</v>
      </c>
      <c r="D165" s="68">
        <v>-0.76</v>
      </c>
      <c r="E165" s="69">
        <v>20218285.829999998</v>
      </c>
      <c r="F165" s="70">
        <v>0.75694444444444453</v>
      </c>
      <c r="G165" s="63"/>
      <c r="H165" s="64"/>
      <c r="I165" s="55">
        <f>IF(H165="",0,COUNTA($H$2:H165))</f>
        <v>0</v>
      </c>
      <c r="J165" s="55"/>
      <c r="K165" s="55">
        <f>IF(J165="",0,COUNTA($J$2:J165))</f>
        <v>0</v>
      </c>
      <c r="L165" s="65"/>
      <c r="M165" s="55">
        <f>IF(L165="",0,COUNTA($L$2:L165))</f>
        <v>0</v>
      </c>
      <c r="N165" s="65"/>
      <c r="O165" s="55">
        <f>IF(N165="",0,COUNTA($N$2:N165))</f>
        <v>0</v>
      </c>
      <c r="P165" s="65"/>
      <c r="Q165" s="55">
        <f>IF(P165="",0,COUNTA(P$2:P165))</f>
        <v>0</v>
      </c>
      <c r="R165" s="65"/>
      <c r="S165" s="55">
        <f>IF(R165="",0,COUNTA(R$2:R165))</f>
        <v>0</v>
      </c>
      <c r="T165" s="50">
        <f t="shared" si="10"/>
        <v>0</v>
      </c>
      <c r="U165" s="51" t="str">
        <f t="shared" si="8"/>
        <v>GEDIK GEDIK Y. MEN. DEG.</v>
      </c>
      <c r="V165" s="51">
        <f t="shared" si="9"/>
        <v>7.8</v>
      </c>
      <c r="W165" s="52">
        <f t="shared" si="11"/>
        <v>-0.76</v>
      </c>
    </row>
    <row r="166" spans="1:23" x14ac:dyDescent="0.3">
      <c r="A166" s="68" t="s">
        <v>167</v>
      </c>
      <c r="B166" s="68"/>
      <c r="C166" s="68">
        <v>19.47</v>
      </c>
      <c r="D166" s="68">
        <v>-1.52</v>
      </c>
      <c r="E166" s="69">
        <v>26114141.579999998</v>
      </c>
      <c r="F166" s="70">
        <v>0.75694444444444453</v>
      </c>
      <c r="G166" s="63"/>
      <c r="H166" s="64"/>
      <c r="I166" s="55">
        <f>IF(H166="",0,COUNTA($H$2:H166))</f>
        <v>0</v>
      </c>
      <c r="J166" s="55"/>
      <c r="K166" s="55">
        <f>IF(J166="",0,COUNTA($J$2:J166))</f>
        <v>0</v>
      </c>
      <c r="L166" s="65"/>
      <c r="M166" s="55">
        <f>IF(L166="",0,COUNTA($L$2:L166))</f>
        <v>0</v>
      </c>
      <c r="N166" s="65"/>
      <c r="O166" s="55">
        <f>IF(N166="",0,COUNTA($N$2:N166))</f>
        <v>0</v>
      </c>
      <c r="P166" s="65"/>
      <c r="Q166" s="55">
        <f>IF(P166="",0,COUNTA(P$2:P166))</f>
        <v>0</v>
      </c>
      <c r="R166" s="65"/>
      <c r="S166" s="55">
        <f>IF(R166="",0,COUNTA(R$2:R166))</f>
        <v>0</v>
      </c>
      <c r="T166" s="50">
        <f t="shared" si="10"/>
        <v>0</v>
      </c>
      <c r="U166" s="51" t="str">
        <f t="shared" si="8"/>
        <v>GEDZA GEDIZ AMBALAJ</v>
      </c>
      <c r="V166" s="51">
        <f t="shared" si="9"/>
        <v>19.47</v>
      </c>
      <c r="W166" s="52">
        <f t="shared" si="11"/>
        <v>-1.52</v>
      </c>
    </row>
    <row r="167" spans="1:23" x14ac:dyDescent="0.3">
      <c r="A167" s="68" t="s">
        <v>862</v>
      </c>
      <c r="B167" s="68"/>
      <c r="C167" s="68">
        <v>13.52</v>
      </c>
      <c r="D167" s="68">
        <v>-2.87</v>
      </c>
      <c r="E167" s="69">
        <v>51424940.590000004</v>
      </c>
      <c r="F167" s="70">
        <v>0.75694444444444453</v>
      </c>
      <c r="G167" s="63"/>
      <c r="H167" s="64"/>
      <c r="I167" s="55">
        <f>IF(H167="",0,COUNTA($H$2:H167))</f>
        <v>0</v>
      </c>
      <c r="J167" s="55"/>
      <c r="K167" s="55">
        <f>IF(J167="",0,COUNTA($J$2:J167))</f>
        <v>0</v>
      </c>
      <c r="L167" s="65"/>
      <c r="M167" s="55">
        <f>IF(L167="",0,COUNTA($L$2:L167))</f>
        <v>0</v>
      </c>
      <c r="N167" s="65"/>
      <c r="O167" s="55">
        <f>IF(N167="",0,COUNTA($N$2:N167))</f>
        <v>0</v>
      </c>
      <c r="P167" s="65"/>
      <c r="Q167" s="55">
        <f>IF(P167="",0,COUNTA(P$2:P167))</f>
        <v>0</v>
      </c>
      <c r="R167" s="65"/>
      <c r="S167" s="55">
        <f>IF(R167="",0,COUNTA(R$2:R167))</f>
        <v>0</v>
      </c>
      <c r="T167" s="50">
        <f t="shared" si="10"/>
        <v>0</v>
      </c>
      <c r="U167" s="51" t="str">
        <f t="shared" si="8"/>
        <v>GENIL GEN ILAC</v>
      </c>
      <c r="V167" s="51">
        <f t="shared" si="9"/>
        <v>13.52</v>
      </c>
      <c r="W167" s="52">
        <f t="shared" si="11"/>
        <v>-2.87</v>
      </c>
    </row>
    <row r="168" spans="1:23" x14ac:dyDescent="0.3">
      <c r="A168" s="68" t="s">
        <v>168</v>
      </c>
      <c r="B168" s="68"/>
      <c r="C168" s="68">
        <v>3.74</v>
      </c>
      <c r="D168" s="68">
        <v>-1.84</v>
      </c>
      <c r="E168" s="69">
        <v>11667183.529999999</v>
      </c>
      <c r="F168" s="70">
        <v>0.75694444444444453</v>
      </c>
      <c r="G168" s="63"/>
      <c r="H168" s="64"/>
      <c r="I168" s="55">
        <f>IF(H168="",0,COUNTA($H$2:H168))</f>
        <v>0</v>
      </c>
      <c r="J168" s="55"/>
      <c r="K168" s="55">
        <f>IF(J168="",0,COUNTA($J$2:J168))</f>
        <v>0</v>
      </c>
      <c r="L168" s="65"/>
      <c r="M168" s="55">
        <f>IF(L168="",0,COUNTA($L$2:L168))</f>
        <v>0</v>
      </c>
      <c r="N168" s="65"/>
      <c r="O168" s="55">
        <f>IF(N168="",0,COUNTA($N$2:N168))</f>
        <v>0</v>
      </c>
      <c r="P168" s="65"/>
      <c r="Q168" s="55">
        <f>IF(P168="",0,COUNTA(P$2:P168))</f>
        <v>0</v>
      </c>
      <c r="R168" s="65"/>
      <c r="S168" s="55">
        <f>IF(R168="",0,COUNTA(R$2:R168))</f>
        <v>0</v>
      </c>
      <c r="T168" s="50">
        <f t="shared" si="10"/>
        <v>0</v>
      </c>
      <c r="U168" s="51" t="str">
        <f t="shared" si="8"/>
        <v>GENTS GENTAS</v>
      </c>
      <c r="V168" s="51">
        <f t="shared" si="9"/>
        <v>3.74</v>
      </c>
      <c r="W168" s="52">
        <f t="shared" si="11"/>
        <v>-1.84</v>
      </c>
    </row>
    <row r="169" spans="1:23" x14ac:dyDescent="0.3">
      <c r="A169" s="68" t="s">
        <v>169</v>
      </c>
      <c r="B169" s="68"/>
      <c r="C169" s="68">
        <v>6.06</v>
      </c>
      <c r="D169" s="68">
        <v>-2.73</v>
      </c>
      <c r="E169" s="69">
        <v>39773654.340000004</v>
      </c>
      <c r="F169" s="70">
        <v>0.75694444444444453</v>
      </c>
      <c r="G169" s="63"/>
      <c r="H169" s="64"/>
      <c r="I169" s="55">
        <f>IF(H169="",0,COUNTA($H$2:H169))</f>
        <v>0</v>
      </c>
      <c r="J169" s="55"/>
      <c r="K169" s="55">
        <f>IF(J169="",0,COUNTA($J$2:J169))</f>
        <v>0</v>
      </c>
      <c r="L169" s="65"/>
      <c r="M169" s="55">
        <f>IF(L169="",0,COUNTA($L$2:L169))</f>
        <v>0</v>
      </c>
      <c r="N169" s="65"/>
      <c r="O169" s="55">
        <f>IF(N169="",0,COUNTA($N$2:N169))</f>
        <v>0</v>
      </c>
      <c r="P169" s="65"/>
      <c r="Q169" s="55">
        <f>IF(P169="",0,COUNTA(P$2:P169))</f>
        <v>0</v>
      </c>
      <c r="R169" s="65"/>
      <c r="S169" s="55">
        <f>IF(R169="",0,COUNTA(R$2:R169))</f>
        <v>0</v>
      </c>
      <c r="T169" s="50">
        <f t="shared" si="10"/>
        <v>0</v>
      </c>
      <c r="U169" s="51" t="str">
        <f t="shared" si="8"/>
        <v>GEREL GERSAN ELEKTRIK</v>
      </c>
      <c r="V169" s="51">
        <f t="shared" si="9"/>
        <v>6.06</v>
      </c>
      <c r="W169" s="52">
        <f t="shared" si="11"/>
        <v>-2.73</v>
      </c>
    </row>
    <row r="170" spans="1:23" x14ac:dyDescent="0.3">
      <c r="A170" s="68" t="s">
        <v>886</v>
      </c>
      <c r="B170" s="68"/>
      <c r="C170" s="68">
        <v>20.98</v>
      </c>
      <c r="D170" s="68">
        <v>0.1</v>
      </c>
      <c r="E170" s="69">
        <v>62797243.520000003</v>
      </c>
      <c r="F170" s="70">
        <v>0.75694444444444453</v>
      </c>
      <c r="G170" s="63"/>
      <c r="H170" s="64"/>
      <c r="I170" s="55">
        <f>IF(H170="",0,COUNTA($H$2:H170))</f>
        <v>0</v>
      </c>
      <c r="J170" s="55"/>
      <c r="K170" s="55">
        <f>IF(J170="",0,COUNTA($J$2:J170))</f>
        <v>0</v>
      </c>
      <c r="L170" s="65"/>
      <c r="M170" s="55">
        <f>IF(L170="",0,COUNTA($L$2:L170))</f>
        <v>0</v>
      </c>
      <c r="N170" s="65"/>
      <c r="O170" s="55">
        <f>IF(N170="",0,COUNTA($N$2:N170))</f>
        <v>0</v>
      </c>
      <c r="P170" s="65"/>
      <c r="Q170" s="55">
        <f>IF(P170="",0,COUNTA(P$2:P170))</f>
        <v>0</v>
      </c>
      <c r="R170" s="65"/>
      <c r="S170" s="55">
        <f>IF(R170="",0,COUNTA(R$2:R170))</f>
        <v>0</v>
      </c>
      <c r="T170" s="50">
        <f t="shared" si="10"/>
        <v>0</v>
      </c>
      <c r="U170" s="51" t="str">
        <f t="shared" si="8"/>
        <v>GESAN GIRISIM ELEKTRIK SANAYI</v>
      </c>
      <c r="V170" s="51">
        <f t="shared" si="9"/>
        <v>20.98</v>
      </c>
      <c r="W170" s="52">
        <f t="shared" si="11"/>
        <v>0.1</v>
      </c>
    </row>
    <row r="171" spans="1:23" x14ac:dyDescent="0.3">
      <c r="A171" s="68" t="s">
        <v>170</v>
      </c>
      <c r="B171" s="68"/>
      <c r="C171" s="68">
        <v>6.26</v>
      </c>
      <c r="D171" s="68">
        <v>-2.0299999999999998</v>
      </c>
      <c r="E171" s="69">
        <v>4719350.3899999997</v>
      </c>
      <c r="F171" s="70">
        <v>0.75694444444444453</v>
      </c>
      <c r="G171" s="63"/>
      <c r="H171" s="64"/>
      <c r="I171" s="55">
        <f>IF(H171="",0,COUNTA($H$2:H171))</f>
        <v>0</v>
      </c>
      <c r="J171" s="55"/>
      <c r="K171" s="55">
        <f>IF(J171="",0,COUNTA($J$2:J171))</f>
        <v>0</v>
      </c>
      <c r="L171" s="65"/>
      <c r="M171" s="55">
        <f>IF(L171="",0,COUNTA($L$2:L171))</f>
        <v>0</v>
      </c>
      <c r="N171" s="65"/>
      <c r="O171" s="55">
        <f>IF(N171="",0,COUNTA($N$2:N171))</f>
        <v>0</v>
      </c>
      <c r="P171" s="65"/>
      <c r="Q171" s="55">
        <f>IF(P171="",0,COUNTA(P$2:P171))</f>
        <v>0</v>
      </c>
      <c r="R171" s="65"/>
      <c r="S171" s="55">
        <f>IF(R171="",0,COUNTA(R$2:R171))</f>
        <v>0</v>
      </c>
      <c r="T171" s="50">
        <f t="shared" si="10"/>
        <v>0</v>
      </c>
      <c r="U171" s="51" t="str">
        <f t="shared" si="8"/>
        <v>GLBMD GLOBAL MEN. DEG.</v>
      </c>
      <c r="V171" s="51">
        <f t="shared" si="9"/>
        <v>6.26</v>
      </c>
      <c r="W171" s="52">
        <f t="shared" si="11"/>
        <v>-2.0299999999999998</v>
      </c>
    </row>
    <row r="172" spans="1:23" x14ac:dyDescent="0.3">
      <c r="A172" s="68" t="s">
        <v>887</v>
      </c>
      <c r="B172" s="68"/>
      <c r="C172" s="68">
        <v>13.9</v>
      </c>
      <c r="D172" s="68">
        <v>-0.71</v>
      </c>
      <c r="E172" s="69">
        <v>41888159.549999997</v>
      </c>
      <c r="F172" s="70">
        <v>0.75694444444444453</v>
      </c>
      <c r="G172" s="63"/>
      <c r="H172" s="64"/>
      <c r="I172" s="55">
        <f>IF(H172="",0,COUNTA($H$2:H172))</f>
        <v>0</v>
      </c>
      <c r="J172" s="55"/>
      <c r="K172" s="55">
        <f>IF(J172="",0,COUNTA($J$2:J172))</f>
        <v>0</v>
      </c>
      <c r="L172" s="65"/>
      <c r="M172" s="55">
        <f>IF(L172="",0,COUNTA($L$2:L172))</f>
        <v>0</v>
      </c>
      <c r="N172" s="65"/>
      <c r="O172" s="55">
        <f>IF(N172="",0,COUNTA($N$2:N172))</f>
        <v>0</v>
      </c>
      <c r="P172" s="65"/>
      <c r="Q172" s="55">
        <f>IF(P172="",0,COUNTA(P$2:P172))</f>
        <v>0</v>
      </c>
      <c r="R172" s="65"/>
      <c r="S172" s="55">
        <f>IF(R172="",0,COUNTA(R$2:R172))</f>
        <v>0</v>
      </c>
      <c r="T172" s="50">
        <f t="shared" si="10"/>
        <v>0</v>
      </c>
      <c r="U172" s="51" t="str">
        <f t="shared" si="8"/>
        <v>GLCVY GELECEK VARLIK YONETIMI</v>
      </c>
      <c r="V172" s="51">
        <f t="shared" si="9"/>
        <v>13.9</v>
      </c>
      <c r="W172" s="52">
        <f t="shared" si="11"/>
        <v>-0.71</v>
      </c>
    </row>
    <row r="173" spans="1:23" x14ac:dyDescent="0.3">
      <c r="A173" s="68" t="s">
        <v>171</v>
      </c>
      <c r="B173" s="68"/>
      <c r="C173" s="68">
        <v>2.89</v>
      </c>
      <c r="D173" s="68">
        <v>-2.0299999999999998</v>
      </c>
      <c r="E173" s="69">
        <v>12224856.77</v>
      </c>
      <c r="F173" s="70">
        <v>0.75694444444444453</v>
      </c>
      <c r="G173" s="63"/>
      <c r="H173" s="64"/>
      <c r="I173" s="55">
        <f>IF(H173="",0,COUNTA($H$2:H173))</f>
        <v>0</v>
      </c>
      <c r="J173" s="55"/>
      <c r="K173" s="55">
        <f>IF(J173="",0,COUNTA($J$2:J173))</f>
        <v>0</v>
      </c>
      <c r="L173" s="65"/>
      <c r="M173" s="55">
        <f>IF(L173="",0,COUNTA($L$2:L173))</f>
        <v>0</v>
      </c>
      <c r="N173" s="65"/>
      <c r="O173" s="55">
        <f>IF(N173="",0,COUNTA($N$2:N173))</f>
        <v>0</v>
      </c>
      <c r="P173" s="65"/>
      <c r="Q173" s="55">
        <f>IF(P173="",0,COUNTA(P$2:P173))</f>
        <v>0</v>
      </c>
      <c r="R173" s="65"/>
      <c r="S173" s="55">
        <f>IF(R173="",0,COUNTA(R$2:R173))</f>
        <v>0</v>
      </c>
      <c r="T173" s="50">
        <f t="shared" si="10"/>
        <v>0</v>
      </c>
      <c r="U173" s="51" t="str">
        <f t="shared" si="8"/>
        <v>GLRYH GULER YAT. HOLDING</v>
      </c>
      <c r="V173" s="51">
        <f t="shared" si="9"/>
        <v>2.89</v>
      </c>
      <c r="W173" s="52">
        <f t="shared" si="11"/>
        <v>-2.0299999999999998</v>
      </c>
    </row>
    <row r="174" spans="1:23" x14ac:dyDescent="0.3">
      <c r="A174" s="68" t="s">
        <v>172</v>
      </c>
      <c r="B174" s="68"/>
      <c r="C174" s="68">
        <v>2.38</v>
      </c>
      <c r="D174" s="68">
        <v>-1.65</v>
      </c>
      <c r="E174" s="69">
        <v>95513660.890000001</v>
      </c>
      <c r="F174" s="70">
        <v>0.75694444444444453</v>
      </c>
      <c r="G174" s="63"/>
      <c r="H174" s="64"/>
      <c r="I174" s="55">
        <f>IF(H174="",0,COUNTA($H$2:H174))</f>
        <v>0</v>
      </c>
      <c r="J174" s="55"/>
      <c r="K174" s="55">
        <f>IF(J174="",0,COUNTA($J$2:J174))</f>
        <v>0</v>
      </c>
      <c r="L174" s="65"/>
      <c r="M174" s="55">
        <f>IF(L174="",0,COUNTA($L$2:L174))</f>
        <v>0</v>
      </c>
      <c r="N174" s="65"/>
      <c r="O174" s="55">
        <f>IF(N174="",0,COUNTA($N$2:N174))</f>
        <v>0</v>
      </c>
      <c r="P174" s="65"/>
      <c r="Q174" s="55">
        <f>IF(P174="",0,COUNTA(P$2:P174))</f>
        <v>0</v>
      </c>
      <c r="R174" s="65"/>
      <c r="S174" s="55">
        <f>IF(R174="",0,COUNTA(R$2:R174))</f>
        <v>0</v>
      </c>
      <c r="T174" s="50">
        <f t="shared" si="10"/>
        <v>0</v>
      </c>
      <c r="U174" s="51" t="str">
        <f t="shared" si="8"/>
        <v>GLYHO GLOBAL YAT. HOLDING</v>
      </c>
      <c r="V174" s="51">
        <f t="shared" si="9"/>
        <v>2.38</v>
      </c>
      <c r="W174" s="52">
        <f t="shared" si="11"/>
        <v>-1.65</v>
      </c>
    </row>
    <row r="175" spans="1:23" x14ac:dyDescent="0.3">
      <c r="A175" s="68" t="s">
        <v>888</v>
      </c>
      <c r="B175" s="68"/>
      <c r="C175" s="68">
        <v>2.31</v>
      </c>
      <c r="D175" s="68">
        <v>-2.5299999999999998</v>
      </c>
      <c r="E175" s="69">
        <v>2767275.72</v>
      </c>
      <c r="F175" s="70">
        <v>0.75694444444444453</v>
      </c>
      <c r="G175" s="63"/>
      <c r="H175" s="64"/>
      <c r="I175" s="55">
        <f>IF(H175="",0,COUNTA($H$2:H175))</f>
        <v>0</v>
      </c>
      <c r="J175" s="55"/>
      <c r="K175" s="55">
        <f>IF(J175="",0,COUNTA($J$2:J175))</f>
        <v>0</v>
      </c>
      <c r="L175" s="65"/>
      <c r="M175" s="55">
        <f>IF(L175="",0,COUNTA($L$2:L175))</f>
        <v>0</v>
      </c>
      <c r="N175" s="65"/>
      <c r="O175" s="55">
        <f>IF(N175="",0,COUNTA($N$2:N175))</f>
        <v>0</v>
      </c>
      <c r="P175" s="65"/>
      <c r="Q175" s="55">
        <f>IF(P175="",0,COUNTA(P$2:P175))</f>
        <v>0</v>
      </c>
      <c r="R175" s="65"/>
      <c r="S175" s="55">
        <f>IF(R175="",0,COUNTA(R$2:R175))</f>
        <v>0</v>
      </c>
      <c r="T175" s="50">
        <f t="shared" si="10"/>
        <v>0</v>
      </c>
      <c r="U175" s="51" t="str">
        <f t="shared" si="8"/>
        <v>GMTAS GIMAT MAGAZACILIK</v>
      </c>
      <c r="V175" s="51">
        <f t="shared" si="9"/>
        <v>2.31</v>
      </c>
      <c r="W175" s="52">
        <f t="shared" si="11"/>
        <v>-2.5299999999999998</v>
      </c>
    </row>
    <row r="176" spans="1:23" x14ac:dyDescent="0.3">
      <c r="A176" s="68" t="s">
        <v>173</v>
      </c>
      <c r="B176" s="68"/>
      <c r="C176" s="68">
        <v>48</v>
      </c>
      <c r="D176" s="68">
        <v>2.56</v>
      </c>
      <c r="E176" s="69">
        <v>33476678.199999999</v>
      </c>
      <c r="F176" s="70">
        <v>0.75694444444444453</v>
      </c>
      <c r="G176" s="63"/>
      <c r="H176" s="64"/>
      <c r="I176" s="55">
        <f>IF(H176="",0,COUNTA($H$2:H176))</f>
        <v>0</v>
      </c>
      <c r="J176" s="55"/>
      <c r="K176" s="55">
        <f>IF(J176="",0,COUNTA($J$2:J176))</f>
        <v>0</v>
      </c>
      <c r="L176" s="65"/>
      <c r="M176" s="55">
        <f>IF(L176="",0,COUNTA($L$2:L176))</f>
        <v>0</v>
      </c>
      <c r="N176" s="65"/>
      <c r="O176" s="55">
        <f>IF(N176="",0,COUNTA($N$2:N176))</f>
        <v>0</v>
      </c>
      <c r="P176" s="65"/>
      <c r="Q176" s="55">
        <f>IF(P176="",0,COUNTA(P$2:P176))</f>
        <v>0</v>
      </c>
      <c r="R176" s="65"/>
      <c r="S176" s="55">
        <f>IF(R176="",0,COUNTA(R$2:R176))</f>
        <v>0</v>
      </c>
      <c r="T176" s="50">
        <f t="shared" si="10"/>
        <v>0</v>
      </c>
      <c r="U176" s="51" t="str">
        <f t="shared" si="8"/>
        <v>GOLTS GOLTAS CIMENTO</v>
      </c>
      <c r="V176" s="51">
        <f t="shared" si="9"/>
        <v>48</v>
      </c>
      <c r="W176" s="52">
        <f t="shared" si="11"/>
        <v>2.56</v>
      </c>
    </row>
    <row r="177" spans="1:23" x14ac:dyDescent="0.3">
      <c r="A177" s="68" t="s">
        <v>174</v>
      </c>
      <c r="B177" s="68"/>
      <c r="C177" s="68">
        <v>9.93</v>
      </c>
      <c r="D177" s="68">
        <v>-0.2</v>
      </c>
      <c r="E177" s="69">
        <v>33322282.02</v>
      </c>
      <c r="F177" s="70">
        <v>0.75694444444444453</v>
      </c>
      <c r="G177" s="63"/>
      <c r="H177" s="64"/>
      <c r="I177" s="55">
        <f>IF(H177="",0,COUNTA($H$2:H177))</f>
        <v>0</v>
      </c>
      <c r="J177" s="55"/>
      <c r="K177" s="55">
        <f>IF(J177="",0,COUNTA($J$2:J177))</f>
        <v>0</v>
      </c>
      <c r="L177" s="65"/>
      <c r="M177" s="55">
        <f>IF(L177="",0,COUNTA($L$2:L177))</f>
        <v>0</v>
      </c>
      <c r="N177" s="65"/>
      <c r="O177" s="55">
        <f>IF(N177="",0,COUNTA($N$2:N177))</f>
        <v>0</v>
      </c>
      <c r="P177" s="65"/>
      <c r="Q177" s="55">
        <f>IF(P177="",0,COUNTA(P$2:P177))</f>
        <v>0</v>
      </c>
      <c r="R177" s="65"/>
      <c r="S177" s="55">
        <f>IF(R177="",0,COUNTA(R$2:R177))</f>
        <v>0</v>
      </c>
      <c r="T177" s="50">
        <f t="shared" si="10"/>
        <v>0</v>
      </c>
      <c r="U177" s="51" t="str">
        <f t="shared" si="8"/>
        <v>GOODY GOOD-YEAR</v>
      </c>
      <c r="V177" s="51">
        <f t="shared" si="9"/>
        <v>9.93</v>
      </c>
      <c r="W177" s="52">
        <f t="shared" si="11"/>
        <v>-0.2</v>
      </c>
    </row>
    <row r="178" spans="1:23" x14ac:dyDescent="0.3">
      <c r="A178" s="68" t="s">
        <v>175</v>
      </c>
      <c r="B178" s="68"/>
      <c r="C178" s="68">
        <v>8.8800000000000008</v>
      </c>
      <c r="D178" s="68">
        <v>-1.99</v>
      </c>
      <c r="E178" s="69">
        <v>88440338.75</v>
      </c>
      <c r="F178" s="70">
        <v>0.75694444444444453</v>
      </c>
      <c r="G178" s="63"/>
      <c r="H178" s="64"/>
      <c r="I178" s="55">
        <f>IF(H178="",0,COUNTA($H$2:H178))</f>
        <v>0</v>
      </c>
      <c r="J178" s="55"/>
      <c r="K178" s="55">
        <f>IF(J178="",0,COUNTA($J$2:J178))</f>
        <v>0</v>
      </c>
      <c r="L178" s="65"/>
      <c r="M178" s="55">
        <f>IF(L178="",0,COUNTA($L$2:L178))</f>
        <v>0</v>
      </c>
      <c r="N178" s="65"/>
      <c r="O178" s="55">
        <f>IF(N178="",0,COUNTA($N$2:N178))</f>
        <v>0</v>
      </c>
      <c r="P178" s="65"/>
      <c r="Q178" s="55">
        <f>IF(P178="",0,COUNTA(P$2:P178))</f>
        <v>0</v>
      </c>
      <c r="R178" s="65"/>
      <c r="S178" s="55">
        <f>IF(R178="",0,COUNTA(R$2:R178))</f>
        <v>0</v>
      </c>
      <c r="T178" s="50">
        <f t="shared" si="10"/>
        <v>0</v>
      </c>
      <c r="U178" s="51" t="str">
        <f t="shared" si="8"/>
        <v>GOZDE GOZDE GIRISIM</v>
      </c>
      <c r="V178" s="51">
        <f t="shared" si="9"/>
        <v>8.8800000000000008</v>
      </c>
      <c r="W178" s="52">
        <f t="shared" si="11"/>
        <v>-1.99</v>
      </c>
    </row>
    <row r="179" spans="1:23" x14ac:dyDescent="0.3">
      <c r="A179" s="68" t="s">
        <v>176</v>
      </c>
      <c r="B179" s="68"/>
      <c r="C179" s="68">
        <v>2.4900000000000002</v>
      </c>
      <c r="D179" s="68">
        <v>-1.58</v>
      </c>
      <c r="E179" s="69">
        <v>1439118.14</v>
      </c>
      <c r="F179" s="70">
        <v>0.75694444444444453</v>
      </c>
      <c r="G179" s="63"/>
      <c r="H179" s="64"/>
      <c r="I179" s="55">
        <f>IF(H179="",0,COUNTA($H$2:H179))</f>
        <v>0</v>
      </c>
      <c r="J179" s="55"/>
      <c r="K179" s="55">
        <f>IF(J179="",0,COUNTA($J$2:J179))</f>
        <v>0</v>
      </c>
      <c r="L179" s="65"/>
      <c r="M179" s="55">
        <f>IF(L179="",0,COUNTA($L$2:L179))</f>
        <v>0</v>
      </c>
      <c r="N179" s="65"/>
      <c r="O179" s="55">
        <f>IF(N179="",0,COUNTA($N$2:N179))</f>
        <v>0</v>
      </c>
      <c r="P179" s="65"/>
      <c r="Q179" s="55">
        <f>IF(P179="",0,COUNTA(P$2:P179))</f>
        <v>0</v>
      </c>
      <c r="R179" s="65"/>
      <c r="S179" s="55">
        <f>IF(R179="",0,COUNTA(R$2:R179))</f>
        <v>0</v>
      </c>
      <c r="T179" s="50">
        <f t="shared" si="10"/>
        <v>0</v>
      </c>
      <c r="U179" s="51" t="str">
        <f t="shared" si="8"/>
        <v>GRNYO GARANTI YAT. ORT.</v>
      </c>
      <c r="V179" s="51">
        <f t="shared" si="9"/>
        <v>2.4900000000000002</v>
      </c>
      <c r="W179" s="52">
        <f t="shared" si="11"/>
        <v>-1.58</v>
      </c>
    </row>
    <row r="180" spans="1:23" x14ac:dyDescent="0.3">
      <c r="A180" s="68" t="s">
        <v>177</v>
      </c>
      <c r="B180" s="68"/>
      <c r="C180" s="68">
        <v>4.0599999999999996</v>
      </c>
      <c r="D180" s="68">
        <v>-3.33</v>
      </c>
      <c r="E180" s="69">
        <v>39955611.5</v>
      </c>
      <c r="F180" s="70">
        <v>0.75694444444444453</v>
      </c>
      <c r="G180" s="63"/>
      <c r="H180" s="64"/>
      <c r="I180" s="55">
        <f>IF(H180="",0,COUNTA($H$2:H180))</f>
        <v>0</v>
      </c>
      <c r="J180" s="55"/>
      <c r="K180" s="55">
        <f>IF(J180="",0,COUNTA($J$2:J180))</f>
        <v>0</v>
      </c>
      <c r="L180" s="65"/>
      <c r="M180" s="55">
        <f>IF(L180="",0,COUNTA($L$2:L180))</f>
        <v>0</v>
      </c>
      <c r="N180" s="65"/>
      <c r="O180" s="55">
        <f>IF(N180="",0,COUNTA($N$2:N180))</f>
        <v>0</v>
      </c>
      <c r="P180" s="65"/>
      <c r="Q180" s="55">
        <f>IF(P180="",0,COUNTA(P$2:P180))</f>
        <v>0</v>
      </c>
      <c r="R180" s="65"/>
      <c r="S180" s="55">
        <f>IF(R180="",0,COUNTA(R$2:R180))</f>
        <v>0</v>
      </c>
      <c r="T180" s="50">
        <f t="shared" si="10"/>
        <v>0</v>
      </c>
      <c r="U180" s="51" t="str">
        <f t="shared" si="8"/>
        <v>GSDDE GSD DENIZCILIK</v>
      </c>
      <c r="V180" s="51">
        <f t="shared" si="9"/>
        <v>4.0599999999999996</v>
      </c>
      <c r="W180" s="52">
        <f t="shared" si="11"/>
        <v>-3.33</v>
      </c>
    </row>
    <row r="181" spans="1:23" x14ac:dyDescent="0.3">
      <c r="A181" s="68" t="s">
        <v>178</v>
      </c>
      <c r="B181" s="68"/>
      <c r="C181" s="68">
        <v>3.47</v>
      </c>
      <c r="D181" s="68">
        <v>-1.1399999999999999</v>
      </c>
      <c r="E181" s="69">
        <v>76256606.769999996</v>
      </c>
      <c r="F181" s="70">
        <v>0.75694444444444453</v>
      </c>
      <c r="G181" s="63"/>
      <c r="H181" s="64" t="s">
        <v>914</v>
      </c>
      <c r="I181" s="55">
        <f>IF(H181="",0,COUNTA($H$2:H181))</f>
        <v>8</v>
      </c>
      <c r="J181" s="55"/>
      <c r="K181" s="55">
        <f>IF(J181="",0,COUNTA($J$2:J181))</f>
        <v>0</v>
      </c>
      <c r="L181" s="65"/>
      <c r="M181" s="55">
        <f>IF(L181="",0,COUNTA($L$2:L181))</f>
        <v>0</v>
      </c>
      <c r="N181" s="65"/>
      <c r="O181" s="55">
        <f>IF(N181="",0,COUNTA($N$2:N181))</f>
        <v>0</v>
      </c>
      <c r="P181" s="65"/>
      <c r="Q181" s="55">
        <f>IF(P181="",0,COUNTA(P$2:P181))</f>
        <v>0</v>
      </c>
      <c r="R181" s="65"/>
      <c r="S181" s="55">
        <f>IF(R181="",0,COUNTA(R$2:R181))</f>
        <v>0</v>
      </c>
      <c r="T181" s="50">
        <f t="shared" si="10"/>
        <v>1</v>
      </c>
      <c r="U181" s="51" t="str">
        <f t="shared" si="8"/>
        <v>GSDHO GSD HOLDING</v>
      </c>
      <c r="V181" s="51">
        <f t="shared" si="9"/>
        <v>3.47</v>
      </c>
      <c r="W181" s="52">
        <f t="shared" si="11"/>
        <v>-1.1399999999999999</v>
      </c>
    </row>
    <row r="182" spans="1:23" x14ac:dyDescent="0.3">
      <c r="A182" s="68" t="s">
        <v>179</v>
      </c>
      <c r="B182" s="68"/>
      <c r="C182" s="68">
        <v>3.95</v>
      </c>
      <c r="D182" s="68">
        <v>-0.5</v>
      </c>
      <c r="E182" s="69">
        <v>93135441.890000001</v>
      </c>
      <c r="F182" s="70">
        <v>0.75694444444444453</v>
      </c>
      <c r="G182" s="63"/>
      <c r="H182" s="64"/>
      <c r="I182" s="55">
        <f>IF(H182="",0,COUNTA($H$2:H182))</f>
        <v>0</v>
      </c>
      <c r="J182" s="55"/>
      <c r="K182" s="55">
        <f>IF(J182="",0,COUNTA($J$2:J182))</f>
        <v>0</v>
      </c>
      <c r="L182" s="65"/>
      <c r="M182" s="55">
        <f>IF(L182="",0,COUNTA($L$2:L182))</f>
        <v>0</v>
      </c>
      <c r="N182" s="65"/>
      <c r="O182" s="55">
        <f>IF(N182="",0,COUNTA($N$2:N182))</f>
        <v>0</v>
      </c>
      <c r="P182" s="65"/>
      <c r="Q182" s="55">
        <f>IF(P182="",0,COUNTA(P$2:P182))</f>
        <v>0</v>
      </c>
      <c r="R182" s="65"/>
      <c r="S182" s="55">
        <f>IF(R182="",0,COUNTA(R$2:R182))</f>
        <v>0</v>
      </c>
      <c r="T182" s="50">
        <f t="shared" si="10"/>
        <v>0</v>
      </c>
      <c r="U182" s="51" t="str">
        <f t="shared" si="8"/>
        <v>GSRAY GALATASARAY SPORTIF</v>
      </c>
      <c r="V182" s="51">
        <f t="shared" si="9"/>
        <v>3.95</v>
      </c>
      <c r="W182" s="52">
        <f t="shared" si="11"/>
        <v>-0.5</v>
      </c>
    </row>
    <row r="183" spans="1:23" x14ac:dyDescent="0.3">
      <c r="A183" s="68" t="s">
        <v>180</v>
      </c>
      <c r="B183" s="68"/>
      <c r="C183" s="68">
        <v>86.7</v>
      </c>
      <c r="D183" s="68">
        <v>1.29</v>
      </c>
      <c r="E183" s="69">
        <v>393279922.69999999</v>
      </c>
      <c r="F183" s="70">
        <v>0.75694444444444453</v>
      </c>
      <c r="G183" s="63"/>
      <c r="H183" s="64"/>
      <c r="I183" s="55">
        <f>IF(H183="",0,COUNTA($H$2:H183))</f>
        <v>0</v>
      </c>
      <c r="J183" s="55"/>
      <c r="K183" s="55">
        <f>IF(J183="",0,COUNTA($J$2:J183))</f>
        <v>0</v>
      </c>
      <c r="L183" s="65"/>
      <c r="M183" s="55">
        <f>IF(L183="",0,COUNTA($L$2:L183))</f>
        <v>0</v>
      </c>
      <c r="N183" s="65"/>
      <c r="O183" s="55">
        <f>IF(N183="",0,COUNTA($N$2:N183))</f>
        <v>0</v>
      </c>
      <c r="P183" s="65"/>
      <c r="Q183" s="55">
        <f>IF(P183="",0,COUNTA(P$2:P183))</f>
        <v>0</v>
      </c>
      <c r="R183" s="65"/>
      <c r="S183" s="55">
        <f>IF(R183="",0,COUNTA(R$2:R183))</f>
        <v>0</v>
      </c>
      <c r="T183" s="50">
        <f t="shared" si="10"/>
        <v>0</v>
      </c>
      <c r="U183" s="51" t="str">
        <f t="shared" si="8"/>
        <v>GUBRF GUBRE FABRIK.</v>
      </c>
      <c r="V183" s="51">
        <f t="shared" si="9"/>
        <v>86.7</v>
      </c>
      <c r="W183" s="52">
        <f t="shared" si="11"/>
        <v>1.29</v>
      </c>
    </row>
    <row r="184" spans="1:23" x14ac:dyDescent="0.3">
      <c r="A184" s="68" t="s">
        <v>181</v>
      </c>
      <c r="B184" s="68"/>
      <c r="C184" s="68">
        <v>5.26</v>
      </c>
      <c r="D184" s="68">
        <v>1.1499999999999999</v>
      </c>
      <c r="E184" s="69">
        <v>41092683.780000001</v>
      </c>
      <c r="F184" s="70">
        <v>0.75694444444444453</v>
      </c>
      <c r="G184" s="63"/>
      <c r="H184" s="64"/>
      <c r="I184" s="55">
        <f>IF(H184="",0,COUNTA($H$2:H184))</f>
        <v>0</v>
      </c>
      <c r="J184" s="55"/>
      <c r="K184" s="55">
        <f>IF(J184="",0,COUNTA($J$2:J184))</f>
        <v>0</v>
      </c>
      <c r="L184" s="65"/>
      <c r="M184" s="55">
        <f>IF(L184="",0,COUNTA($L$2:L184))</f>
        <v>0</v>
      </c>
      <c r="N184" s="65"/>
      <c r="O184" s="55">
        <f>IF(N184="",0,COUNTA($N$2:N184))</f>
        <v>0</v>
      </c>
      <c r="P184" s="65"/>
      <c r="Q184" s="55">
        <f>IF(P184="",0,COUNTA(P$2:P184))</f>
        <v>0</v>
      </c>
      <c r="R184" s="65"/>
      <c r="S184" s="55">
        <f>IF(R184="",0,COUNTA(R$2:R184))</f>
        <v>0</v>
      </c>
      <c r="T184" s="50">
        <f t="shared" si="10"/>
        <v>0</v>
      </c>
      <c r="U184" s="51" t="str">
        <f t="shared" si="8"/>
        <v>GWIND GALATA WIND ENERJI</v>
      </c>
      <c r="V184" s="51">
        <f t="shared" si="9"/>
        <v>5.26</v>
      </c>
      <c r="W184" s="52">
        <f t="shared" si="11"/>
        <v>1.1499999999999999</v>
      </c>
    </row>
    <row r="185" spans="1:23" x14ac:dyDescent="0.3">
      <c r="A185" s="68" t="s">
        <v>182</v>
      </c>
      <c r="B185" s="68"/>
      <c r="C185" s="68">
        <v>5.26</v>
      </c>
      <c r="D185" s="68">
        <v>-1.87</v>
      </c>
      <c r="E185" s="69">
        <v>339982522.14999998</v>
      </c>
      <c r="F185" s="70">
        <v>0.75694444444444453</v>
      </c>
      <c r="G185" s="63"/>
      <c r="H185" s="64"/>
      <c r="I185" s="55">
        <f>IF(H185="",0,COUNTA($H$2:H185))</f>
        <v>0</v>
      </c>
      <c r="J185" s="55"/>
      <c r="K185" s="55">
        <f>IF(J185="",0,COUNTA($J$2:J185))</f>
        <v>0</v>
      </c>
      <c r="L185" s="65"/>
      <c r="M185" s="55">
        <f>IF(L185="",0,COUNTA($L$2:L185))</f>
        <v>0</v>
      </c>
      <c r="N185" s="65"/>
      <c r="O185" s="55">
        <f>IF(N185="",0,COUNTA($N$2:N185))</f>
        <v>0</v>
      </c>
      <c r="P185" s="65"/>
      <c r="Q185" s="55">
        <f>IF(P185="",0,COUNTA(P$2:P185))</f>
        <v>0</v>
      </c>
      <c r="R185" s="65"/>
      <c r="S185" s="55">
        <f>IF(R185="",0,COUNTA(R$2:R185))</f>
        <v>0</v>
      </c>
      <c r="T185" s="50">
        <f t="shared" si="10"/>
        <v>0</v>
      </c>
      <c r="U185" s="51" t="str">
        <f t="shared" si="8"/>
        <v>HALKB T. HALK BANKASI</v>
      </c>
      <c r="V185" s="51">
        <f t="shared" si="9"/>
        <v>5.26</v>
      </c>
      <c r="W185" s="52">
        <f t="shared" si="11"/>
        <v>-1.87</v>
      </c>
    </row>
    <row r="186" spans="1:23" x14ac:dyDescent="0.3">
      <c r="A186" s="68" t="s">
        <v>183</v>
      </c>
      <c r="B186" s="68"/>
      <c r="C186" s="68">
        <v>20.18</v>
      </c>
      <c r="D186" s="68">
        <v>-1.46</v>
      </c>
      <c r="E186" s="69">
        <v>9678058.4100000001</v>
      </c>
      <c r="F186" s="70">
        <v>0.75694444444444453</v>
      </c>
      <c r="G186" s="63"/>
      <c r="H186" s="64" t="s">
        <v>914</v>
      </c>
      <c r="I186" s="55">
        <f>IF(H186="",0,COUNTA($H$2:H186))</f>
        <v>9</v>
      </c>
      <c r="J186" s="55"/>
      <c r="K186" s="55">
        <f>IF(J186="",0,COUNTA($J$2:J186))</f>
        <v>0</v>
      </c>
      <c r="L186" s="65"/>
      <c r="M186" s="55">
        <f>IF(L186="",0,COUNTA($L$2:L186))</f>
        <v>0</v>
      </c>
      <c r="N186" s="65"/>
      <c r="O186" s="55">
        <f>IF(N186="",0,COUNTA($N$2:N186))</f>
        <v>0</v>
      </c>
      <c r="P186" s="65"/>
      <c r="Q186" s="55">
        <f>IF(P186="",0,COUNTA(P$2:P186))</f>
        <v>0</v>
      </c>
      <c r="R186" s="65"/>
      <c r="S186" s="55">
        <f>IF(R186="",0,COUNTA(R$2:R186))</f>
        <v>0</v>
      </c>
      <c r="T186" s="50">
        <f t="shared" si="10"/>
        <v>1</v>
      </c>
      <c r="U186" s="51" t="str">
        <f t="shared" si="8"/>
        <v>HATEK HATAY TEKSTIL</v>
      </c>
      <c r="V186" s="51">
        <f t="shared" si="9"/>
        <v>20.18</v>
      </c>
      <c r="W186" s="52">
        <f t="shared" si="11"/>
        <v>-1.46</v>
      </c>
    </row>
    <row r="187" spans="1:23" x14ac:dyDescent="0.3">
      <c r="A187" s="68" t="s">
        <v>184</v>
      </c>
      <c r="B187" s="68"/>
      <c r="C187" s="68">
        <v>2.81</v>
      </c>
      <c r="D187" s="68">
        <v>-2.4300000000000002</v>
      </c>
      <c r="E187" s="69">
        <v>54392346.979999997</v>
      </c>
      <c r="F187" s="70">
        <v>0.75694444444444453</v>
      </c>
      <c r="G187" s="63"/>
      <c r="H187" s="64"/>
      <c r="I187" s="55">
        <f>IF(H187="",0,COUNTA($H$2:H187))</f>
        <v>0</v>
      </c>
      <c r="J187" s="55"/>
      <c r="K187" s="55">
        <f>IF(J187="",0,COUNTA($J$2:J187))</f>
        <v>0</v>
      </c>
      <c r="L187" s="65"/>
      <c r="M187" s="55">
        <f>IF(L187="",0,COUNTA($L$2:L187))</f>
        <v>0</v>
      </c>
      <c r="N187" s="65"/>
      <c r="O187" s="55">
        <f>IF(N187="",0,COUNTA($N$2:N187))</f>
        <v>0</v>
      </c>
      <c r="P187" s="65"/>
      <c r="Q187" s="55">
        <f>IF(P187="",0,COUNTA(P$2:P187))</f>
        <v>0</v>
      </c>
      <c r="R187" s="65"/>
      <c r="S187" s="55">
        <f>IF(R187="",0,COUNTA(R$2:R187))</f>
        <v>0</v>
      </c>
      <c r="T187" s="50">
        <f t="shared" si="10"/>
        <v>0</v>
      </c>
      <c r="U187" s="51" t="str">
        <f t="shared" si="8"/>
        <v>HDFGS HEDEF GIRISIM</v>
      </c>
      <c r="V187" s="51">
        <f t="shared" si="9"/>
        <v>2.81</v>
      </c>
      <c r="W187" s="52">
        <f t="shared" si="11"/>
        <v>-2.4300000000000002</v>
      </c>
    </row>
    <row r="188" spans="1:23" x14ac:dyDescent="0.3">
      <c r="A188" s="68" t="s">
        <v>889</v>
      </c>
      <c r="B188" s="68"/>
      <c r="C188" s="68">
        <v>5.39</v>
      </c>
      <c r="D188" s="68">
        <v>10</v>
      </c>
      <c r="E188" s="69">
        <v>76636279.939999998</v>
      </c>
      <c r="F188" s="70">
        <v>0.75694444444444453</v>
      </c>
      <c r="G188" s="63"/>
      <c r="H188" s="64"/>
      <c r="I188" s="55">
        <f>IF(H188="",0,COUNTA($H$2:H188))</f>
        <v>0</v>
      </c>
      <c r="J188" s="55"/>
      <c r="K188" s="55">
        <f>IF(J188="",0,COUNTA($J$2:J188))</f>
        <v>0</v>
      </c>
      <c r="L188" s="65" t="s">
        <v>914</v>
      </c>
      <c r="M188" s="55">
        <f>IF(L188="",0,COUNTA($L$2:L188))</f>
        <v>5</v>
      </c>
      <c r="N188" s="65"/>
      <c r="O188" s="55">
        <f>IF(N188="",0,COUNTA($N$2:N188))</f>
        <v>0</v>
      </c>
      <c r="P188" s="65"/>
      <c r="Q188" s="55">
        <f>IF(P188="",0,COUNTA(P$2:P188))</f>
        <v>0</v>
      </c>
      <c r="R188" s="65"/>
      <c r="S188" s="55">
        <f>IF(R188="",0,COUNTA(R$2:R188))</f>
        <v>0</v>
      </c>
      <c r="T188" s="50">
        <f t="shared" si="10"/>
        <v>1</v>
      </c>
      <c r="U188" s="51" t="str">
        <f t="shared" si="8"/>
        <v>HEDEF HEDEF HOLDING</v>
      </c>
      <c r="V188" s="51">
        <f t="shared" si="9"/>
        <v>5.39</v>
      </c>
      <c r="W188" s="52">
        <f t="shared" si="11"/>
        <v>10</v>
      </c>
    </row>
    <row r="189" spans="1:23" x14ac:dyDescent="0.3">
      <c r="A189" s="68" t="s">
        <v>185</v>
      </c>
      <c r="B189" s="68"/>
      <c r="C189" s="68">
        <v>14.65</v>
      </c>
      <c r="D189" s="68">
        <v>0.27</v>
      </c>
      <c r="E189" s="69">
        <v>603192407.69000006</v>
      </c>
      <c r="F189" s="70">
        <v>0.75694444444444453</v>
      </c>
      <c r="G189" s="63"/>
      <c r="H189" s="64"/>
      <c r="I189" s="55">
        <f>IF(H189="",0,COUNTA($H$2:H189))</f>
        <v>0</v>
      </c>
      <c r="J189" s="55" t="s">
        <v>914</v>
      </c>
      <c r="K189" s="55">
        <f>IF(J189="",0,COUNTA($J$2:J189))</f>
        <v>9</v>
      </c>
      <c r="L189" s="65"/>
      <c r="M189" s="55">
        <f>IF(L189="",0,COUNTA($L$2:L189))</f>
        <v>0</v>
      </c>
      <c r="N189" s="65"/>
      <c r="O189" s="55">
        <f>IF(N189="",0,COUNTA($N$2:N189))</f>
        <v>0</v>
      </c>
      <c r="P189" s="65" t="s">
        <v>914</v>
      </c>
      <c r="Q189" s="55">
        <f>IF(P189="",0,COUNTA(P$2:P189))</f>
        <v>6</v>
      </c>
      <c r="R189" s="65"/>
      <c r="S189" s="55">
        <f>IF(R189="",0,COUNTA(R$2:R189))</f>
        <v>0</v>
      </c>
      <c r="T189" s="50">
        <f t="shared" si="10"/>
        <v>2</v>
      </c>
      <c r="U189" s="51" t="str">
        <f t="shared" si="8"/>
        <v>HEKTS HEKTAS</v>
      </c>
      <c r="V189" s="51">
        <f t="shared" si="9"/>
        <v>14.65</v>
      </c>
      <c r="W189" s="52">
        <f t="shared" si="11"/>
        <v>0.27</v>
      </c>
    </row>
    <row r="190" spans="1:23" x14ac:dyDescent="0.3">
      <c r="A190" s="68" t="s">
        <v>186</v>
      </c>
      <c r="B190" s="68"/>
      <c r="C190" s="68">
        <v>2.72</v>
      </c>
      <c r="D190" s="68">
        <v>-1.81</v>
      </c>
      <c r="E190" s="69">
        <v>41286630.859999999</v>
      </c>
      <c r="F190" s="70">
        <v>0.75694444444444453</v>
      </c>
      <c r="G190" s="63"/>
      <c r="H190" s="64"/>
      <c r="I190" s="55">
        <f>IF(H190="",0,COUNTA($H$2:H190))</f>
        <v>0</v>
      </c>
      <c r="J190" s="55"/>
      <c r="K190" s="55">
        <f>IF(J190="",0,COUNTA($J$2:J190))</f>
        <v>0</v>
      </c>
      <c r="L190" s="65"/>
      <c r="M190" s="55">
        <f>IF(L190="",0,COUNTA($L$2:L190))</f>
        <v>0</v>
      </c>
      <c r="N190" s="65"/>
      <c r="O190" s="55">
        <f>IF(N190="",0,COUNTA($N$2:N190))</f>
        <v>0</v>
      </c>
      <c r="P190" s="65"/>
      <c r="Q190" s="55">
        <f>IF(P190="",0,COUNTA(P$2:P190))</f>
        <v>0</v>
      </c>
      <c r="R190" s="65"/>
      <c r="S190" s="55">
        <f>IF(R190="",0,COUNTA(R$2:R190))</f>
        <v>0</v>
      </c>
      <c r="T190" s="50">
        <f t="shared" si="10"/>
        <v>0</v>
      </c>
      <c r="U190" s="51" t="str">
        <f t="shared" si="8"/>
        <v>HLGYO HALK GMYO</v>
      </c>
      <c r="V190" s="51">
        <f t="shared" si="9"/>
        <v>2.72</v>
      </c>
      <c r="W190" s="52">
        <f t="shared" si="11"/>
        <v>-1.81</v>
      </c>
    </row>
    <row r="191" spans="1:23" x14ac:dyDescent="0.3">
      <c r="A191" s="68" t="s">
        <v>187</v>
      </c>
      <c r="B191" s="68"/>
      <c r="C191" s="68">
        <v>10.36</v>
      </c>
      <c r="D191" s="68">
        <v>-0.96</v>
      </c>
      <c r="E191" s="69">
        <v>19265958.379999999</v>
      </c>
      <c r="F191" s="70">
        <v>0.75694444444444453</v>
      </c>
      <c r="G191" s="63"/>
      <c r="H191" s="64"/>
      <c r="I191" s="55">
        <f>IF(H191="",0,COUNTA($H$2:H191))</f>
        <v>0</v>
      </c>
      <c r="J191" s="55"/>
      <c r="K191" s="55">
        <f>IF(J191="",0,COUNTA($J$2:J191))</f>
        <v>0</v>
      </c>
      <c r="L191" s="65"/>
      <c r="M191" s="55">
        <f>IF(L191="",0,COUNTA($L$2:L191))</f>
        <v>0</v>
      </c>
      <c r="N191" s="65"/>
      <c r="O191" s="55">
        <f>IF(N191="",0,COUNTA($N$2:N191))</f>
        <v>0</v>
      </c>
      <c r="P191" s="65"/>
      <c r="Q191" s="55">
        <f>IF(P191="",0,COUNTA(P$2:P191))</f>
        <v>0</v>
      </c>
      <c r="R191" s="65"/>
      <c r="S191" s="55">
        <f>IF(R191="",0,COUNTA(R$2:R191))</f>
        <v>0</v>
      </c>
      <c r="T191" s="50">
        <f t="shared" si="10"/>
        <v>0</v>
      </c>
      <c r="U191" s="51" t="str">
        <f t="shared" si="8"/>
        <v>HUBVC HUB GIRISIM</v>
      </c>
      <c r="V191" s="51">
        <f t="shared" si="9"/>
        <v>10.36</v>
      </c>
      <c r="W191" s="52">
        <f t="shared" si="11"/>
        <v>-0.96</v>
      </c>
    </row>
    <row r="192" spans="1:23" x14ac:dyDescent="0.3">
      <c r="A192" s="68" t="s">
        <v>188</v>
      </c>
      <c r="B192" s="68"/>
      <c r="C192" s="68">
        <v>2.0499999999999998</v>
      </c>
      <c r="D192" s="68">
        <v>0</v>
      </c>
      <c r="E192" s="69">
        <v>8600304.9499999993</v>
      </c>
      <c r="F192" s="70">
        <v>0.75694444444444453</v>
      </c>
      <c r="G192" s="63"/>
      <c r="H192" s="64"/>
      <c r="I192" s="55">
        <f>IF(H192="",0,COUNTA($H$2:H192))</f>
        <v>0</v>
      </c>
      <c r="J192" s="55"/>
      <c r="K192" s="55">
        <f>IF(J192="",0,COUNTA($J$2:J192))</f>
        <v>0</v>
      </c>
      <c r="L192" s="65" t="s">
        <v>914</v>
      </c>
      <c r="M192" s="55">
        <f>IF(L192="",0,COUNTA($L$2:L192))</f>
        <v>6</v>
      </c>
      <c r="N192" s="65"/>
      <c r="O192" s="55">
        <f>IF(N192="",0,COUNTA($N$2:N192))</f>
        <v>0</v>
      </c>
      <c r="P192" s="65"/>
      <c r="Q192" s="55">
        <f>IF(P192="",0,COUNTA(P$2:P192))</f>
        <v>0</v>
      </c>
      <c r="R192" s="65"/>
      <c r="S192" s="55">
        <f>IF(R192="",0,COUNTA(R$2:R192))</f>
        <v>0</v>
      </c>
      <c r="T192" s="50">
        <f t="shared" si="10"/>
        <v>1</v>
      </c>
      <c r="U192" s="51" t="str">
        <f t="shared" si="8"/>
        <v>HURGZ HURRIYET GZT.</v>
      </c>
      <c r="V192" s="51">
        <f t="shared" si="9"/>
        <v>2.0499999999999998</v>
      </c>
      <c r="W192" s="52">
        <f t="shared" si="11"/>
        <v>0</v>
      </c>
    </row>
    <row r="193" spans="1:23" x14ac:dyDescent="0.3">
      <c r="A193" s="68" t="s">
        <v>189</v>
      </c>
      <c r="B193" s="68"/>
      <c r="C193" s="68">
        <v>6.13</v>
      </c>
      <c r="D193" s="68">
        <v>-3.62</v>
      </c>
      <c r="E193" s="69">
        <v>20647882.57</v>
      </c>
      <c r="F193" s="70">
        <v>0.75694444444444453</v>
      </c>
      <c r="G193" s="63"/>
      <c r="H193" s="64"/>
      <c r="I193" s="55">
        <f>IF(H193="",0,COUNTA($H$2:H193))</f>
        <v>0</v>
      </c>
      <c r="J193" s="55"/>
      <c r="K193" s="55">
        <f>IF(J193="",0,COUNTA($J$2:J193))</f>
        <v>0</v>
      </c>
      <c r="L193" s="65"/>
      <c r="M193" s="55">
        <f>IF(L193="",0,COUNTA($L$2:L193))</f>
        <v>0</v>
      </c>
      <c r="N193" s="65"/>
      <c r="O193" s="55">
        <f>IF(N193="",0,COUNTA($N$2:N193))</f>
        <v>0</v>
      </c>
      <c r="P193" s="65"/>
      <c r="Q193" s="55">
        <f>IF(P193="",0,COUNTA(P$2:P193))</f>
        <v>0</v>
      </c>
      <c r="R193" s="65"/>
      <c r="S193" s="55">
        <f>IF(R193="",0,COUNTA(R$2:R193))</f>
        <v>0</v>
      </c>
      <c r="T193" s="50">
        <f t="shared" si="10"/>
        <v>0</v>
      </c>
      <c r="U193" s="51" t="str">
        <f t="shared" si="8"/>
        <v>ICBCT ICBC TURKEY BANK</v>
      </c>
      <c r="V193" s="51">
        <f t="shared" si="9"/>
        <v>6.13</v>
      </c>
      <c r="W193" s="52">
        <f t="shared" si="11"/>
        <v>-3.62</v>
      </c>
    </row>
    <row r="194" spans="1:23" x14ac:dyDescent="0.3">
      <c r="A194" s="68" t="s">
        <v>890</v>
      </c>
      <c r="B194" s="68"/>
      <c r="C194" s="68">
        <v>32.78</v>
      </c>
      <c r="D194" s="68">
        <v>-1.86</v>
      </c>
      <c r="E194" s="69">
        <v>12820248.84</v>
      </c>
      <c r="F194" s="70">
        <v>0.75694444444444453</v>
      </c>
      <c r="G194" s="63"/>
      <c r="H194" s="64"/>
      <c r="I194" s="55">
        <f>IF(H194="",0,COUNTA($H$2:H194))</f>
        <v>0</v>
      </c>
      <c r="J194" s="55"/>
      <c r="K194" s="55">
        <f>IF(J194="",0,COUNTA($J$2:J194))</f>
        <v>0</v>
      </c>
      <c r="L194" s="65"/>
      <c r="M194" s="55">
        <f>IF(L194="",0,COUNTA($L$2:L194))</f>
        <v>0</v>
      </c>
      <c r="N194" s="65"/>
      <c r="O194" s="55">
        <f>IF(N194="",0,COUNTA($N$2:N194))</f>
        <v>0</v>
      </c>
      <c r="P194" s="65"/>
      <c r="Q194" s="55">
        <f>IF(P194="",0,COUNTA(P$2:P194))</f>
        <v>0</v>
      </c>
      <c r="R194" s="65"/>
      <c r="S194" s="55">
        <f>IF(R194="",0,COUNTA(R$2:R194))</f>
        <v>0</v>
      </c>
      <c r="T194" s="50">
        <f t="shared" si="10"/>
        <v>0</v>
      </c>
      <c r="U194" s="51" t="str">
        <f t="shared" ref="U194:U257" si="12">A194</f>
        <v>IDEAS IDEAL FINANSAL TEKNOLOJILER</v>
      </c>
      <c r="V194" s="51">
        <f t="shared" ref="V194:V257" si="13">C194</f>
        <v>32.78</v>
      </c>
      <c r="W194" s="52">
        <f t="shared" si="11"/>
        <v>-1.86</v>
      </c>
    </row>
    <row r="195" spans="1:23" x14ac:dyDescent="0.3">
      <c r="A195" s="68" t="s">
        <v>190</v>
      </c>
      <c r="B195" s="68"/>
      <c r="C195" s="68">
        <v>2.1</v>
      </c>
      <c r="D195" s="68">
        <v>-1.87</v>
      </c>
      <c r="E195" s="69">
        <v>2239061.7599999998</v>
      </c>
      <c r="F195" s="70">
        <v>0.75694444444444453</v>
      </c>
      <c r="G195" s="63"/>
      <c r="H195" s="64"/>
      <c r="I195" s="55">
        <f>IF(H195="",0,COUNTA($H$2:H195))</f>
        <v>0</v>
      </c>
      <c r="J195" s="55"/>
      <c r="K195" s="55">
        <f>IF(J195="",0,COUNTA($J$2:J195))</f>
        <v>0</v>
      </c>
      <c r="L195" s="65"/>
      <c r="M195" s="55">
        <f>IF(L195="",0,COUNTA($L$2:L195))</f>
        <v>0</v>
      </c>
      <c r="N195" s="65"/>
      <c r="O195" s="55">
        <f>IF(N195="",0,COUNTA($N$2:N195))</f>
        <v>0</v>
      </c>
      <c r="P195" s="65"/>
      <c r="Q195" s="55">
        <f>IF(P195="",0,COUNTA(P$2:P195))</f>
        <v>0</v>
      </c>
      <c r="R195" s="65"/>
      <c r="S195" s="55">
        <f>IF(R195="",0,COUNTA(R$2:R195))</f>
        <v>0</v>
      </c>
      <c r="T195" s="50">
        <f t="shared" ref="T195:T258" si="14">COUNTA(H195,J195,L195,N195,P195,R195)</f>
        <v>0</v>
      </c>
      <c r="U195" s="51" t="str">
        <f t="shared" si="12"/>
        <v>IDGYO IDEALIST GMYO</v>
      </c>
      <c r="V195" s="51">
        <f t="shared" si="13"/>
        <v>2.1</v>
      </c>
      <c r="W195" s="52">
        <f t="shared" ref="W195:W258" si="15">D195</f>
        <v>-1.87</v>
      </c>
    </row>
    <row r="196" spans="1:23" x14ac:dyDescent="0.3">
      <c r="A196" s="68" t="s">
        <v>191</v>
      </c>
      <c r="B196" s="68"/>
      <c r="C196" s="68">
        <v>0.99</v>
      </c>
      <c r="D196" s="68">
        <v>-1.98</v>
      </c>
      <c r="E196" s="69">
        <v>25841918.030000001</v>
      </c>
      <c r="F196" s="70">
        <v>0.75694444444444453</v>
      </c>
      <c r="G196" s="63"/>
      <c r="H196" s="64"/>
      <c r="I196" s="55">
        <f>IF(H196="",0,COUNTA($H$2:H196))</f>
        <v>0</v>
      </c>
      <c r="J196" s="55"/>
      <c r="K196" s="55">
        <f>IF(J196="",0,COUNTA($J$2:J196))</f>
        <v>0</v>
      </c>
      <c r="L196" s="65"/>
      <c r="M196" s="55">
        <f>IF(L196="",0,COUNTA($L$2:L196))</f>
        <v>0</v>
      </c>
      <c r="N196" s="65"/>
      <c r="O196" s="55">
        <f>IF(N196="",0,COUNTA($N$2:N196))</f>
        <v>0</v>
      </c>
      <c r="P196" s="65"/>
      <c r="Q196" s="55">
        <f>IF(P196="",0,COUNTA(P$2:P196))</f>
        <v>0</v>
      </c>
      <c r="R196" s="65"/>
      <c r="S196" s="55">
        <f>IF(R196="",0,COUNTA(R$2:R196))</f>
        <v>0</v>
      </c>
      <c r="T196" s="50">
        <f t="shared" si="14"/>
        <v>0</v>
      </c>
      <c r="U196" s="51" t="str">
        <f t="shared" si="12"/>
        <v>IEYHO ISIKLAR ENERJI YAPI HOL.</v>
      </c>
      <c r="V196" s="51">
        <f t="shared" si="13"/>
        <v>0.99</v>
      </c>
      <c r="W196" s="52">
        <f t="shared" si="15"/>
        <v>-1.98</v>
      </c>
    </row>
    <row r="197" spans="1:23" x14ac:dyDescent="0.3">
      <c r="A197" s="68" t="s">
        <v>891</v>
      </c>
      <c r="B197" s="68"/>
      <c r="C197" s="68">
        <v>8.41</v>
      </c>
      <c r="D197" s="68">
        <v>0.24</v>
      </c>
      <c r="E197" s="69">
        <v>18645957.899999999</v>
      </c>
      <c r="F197" s="70">
        <v>0.75694444444444453</v>
      </c>
      <c r="G197" s="63"/>
      <c r="H197" s="64"/>
      <c r="I197" s="55">
        <f>IF(H197="",0,COUNTA($H$2:H197))</f>
        <v>0</v>
      </c>
      <c r="J197" s="55"/>
      <c r="K197" s="55">
        <f>IF(J197="",0,COUNTA($J$2:J197))</f>
        <v>0</v>
      </c>
      <c r="L197" s="65"/>
      <c r="M197" s="55">
        <f>IF(L197="",0,COUNTA($L$2:L197))</f>
        <v>0</v>
      </c>
      <c r="N197" s="65"/>
      <c r="O197" s="55">
        <f>IF(N197="",0,COUNTA($N$2:N197))</f>
        <v>0</v>
      </c>
      <c r="P197" s="65"/>
      <c r="Q197" s="55">
        <f>IF(P197="",0,COUNTA(P$2:P197))</f>
        <v>0</v>
      </c>
      <c r="R197" s="65"/>
      <c r="S197" s="55">
        <f>IF(R197="",0,COUNTA(R$2:R197))</f>
        <v>0</v>
      </c>
      <c r="T197" s="50">
        <f t="shared" si="14"/>
        <v>0</v>
      </c>
      <c r="U197" s="51" t="str">
        <f t="shared" si="12"/>
        <v>IHAAS IHLAS HABER AJANSI</v>
      </c>
      <c r="V197" s="51">
        <f t="shared" si="13"/>
        <v>8.41</v>
      </c>
      <c r="W197" s="52">
        <f t="shared" si="15"/>
        <v>0.24</v>
      </c>
    </row>
    <row r="198" spans="1:23" x14ac:dyDescent="0.3">
      <c r="A198" s="68" t="s">
        <v>192</v>
      </c>
      <c r="B198" s="68"/>
      <c r="C198" s="68">
        <v>1.02</v>
      </c>
      <c r="D198" s="68">
        <v>-1.92</v>
      </c>
      <c r="E198" s="69">
        <v>8754523.9299999997</v>
      </c>
      <c r="F198" s="70">
        <v>0.75694444444444453</v>
      </c>
      <c r="G198" s="63"/>
      <c r="H198" s="64"/>
      <c r="I198" s="55">
        <f>IF(H198="",0,COUNTA($H$2:H198))</f>
        <v>0</v>
      </c>
      <c r="J198" s="55"/>
      <c r="K198" s="55">
        <f>IF(J198="",0,COUNTA($J$2:J198))</f>
        <v>0</v>
      </c>
      <c r="L198" s="65"/>
      <c r="M198" s="55">
        <f>IF(L198="",0,COUNTA($L$2:L198))</f>
        <v>0</v>
      </c>
      <c r="N198" s="65"/>
      <c r="O198" s="55">
        <f>IF(N198="",0,COUNTA($N$2:N198))</f>
        <v>0</v>
      </c>
      <c r="P198" s="65"/>
      <c r="Q198" s="55">
        <f>IF(P198="",0,COUNTA(P$2:P198))</f>
        <v>0</v>
      </c>
      <c r="R198" s="65"/>
      <c r="S198" s="55">
        <f>IF(R198="",0,COUNTA(R$2:R198))</f>
        <v>0</v>
      </c>
      <c r="T198" s="50">
        <f t="shared" si="14"/>
        <v>0</v>
      </c>
      <c r="U198" s="51" t="str">
        <f t="shared" si="12"/>
        <v>IHEVA IHLAS EV ALETLERI</v>
      </c>
      <c r="V198" s="51">
        <f t="shared" si="13"/>
        <v>1.02</v>
      </c>
      <c r="W198" s="52">
        <f t="shared" si="15"/>
        <v>-1.92</v>
      </c>
    </row>
    <row r="199" spans="1:23" x14ac:dyDescent="0.3">
      <c r="A199" s="84" t="s">
        <v>193</v>
      </c>
      <c r="B199" s="68"/>
      <c r="C199" s="68">
        <v>0.81</v>
      </c>
      <c r="D199" s="68">
        <v>2.5299999999999998</v>
      </c>
      <c r="E199" s="69">
        <v>16867683.140000001</v>
      </c>
      <c r="F199" s="70">
        <v>0.75694444444444453</v>
      </c>
      <c r="G199" s="63"/>
      <c r="H199" s="64"/>
      <c r="I199" s="55">
        <f>IF(H199="",0,COUNTA($H$2:H199))</f>
        <v>0</v>
      </c>
      <c r="J199" s="55"/>
      <c r="K199" s="55">
        <f>IF(J199="",0,COUNTA($J$2:J199))</f>
        <v>0</v>
      </c>
      <c r="L199" s="65"/>
      <c r="M199" s="55">
        <f>IF(L199="",0,COUNTA($L$2:L199))</f>
        <v>0</v>
      </c>
      <c r="N199" s="65"/>
      <c r="O199" s="55">
        <f>IF(N199="",0,COUNTA($N$2:N199))</f>
        <v>0</v>
      </c>
      <c r="P199" s="65"/>
      <c r="Q199" s="55">
        <f>IF(P199="",0,COUNTA(P$2:P199))</f>
        <v>0</v>
      </c>
      <c r="R199" s="65"/>
      <c r="S199" s="55">
        <f>IF(R199="",0,COUNTA(R$2:R199))</f>
        <v>0</v>
      </c>
      <c r="T199" s="50">
        <f t="shared" si="14"/>
        <v>0</v>
      </c>
      <c r="U199" s="51" t="str">
        <f t="shared" si="12"/>
        <v>IHGZT IHLAS GAZETECILIK</v>
      </c>
      <c r="V199" s="51">
        <f t="shared" si="13"/>
        <v>0.81</v>
      </c>
      <c r="W199" s="52">
        <f t="shared" si="15"/>
        <v>2.5299999999999998</v>
      </c>
    </row>
    <row r="200" spans="1:23" x14ac:dyDescent="0.3">
      <c r="A200" s="68" t="s">
        <v>194</v>
      </c>
      <c r="B200" s="68"/>
      <c r="C200" s="68">
        <v>0.61</v>
      </c>
      <c r="D200" s="68">
        <v>-1.61</v>
      </c>
      <c r="E200" s="69">
        <v>13654058.390000001</v>
      </c>
      <c r="F200" s="70">
        <v>0.75694444444444453</v>
      </c>
      <c r="G200" s="63"/>
      <c r="H200" s="64"/>
      <c r="I200" s="55">
        <f>IF(H200="",0,COUNTA($H$2:H200))</f>
        <v>0</v>
      </c>
      <c r="J200" s="55"/>
      <c r="K200" s="55">
        <f>IF(J200="",0,COUNTA($J$2:J200))</f>
        <v>0</v>
      </c>
      <c r="L200" s="65"/>
      <c r="M200" s="55">
        <f>IF(L200="",0,COUNTA($L$2:L200))</f>
        <v>0</v>
      </c>
      <c r="N200" s="65"/>
      <c r="O200" s="55">
        <f>IF(N200="",0,COUNTA($N$2:N200))</f>
        <v>0</v>
      </c>
      <c r="P200" s="65"/>
      <c r="Q200" s="55">
        <f>IF(P200="",0,COUNTA(P$2:P200))</f>
        <v>0</v>
      </c>
      <c r="R200" s="65"/>
      <c r="S200" s="55">
        <f>IF(R200="",0,COUNTA(R$2:R200))</f>
        <v>0</v>
      </c>
      <c r="T200" s="50">
        <f t="shared" si="14"/>
        <v>0</v>
      </c>
      <c r="U200" s="51" t="str">
        <f t="shared" si="12"/>
        <v>IHLAS IHLAS HOLDING</v>
      </c>
      <c r="V200" s="51">
        <f t="shared" si="13"/>
        <v>0.61</v>
      </c>
      <c r="W200" s="52">
        <f t="shared" si="15"/>
        <v>-1.61</v>
      </c>
    </row>
    <row r="201" spans="1:23" x14ac:dyDescent="0.3">
      <c r="A201" s="68" t="s">
        <v>195</v>
      </c>
      <c r="B201" s="68"/>
      <c r="C201" s="68">
        <v>0.93</v>
      </c>
      <c r="D201" s="68">
        <v>0</v>
      </c>
      <c r="E201" s="69">
        <v>12895260.91</v>
      </c>
      <c r="F201" s="70">
        <v>0.75694444444444453</v>
      </c>
      <c r="G201" s="63"/>
      <c r="H201" s="64"/>
      <c r="I201" s="55">
        <f>IF(H201="",0,COUNTA($H$2:H201))</f>
        <v>0</v>
      </c>
      <c r="J201" s="55"/>
      <c r="K201" s="55">
        <f>IF(J201="",0,COUNTA($J$2:J201))</f>
        <v>0</v>
      </c>
      <c r="L201" s="65"/>
      <c r="M201" s="55">
        <f>IF(L201="",0,COUNTA($L$2:L201))</f>
        <v>0</v>
      </c>
      <c r="N201" s="65"/>
      <c r="O201" s="55">
        <f>IF(N201="",0,COUNTA($N$2:N201))</f>
        <v>0</v>
      </c>
      <c r="P201" s="65"/>
      <c r="Q201" s="55">
        <f>IF(P201="",0,COUNTA(P$2:P201))</f>
        <v>0</v>
      </c>
      <c r="R201" s="65"/>
      <c r="S201" s="55">
        <f>IF(R201="",0,COUNTA(R$2:R201))</f>
        <v>0</v>
      </c>
      <c r="T201" s="50">
        <f t="shared" si="14"/>
        <v>0</v>
      </c>
      <c r="U201" s="51" t="str">
        <f t="shared" si="12"/>
        <v>IHLGM IHLAS GAYRIMENKUL</v>
      </c>
      <c r="V201" s="51">
        <f t="shared" si="13"/>
        <v>0.93</v>
      </c>
      <c r="W201" s="52">
        <f t="shared" si="15"/>
        <v>0</v>
      </c>
    </row>
    <row r="202" spans="1:23" x14ac:dyDescent="0.3">
      <c r="A202" s="68" t="s">
        <v>196</v>
      </c>
      <c r="B202" s="68"/>
      <c r="C202" s="68">
        <v>0.74</v>
      </c>
      <c r="D202" s="68">
        <v>-1.33</v>
      </c>
      <c r="E202" s="69">
        <v>3329614.34</v>
      </c>
      <c r="F202" s="70">
        <v>0.75694444444444453</v>
      </c>
      <c r="G202" s="63"/>
      <c r="H202" s="64"/>
      <c r="I202" s="55">
        <f>IF(H202="",0,COUNTA($H$2:H202))</f>
        <v>0</v>
      </c>
      <c r="J202" s="55"/>
      <c r="K202" s="55">
        <f>IF(J202="",0,COUNTA($J$2:J202))</f>
        <v>0</v>
      </c>
      <c r="L202" s="65"/>
      <c r="M202" s="55">
        <f>IF(L202="",0,COUNTA($L$2:L202))</f>
        <v>0</v>
      </c>
      <c r="N202" s="65"/>
      <c r="O202" s="55">
        <f>IF(N202="",0,COUNTA($N$2:N202))</f>
        <v>0</v>
      </c>
      <c r="P202" s="65"/>
      <c r="Q202" s="55">
        <f>IF(P202="",0,COUNTA(P$2:P202))</f>
        <v>0</v>
      </c>
      <c r="R202" s="65"/>
      <c r="S202" s="55">
        <f>IF(R202="",0,COUNTA(R$2:R202))</f>
        <v>0</v>
      </c>
      <c r="T202" s="50">
        <f t="shared" si="14"/>
        <v>0</v>
      </c>
      <c r="U202" s="51" t="str">
        <f t="shared" si="12"/>
        <v>IHYAY IHLAS YAYIN HOLDING</v>
      </c>
      <c r="V202" s="51">
        <f t="shared" si="13"/>
        <v>0.74</v>
      </c>
      <c r="W202" s="52">
        <f t="shared" si="15"/>
        <v>-1.33</v>
      </c>
    </row>
    <row r="203" spans="1:23" x14ac:dyDescent="0.3">
      <c r="A203" s="68" t="s">
        <v>197</v>
      </c>
      <c r="B203" s="68"/>
      <c r="C203" s="68">
        <v>8.32</v>
      </c>
      <c r="D203" s="68">
        <v>1.84</v>
      </c>
      <c r="E203" s="69">
        <v>50280674.590000004</v>
      </c>
      <c r="F203" s="70">
        <v>0.75694444444444453</v>
      </c>
      <c r="G203" s="63"/>
      <c r="H203" s="64"/>
      <c r="I203" s="55">
        <f>IF(H203="",0,COUNTA($H$2:H203))</f>
        <v>0</v>
      </c>
      <c r="J203" s="55" t="s">
        <v>914</v>
      </c>
      <c r="K203" s="55">
        <f>IF(J203="",0,COUNTA($J$2:J203))</f>
        <v>10</v>
      </c>
      <c r="L203" s="65"/>
      <c r="M203" s="55">
        <f>IF(L203="",0,COUNTA($L$2:L203))</f>
        <v>0</v>
      </c>
      <c r="N203" s="65"/>
      <c r="O203" s="55">
        <f>IF(N203="",0,COUNTA($N$2:N203))</f>
        <v>0</v>
      </c>
      <c r="P203" s="65"/>
      <c r="Q203" s="55">
        <f>IF(P203="",0,COUNTA(P$2:P203))</f>
        <v>0</v>
      </c>
      <c r="R203" s="65"/>
      <c r="S203" s="55">
        <f>IF(R203="",0,COUNTA(R$2:R203))</f>
        <v>0</v>
      </c>
      <c r="T203" s="50">
        <f t="shared" si="14"/>
        <v>1</v>
      </c>
      <c r="U203" s="51" t="str">
        <f t="shared" si="12"/>
        <v>INDES INDEKS BILGISAYAR</v>
      </c>
      <c r="V203" s="51">
        <f t="shared" si="13"/>
        <v>8.32</v>
      </c>
      <c r="W203" s="52">
        <f t="shared" si="15"/>
        <v>1.84</v>
      </c>
    </row>
    <row r="204" spans="1:23" x14ac:dyDescent="0.3">
      <c r="A204" s="68" t="s">
        <v>198</v>
      </c>
      <c r="B204" s="68"/>
      <c r="C204" s="68">
        <v>5.45</v>
      </c>
      <c r="D204" s="68">
        <v>0</v>
      </c>
      <c r="E204" s="69">
        <v>12716688.42</v>
      </c>
      <c r="F204" s="70">
        <v>0.75694444444444453</v>
      </c>
      <c r="G204" s="63"/>
      <c r="H204" s="64"/>
      <c r="I204" s="55">
        <f>IF(H204="",0,COUNTA($H$2:H204))</f>
        <v>0</v>
      </c>
      <c r="J204" s="55"/>
      <c r="K204" s="55">
        <f>IF(J204="",0,COUNTA($J$2:J204))</f>
        <v>0</v>
      </c>
      <c r="L204" s="65"/>
      <c r="M204" s="55">
        <f>IF(L204="",0,COUNTA($L$2:L204))</f>
        <v>0</v>
      </c>
      <c r="N204" s="65"/>
      <c r="O204" s="55">
        <f>IF(N204="",0,COUNTA($N$2:N204))</f>
        <v>0</v>
      </c>
      <c r="P204" s="65"/>
      <c r="Q204" s="55">
        <f>IF(P204="",0,COUNTA(P$2:P204))</f>
        <v>0</v>
      </c>
      <c r="R204" s="65"/>
      <c r="S204" s="55">
        <f>IF(R204="",0,COUNTA(R$2:R204))</f>
        <v>0</v>
      </c>
      <c r="T204" s="50">
        <f t="shared" si="14"/>
        <v>0</v>
      </c>
      <c r="U204" s="51" t="str">
        <f t="shared" si="12"/>
        <v>INFO INFO YATIRIM</v>
      </c>
      <c r="V204" s="51">
        <f t="shared" si="13"/>
        <v>5.45</v>
      </c>
      <c r="W204" s="52">
        <f t="shared" si="15"/>
        <v>0</v>
      </c>
    </row>
    <row r="205" spans="1:23" x14ac:dyDescent="0.3">
      <c r="A205" s="68" t="s">
        <v>199</v>
      </c>
      <c r="B205" s="68"/>
      <c r="C205" s="68">
        <v>82.8</v>
      </c>
      <c r="D205" s="68">
        <v>6.98</v>
      </c>
      <c r="E205" s="69">
        <v>20799535.949999999</v>
      </c>
      <c r="F205" s="70">
        <v>0.75694444444444453</v>
      </c>
      <c r="G205" s="63"/>
      <c r="H205" s="64"/>
      <c r="I205" s="55">
        <f>IF(H205="",0,COUNTA($H$2:H205))</f>
        <v>0</v>
      </c>
      <c r="J205" s="55"/>
      <c r="K205" s="55">
        <f>IF(J205="",0,COUNTA($J$2:J205))</f>
        <v>0</v>
      </c>
      <c r="L205" s="65"/>
      <c r="M205" s="55">
        <f>IF(L205="",0,COUNTA($L$2:L205))</f>
        <v>0</v>
      </c>
      <c r="N205" s="65"/>
      <c r="O205" s="55">
        <f>IF(N205="",0,COUNTA($N$2:N205))</f>
        <v>0</v>
      </c>
      <c r="P205" s="65"/>
      <c r="Q205" s="55">
        <f>IF(P205="",0,COUNTA(P$2:P205))</f>
        <v>0</v>
      </c>
      <c r="R205" s="65"/>
      <c r="S205" s="55">
        <f>IF(R205="",0,COUNTA(R$2:R205))</f>
        <v>0</v>
      </c>
      <c r="T205" s="50">
        <f t="shared" si="14"/>
        <v>0</v>
      </c>
      <c r="U205" s="51" t="str">
        <f t="shared" si="12"/>
        <v>INTEM INTEMA</v>
      </c>
      <c r="V205" s="51">
        <f t="shared" si="13"/>
        <v>82.8</v>
      </c>
      <c r="W205" s="52">
        <f t="shared" si="15"/>
        <v>6.98</v>
      </c>
    </row>
    <row r="206" spans="1:23" x14ac:dyDescent="0.3">
      <c r="A206" s="68" t="s">
        <v>200</v>
      </c>
      <c r="B206" s="68"/>
      <c r="C206" s="68">
        <v>29.8</v>
      </c>
      <c r="D206" s="68">
        <v>-0.67</v>
      </c>
      <c r="E206" s="69">
        <v>24375099.940000001</v>
      </c>
      <c r="F206" s="70">
        <v>0.75694444444444453</v>
      </c>
      <c r="G206" s="63"/>
      <c r="H206" s="64"/>
      <c r="I206" s="55">
        <f>IF(H206="",0,COUNTA($H$2:H206))</f>
        <v>0</v>
      </c>
      <c r="J206" s="55"/>
      <c r="K206" s="55">
        <f>IF(J206="",0,COUNTA($J$2:J206))</f>
        <v>0</v>
      </c>
      <c r="L206" s="65"/>
      <c r="M206" s="55">
        <f>IF(L206="",0,COUNTA($L$2:L206))</f>
        <v>0</v>
      </c>
      <c r="N206" s="65"/>
      <c r="O206" s="55">
        <f>IF(N206="",0,COUNTA($N$2:N206))</f>
        <v>0</v>
      </c>
      <c r="P206" s="65"/>
      <c r="Q206" s="55">
        <f>IF(P206="",0,COUNTA(P$2:P206))</f>
        <v>0</v>
      </c>
      <c r="R206" s="65"/>
      <c r="S206" s="55">
        <f>IF(R206="",0,COUNTA(R$2:R206))</f>
        <v>0</v>
      </c>
      <c r="T206" s="50">
        <f t="shared" si="14"/>
        <v>0</v>
      </c>
      <c r="U206" s="51" t="str">
        <f t="shared" si="12"/>
        <v>INVEO INVEO YATIRIM HOLDING</v>
      </c>
      <c r="V206" s="51">
        <f t="shared" si="13"/>
        <v>29.8</v>
      </c>
      <c r="W206" s="52">
        <f t="shared" si="15"/>
        <v>-0.67</v>
      </c>
    </row>
    <row r="207" spans="1:23" x14ac:dyDescent="0.3">
      <c r="A207" s="68" t="s">
        <v>201</v>
      </c>
      <c r="B207" s="68"/>
      <c r="C207" s="68">
        <v>15.72</v>
      </c>
      <c r="D207" s="68">
        <v>0</v>
      </c>
      <c r="E207" s="69">
        <v>141351834.06</v>
      </c>
      <c r="F207" s="70">
        <v>0.75694444444444453</v>
      </c>
      <c r="G207" s="63"/>
      <c r="H207" s="64"/>
      <c r="I207" s="55">
        <f>IF(H207="",0,COUNTA($H$2:H207))</f>
        <v>0</v>
      </c>
      <c r="J207" s="55"/>
      <c r="K207" s="55">
        <f>IF(J207="",0,COUNTA($J$2:J207))</f>
        <v>0</v>
      </c>
      <c r="L207" s="65"/>
      <c r="M207" s="55">
        <f>IF(L207="",0,COUNTA($L$2:L207))</f>
        <v>0</v>
      </c>
      <c r="N207" s="65"/>
      <c r="O207" s="55">
        <f>IF(N207="",0,COUNTA($N$2:N207))</f>
        <v>0</v>
      </c>
      <c r="P207" s="65"/>
      <c r="Q207" s="55">
        <f>IF(P207="",0,COUNTA(P$2:P207))</f>
        <v>0</v>
      </c>
      <c r="R207" s="65"/>
      <c r="S207" s="55">
        <f>IF(R207="",0,COUNTA(R$2:R207))</f>
        <v>0</v>
      </c>
      <c r="T207" s="50">
        <f t="shared" si="14"/>
        <v>0</v>
      </c>
      <c r="U207" s="51" t="str">
        <f t="shared" si="12"/>
        <v>IPEKE IPEK DOGAL ENERJI</v>
      </c>
      <c r="V207" s="51">
        <f t="shared" si="13"/>
        <v>15.72</v>
      </c>
      <c r="W207" s="52">
        <f t="shared" si="15"/>
        <v>0</v>
      </c>
    </row>
    <row r="208" spans="1:23" x14ac:dyDescent="0.3">
      <c r="A208" s="68" t="s">
        <v>202</v>
      </c>
      <c r="B208" s="68"/>
      <c r="C208" s="69">
        <v>342861.2</v>
      </c>
      <c r="D208" s="68">
        <v>0</v>
      </c>
      <c r="E208" s="69">
        <v>0</v>
      </c>
      <c r="F208" s="70">
        <v>0.75694444444444453</v>
      </c>
      <c r="G208" s="63"/>
      <c r="H208" s="64"/>
      <c r="I208" s="55">
        <f>IF(H208="",0,COUNTA($H$2:H208))</f>
        <v>0</v>
      </c>
      <c r="J208" s="55"/>
      <c r="K208" s="55">
        <f>IF(J208="",0,COUNTA($J$2:J208))</f>
        <v>0</v>
      </c>
      <c r="L208" s="65"/>
      <c r="M208" s="55">
        <f>IF(L208="",0,COUNTA($L$2:L208))</f>
        <v>0</v>
      </c>
      <c r="N208" s="65"/>
      <c r="O208" s="55">
        <f>IF(N208="",0,COUNTA($N$2:N208))</f>
        <v>0</v>
      </c>
      <c r="P208" s="65"/>
      <c r="Q208" s="55">
        <f>IF(P208="",0,COUNTA(P$2:P208))</f>
        <v>0</v>
      </c>
      <c r="R208" s="65"/>
      <c r="S208" s="55">
        <f>IF(R208="",0,COUNTA(R$2:R208))</f>
        <v>0</v>
      </c>
      <c r="T208" s="50">
        <f t="shared" si="14"/>
        <v>0</v>
      </c>
      <c r="U208" s="51" t="str">
        <f t="shared" si="12"/>
        <v>ISATR IS BANKASI (A)</v>
      </c>
      <c r="V208" s="51">
        <f t="shared" si="13"/>
        <v>342861.2</v>
      </c>
      <c r="W208" s="52">
        <f t="shared" si="15"/>
        <v>0</v>
      </c>
    </row>
    <row r="209" spans="1:23" x14ac:dyDescent="0.3">
      <c r="A209" s="68" t="s">
        <v>203</v>
      </c>
      <c r="B209" s="68"/>
      <c r="C209" s="69">
        <v>66.5</v>
      </c>
      <c r="D209" s="69">
        <v>9.83</v>
      </c>
      <c r="E209" s="69">
        <v>10517789</v>
      </c>
      <c r="F209" s="70">
        <v>0.75694444444444453</v>
      </c>
      <c r="G209" s="63"/>
      <c r="H209" s="64"/>
      <c r="I209" s="55">
        <f>IF(H209="",0,COUNTA($H$2:H209))</f>
        <v>0</v>
      </c>
      <c r="J209" s="55"/>
      <c r="K209" s="55">
        <f>IF(J209="",0,COUNTA($J$2:J209))</f>
        <v>0</v>
      </c>
      <c r="L209" s="65" t="s">
        <v>914</v>
      </c>
      <c r="M209" s="55">
        <f>IF(L209="",0,COUNTA($L$2:L209))</f>
        <v>7</v>
      </c>
      <c r="N209" s="65"/>
      <c r="O209" s="55">
        <f>IF(N209="",0,COUNTA($N$2:N209))</f>
        <v>0</v>
      </c>
      <c r="P209" s="65"/>
      <c r="Q209" s="55">
        <f>IF(P209="",0,COUNTA(P$2:P209))</f>
        <v>0</v>
      </c>
      <c r="R209" s="65"/>
      <c r="S209" s="55">
        <f>IF(R209="",0,COUNTA(R$2:R209))</f>
        <v>0</v>
      </c>
      <c r="T209" s="50">
        <f t="shared" si="14"/>
        <v>1</v>
      </c>
      <c r="U209" s="51" t="str">
        <f t="shared" si="12"/>
        <v>ISBIR ISBIR HOLDING</v>
      </c>
      <c r="V209" s="51">
        <f t="shared" si="13"/>
        <v>66.5</v>
      </c>
      <c r="W209" s="52">
        <f t="shared" si="15"/>
        <v>9.83</v>
      </c>
    </row>
    <row r="210" spans="1:23" x14ac:dyDescent="0.3">
      <c r="A210" s="68" t="s">
        <v>204</v>
      </c>
      <c r="B210" s="68"/>
      <c r="C210" s="69">
        <v>45441</v>
      </c>
      <c r="D210" s="68">
        <v>10</v>
      </c>
      <c r="E210" s="69">
        <v>764528</v>
      </c>
      <c r="F210" s="70">
        <v>0.75694444444444453</v>
      </c>
      <c r="G210" s="63"/>
      <c r="H210" s="64"/>
      <c r="I210" s="55">
        <f>IF(H210="",0,COUNTA($H$2:H210))</f>
        <v>0</v>
      </c>
      <c r="J210" s="55" t="s">
        <v>914</v>
      </c>
      <c r="K210" s="55">
        <f>IF(J210="",0,COUNTA($J$2:J210))</f>
        <v>11</v>
      </c>
      <c r="L210" s="65"/>
      <c r="M210" s="55">
        <f>IF(L210="",0,COUNTA($L$2:L210))</f>
        <v>0</v>
      </c>
      <c r="N210" s="65"/>
      <c r="O210" s="55">
        <f>IF(N210="",0,COUNTA($N$2:N210))</f>
        <v>0</v>
      </c>
      <c r="P210" s="65"/>
      <c r="Q210" s="55">
        <f>IF(P210="",0,COUNTA(P$2:P210))</f>
        <v>0</v>
      </c>
      <c r="R210" s="65"/>
      <c r="S210" s="55">
        <f>IF(R210="",0,COUNTA(R$2:R210))</f>
        <v>0</v>
      </c>
      <c r="T210" s="50">
        <f t="shared" si="14"/>
        <v>1</v>
      </c>
      <c r="U210" s="51" t="str">
        <f t="shared" si="12"/>
        <v>ISBTR IS BANKASI (B)</v>
      </c>
      <c r="V210" s="51">
        <f t="shared" si="13"/>
        <v>45441</v>
      </c>
      <c r="W210" s="52">
        <f t="shared" si="15"/>
        <v>10</v>
      </c>
    </row>
    <row r="211" spans="1:23" x14ac:dyDescent="0.3">
      <c r="A211" s="68" t="s">
        <v>205</v>
      </c>
      <c r="B211" s="68"/>
      <c r="C211" s="69">
        <v>7.62</v>
      </c>
      <c r="D211" s="69">
        <v>-2.1800000000000002</v>
      </c>
      <c r="E211" s="69">
        <v>890998629.91999996</v>
      </c>
      <c r="F211" s="70">
        <v>0.75694444444444453</v>
      </c>
      <c r="G211" s="63"/>
      <c r="H211" s="64"/>
      <c r="I211" s="55">
        <f>IF(H211="",0,COUNTA($H$2:H211))</f>
        <v>0</v>
      </c>
      <c r="J211" s="55"/>
      <c r="K211" s="55">
        <f>IF(J211="",0,COUNTA($J$2:J211))</f>
        <v>0</v>
      </c>
      <c r="L211" s="65"/>
      <c r="M211" s="55">
        <f>IF(L211="",0,COUNTA($L$2:L211))</f>
        <v>0</v>
      </c>
      <c r="N211" s="65"/>
      <c r="O211" s="55">
        <f>IF(N211="",0,COUNTA($N$2:N211))</f>
        <v>0</v>
      </c>
      <c r="P211" s="65"/>
      <c r="Q211" s="55">
        <f>IF(P211="",0,COUNTA(P$2:P211))</f>
        <v>0</v>
      </c>
      <c r="R211" s="65" t="s">
        <v>914</v>
      </c>
      <c r="S211" s="55">
        <f>IF(R211="",0,COUNTA(R$2:R211))</f>
        <v>5</v>
      </c>
      <c r="T211" s="50">
        <f t="shared" si="14"/>
        <v>1</v>
      </c>
      <c r="U211" s="51" t="str">
        <f t="shared" si="12"/>
        <v>ISCTR IS BANKASI (C)</v>
      </c>
      <c r="V211" s="51">
        <f t="shared" si="13"/>
        <v>7.62</v>
      </c>
      <c r="W211" s="52">
        <f t="shared" si="15"/>
        <v>-2.1800000000000002</v>
      </c>
    </row>
    <row r="212" spans="1:23" x14ac:dyDescent="0.3">
      <c r="A212" s="68" t="s">
        <v>206</v>
      </c>
      <c r="B212" s="68"/>
      <c r="C212" s="68">
        <v>22.88</v>
      </c>
      <c r="D212" s="68">
        <v>-2.14</v>
      </c>
      <c r="E212" s="69">
        <v>143222238.68000001</v>
      </c>
      <c r="F212" s="70">
        <v>0.75694444444444453</v>
      </c>
      <c r="G212" s="63"/>
      <c r="H212" s="64"/>
      <c r="I212" s="55">
        <f>IF(H212="",0,COUNTA($H$2:H212))</f>
        <v>0</v>
      </c>
      <c r="J212" s="55"/>
      <c r="K212" s="55">
        <f>IF(J212="",0,COUNTA($J$2:J212))</f>
        <v>0</v>
      </c>
      <c r="L212" s="65"/>
      <c r="M212" s="55">
        <f>IF(L212="",0,COUNTA($L$2:L212))</f>
        <v>0</v>
      </c>
      <c r="N212" s="65"/>
      <c r="O212" s="55">
        <f>IF(N212="",0,COUNTA($N$2:N212))</f>
        <v>0</v>
      </c>
      <c r="P212" s="65"/>
      <c r="Q212" s="55">
        <f>IF(P212="",0,COUNTA(P$2:P212))</f>
        <v>0</v>
      </c>
      <c r="R212" s="65"/>
      <c r="S212" s="55">
        <f>IF(R212="",0,COUNTA(R$2:R212))</f>
        <v>0</v>
      </c>
      <c r="T212" s="50">
        <f t="shared" si="14"/>
        <v>0</v>
      </c>
      <c r="U212" s="51" t="str">
        <f t="shared" si="12"/>
        <v>ISDMR ISKENDERUN DEMIR CELIK</v>
      </c>
      <c r="V212" s="51">
        <f t="shared" si="13"/>
        <v>22.88</v>
      </c>
      <c r="W212" s="52">
        <f t="shared" si="15"/>
        <v>-2.14</v>
      </c>
    </row>
    <row r="213" spans="1:23" x14ac:dyDescent="0.3">
      <c r="A213" s="68" t="s">
        <v>207</v>
      </c>
      <c r="B213" s="68"/>
      <c r="C213" s="68">
        <v>3.91</v>
      </c>
      <c r="D213" s="68">
        <v>0.77</v>
      </c>
      <c r="E213" s="69">
        <v>192352670.30000001</v>
      </c>
      <c r="F213" s="70">
        <v>0.75694444444444453</v>
      </c>
      <c r="G213" s="63"/>
      <c r="H213" s="64"/>
      <c r="I213" s="55">
        <f>IF(H213="",0,COUNTA($H$2:H213))</f>
        <v>0</v>
      </c>
      <c r="J213" s="55"/>
      <c r="K213" s="55">
        <f>IF(J213="",0,COUNTA($J$2:J213))</f>
        <v>0</v>
      </c>
      <c r="L213" s="65"/>
      <c r="M213" s="55">
        <f>IF(L213="",0,COUNTA($L$2:L213))</f>
        <v>0</v>
      </c>
      <c r="N213" s="65"/>
      <c r="O213" s="55">
        <f>IF(N213="",0,COUNTA($N$2:N213))</f>
        <v>0</v>
      </c>
      <c r="P213" s="65"/>
      <c r="Q213" s="55">
        <f>IF(P213="",0,COUNTA(P$2:P213))</f>
        <v>0</v>
      </c>
      <c r="R213" s="65"/>
      <c r="S213" s="55">
        <f>IF(R213="",0,COUNTA(R$2:R213))</f>
        <v>0</v>
      </c>
      <c r="T213" s="50">
        <f t="shared" si="14"/>
        <v>0</v>
      </c>
      <c r="U213" s="51" t="str">
        <f t="shared" si="12"/>
        <v>ISFIN IS FIN.KIR.</v>
      </c>
      <c r="V213" s="51">
        <f t="shared" si="13"/>
        <v>3.91</v>
      </c>
      <c r="W213" s="52">
        <f t="shared" si="15"/>
        <v>0.77</v>
      </c>
    </row>
    <row r="214" spans="1:23" x14ac:dyDescent="0.3">
      <c r="A214" s="84" t="s">
        <v>208</v>
      </c>
      <c r="B214" s="68"/>
      <c r="C214" s="68">
        <v>9.19</v>
      </c>
      <c r="D214" s="68">
        <v>-0.43</v>
      </c>
      <c r="E214" s="69">
        <v>39375571.350000001</v>
      </c>
      <c r="F214" s="70">
        <v>0.75694444444444453</v>
      </c>
      <c r="G214" s="63"/>
      <c r="H214" s="64"/>
      <c r="I214" s="55">
        <f>IF(H214="",0,COUNTA($H$2:H214))</f>
        <v>0</v>
      </c>
      <c r="J214" s="55"/>
      <c r="K214" s="55">
        <f>IF(J214="",0,COUNTA($J$2:J214))</f>
        <v>0</v>
      </c>
      <c r="L214" s="65"/>
      <c r="M214" s="55">
        <f>IF(L214="",0,COUNTA($L$2:L214))</f>
        <v>0</v>
      </c>
      <c r="N214" s="65"/>
      <c r="O214" s="55">
        <f>IF(N214="",0,COUNTA($N$2:N214))</f>
        <v>0</v>
      </c>
      <c r="P214" s="65"/>
      <c r="Q214" s="55">
        <f>IF(P214="",0,COUNTA(P$2:P214))</f>
        <v>0</v>
      </c>
      <c r="R214" s="65"/>
      <c r="S214" s="55">
        <f>IF(R214="",0,COUNTA(R$2:R214))</f>
        <v>0</v>
      </c>
      <c r="T214" s="50">
        <f t="shared" si="14"/>
        <v>0</v>
      </c>
      <c r="U214" s="51" t="str">
        <f t="shared" si="12"/>
        <v>ISGSY IS GIRISIM</v>
      </c>
      <c r="V214" s="51">
        <f t="shared" si="13"/>
        <v>9.19</v>
      </c>
      <c r="W214" s="52">
        <f t="shared" si="15"/>
        <v>-0.43</v>
      </c>
    </row>
    <row r="215" spans="1:23" x14ac:dyDescent="0.3">
      <c r="A215" s="68" t="s">
        <v>209</v>
      </c>
      <c r="B215" s="68"/>
      <c r="C215" s="68">
        <v>2.61</v>
      </c>
      <c r="D215" s="68">
        <v>0.77</v>
      </c>
      <c r="E215" s="69">
        <v>48946700.079999998</v>
      </c>
      <c r="F215" s="70">
        <v>0.75694444444444453</v>
      </c>
      <c r="G215" s="63"/>
      <c r="H215" s="64"/>
      <c r="I215" s="55">
        <f>IF(H215="",0,COUNTA($H$2:H215))</f>
        <v>0</v>
      </c>
      <c r="J215" s="55"/>
      <c r="K215" s="55">
        <f>IF(J215="",0,COUNTA($J$2:J215))</f>
        <v>0</v>
      </c>
      <c r="L215" s="65"/>
      <c r="M215" s="55">
        <f>IF(L215="",0,COUNTA($L$2:L215))</f>
        <v>0</v>
      </c>
      <c r="N215" s="65"/>
      <c r="O215" s="55">
        <f>IF(N215="",0,COUNTA($N$2:N215))</f>
        <v>0</v>
      </c>
      <c r="P215" s="65"/>
      <c r="Q215" s="55">
        <f>IF(P215="",0,COUNTA(P$2:P215))</f>
        <v>0</v>
      </c>
      <c r="R215" s="65"/>
      <c r="S215" s="55">
        <f>IF(R215="",0,COUNTA(R$2:R215))</f>
        <v>0</v>
      </c>
      <c r="T215" s="50">
        <f t="shared" si="14"/>
        <v>0</v>
      </c>
      <c r="U215" s="51" t="str">
        <f t="shared" si="12"/>
        <v>ISGYO IS GMYO</v>
      </c>
      <c r="V215" s="51">
        <f t="shared" si="13"/>
        <v>2.61</v>
      </c>
      <c r="W215" s="52">
        <f t="shared" si="15"/>
        <v>0.77</v>
      </c>
    </row>
    <row r="216" spans="1:23" x14ac:dyDescent="0.3">
      <c r="A216" s="68" t="s">
        <v>210</v>
      </c>
      <c r="B216" s="68"/>
      <c r="C216" s="68">
        <v>5.45</v>
      </c>
      <c r="D216" s="68">
        <v>-0.91</v>
      </c>
      <c r="E216" s="69">
        <v>24831649.100000001</v>
      </c>
      <c r="F216" s="70">
        <v>0.75694444444444453</v>
      </c>
      <c r="G216" s="63"/>
      <c r="H216" s="64"/>
      <c r="I216" s="55">
        <f>IF(H216="",0,COUNTA($H$2:H216))</f>
        <v>0</v>
      </c>
      <c r="J216" s="55"/>
      <c r="K216" s="55">
        <f>IF(J216="",0,COUNTA($J$2:J216))</f>
        <v>0</v>
      </c>
      <c r="L216" s="65"/>
      <c r="M216" s="55">
        <f>IF(L216="",0,COUNTA($L$2:L216))</f>
        <v>0</v>
      </c>
      <c r="N216" s="65"/>
      <c r="O216" s="55">
        <f>IF(N216="",0,COUNTA($N$2:N216))</f>
        <v>0</v>
      </c>
      <c r="P216" s="65"/>
      <c r="Q216" s="55">
        <f>IF(P216="",0,COUNTA(P$2:P216))</f>
        <v>0</v>
      </c>
      <c r="R216" s="65"/>
      <c r="S216" s="55">
        <f>IF(R216="",0,COUNTA(R$2:R216))</f>
        <v>0</v>
      </c>
      <c r="T216" s="50">
        <f t="shared" si="14"/>
        <v>0</v>
      </c>
      <c r="U216" s="51" t="str">
        <f t="shared" si="12"/>
        <v>ISKPL ISIK PLASTIK</v>
      </c>
      <c r="V216" s="51">
        <f t="shared" si="13"/>
        <v>5.45</v>
      </c>
      <c r="W216" s="52">
        <f t="shared" si="15"/>
        <v>-0.91</v>
      </c>
    </row>
    <row r="217" spans="1:23" x14ac:dyDescent="0.3">
      <c r="A217" s="68" t="s">
        <v>211</v>
      </c>
      <c r="B217" s="68"/>
      <c r="C217" s="69">
        <v>550000</v>
      </c>
      <c r="D217" s="68">
        <v>0</v>
      </c>
      <c r="E217" s="69">
        <v>1650000</v>
      </c>
      <c r="F217" s="70">
        <v>0.75694444444444453</v>
      </c>
      <c r="G217" s="63"/>
      <c r="H217" s="64"/>
      <c r="I217" s="55">
        <f>IF(H217="",0,COUNTA($H$2:H217))</f>
        <v>0</v>
      </c>
      <c r="J217" s="55"/>
      <c r="K217" s="55">
        <f>IF(J217="",0,COUNTA($J$2:J217))</f>
        <v>0</v>
      </c>
      <c r="L217" s="65"/>
      <c r="M217" s="55">
        <f>IF(L217="",0,COUNTA($L$2:L217))</f>
        <v>0</v>
      </c>
      <c r="N217" s="65"/>
      <c r="O217" s="55">
        <f>IF(N217="",0,COUNTA($N$2:N217))</f>
        <v>0</v>
      </c>
      <c r="P217" s="65"/>
      <c r="Q217" s="55">
        <f>IF(P217="",0,COUNTA(P$2:P217))</f>
        <v>0</v>
      </c>
      <c r="R217" s="65"/>
      <c r="S217" s="55">
        <f>IF(R217="",0,COUNTA(R$2:R217))</f>
        <v>0</v>
      </c>
      <c r="T217" s="50">
        <f t="shared" si="14"/>
        <v>0</v>
      </c>
      <c r="U217" s="51" t="str">
        <f t="shared" si="12"/>
        <v>ISKUR IS BANKASI (KUR.)</v>
      </c>
      <c r="V217" s="51">
        <f t="shared" si="13"/>
        <v>550000</v>
      </c>
      <c r="W217" s="52">
        <f t="shared" si="15"/>
        <v>0</v>
      </c>
    </row>
    <row r="218" spans="1:23" x14ac:dyDescent="0.3">
      <c r="A218" s="68" t="s">
        <v>212</v>
      </c>
      <c r="B218" s="68"/>
      <c r="C218" s="69">
        <v>21.66</v>
      </c>
      <c r="D218" s="69">
        <v>-1.19</v>
      </c>
      <c r="E218" s="69">
        <v>53796403.579999998</v>
      </c>
      <c r="F218" s="70">
        <v>0.75694444444444453</v>
      </c>
      <c r="G218" s="63"/>
      <c r="H218" s="64"/>
      <c r="I218" s="55">
        <f>IF(H218="",0,COUNTA($H$2:H218))</f>
        <v>0</v>
      </c>
      <c r="J218" s="55"/>
      <c r="K218" s="55">
        <f>IF(J218="",0,COUNTA($J$2:J218))</f>
        <v>0</v>
      </c>
      <c r="L218" s="65"/>
      <c r="M218" s="55">
        <f>IF(L218="",0,COUNTA($L$2:L218))</f>
        <v>0</v>
      </c>
      <c r="N218" s="65"/>
      <c r="O218" s="55">
        <f>IF(N218="",0,COUNTA($N$2:N218))</f>
        <v>0</v>
      </c>
      <c r="P218" s="65"/>
      <c r="Q218" s="55">
        <f>IF(P218="",0,COUNTA(P$2:P218))</f>
        <v>0</v>
      </c>
      <c r="R218" s="65"/>
      <c r="S218" s="55">
        <f>IF(R218="",0,COUNTA(R$2:R218))</f>
        <v>0</v>
      </c>
      <c r="T218" s="50">
        <f t="shared" si="14"/>
        <v>0</v>
      </c>
      <c r="U218" s="51" t="str">
        <f t="shared" si="12"/>
        <v>ISMEN IS Y. MEN. DEG.</v>
      </c>
      <c r="V218" s="51">
        <f t="shared" si="13"/>
        <v>21.66</v>
      </c>
      <c r="W218" s="52">
        <f t="shared" si="15"/>
        <v>-1.19</v>
      </c>
    </row>
    <row r="219" spans="1:23" x14ac:dyDescent="0.3">
      <c r="A219" s="68" t="s">
        <v>892</v>
      </c>
      <c r="B219" s="68"/>
      <c r="C219" s="68">
        <v>12.12</v>
      </c>
      <c r="D219" s="68">
        <v>-1.06</v>
      </c>
      <c r="E219" s="69">
        <v>21263083.300000001</v>
      </c>
      <c r="F219" s="70">
        <v>0.75694444444444453</v>
      </c>
      <c r="G219" s="63"/>
      <c r="H219" s="64"/>
      <c r="I219" s="55">
        <f>IF(H219="",0,COUNTA($H$2:H219))</f>
        <v>0</v>
      </c>
      <c r="J219" s="55"/>
      <c r="K219" s="55">
        <f>IF(J219="",0,COUNTA($J$2:J219))</f>
        <v>0</v>
      </c>
      <c r="L219" s="65"/>
      <c r="M219" s="55">
        <f>IF(L219="",0,COUNTA($L$2:L219))</f>
        <v>0</v>
      </c>
      <c r="N219" s="65"/>
      <c r="O219" s="55">
        <f>IF(N219="",0,COUNTA($N$2:N219))</f>
        <v>0</v>
      </c>
      <c r="P219" s="65"/>
      <c r="Q219" s="55">
        <f>IF(P219="",0,COUNTA(P$2:P219))</f>
        <v>0</v>
      </c>
      <c r="R219" s="65"/>
      <c r="S219" s="55">
        <f>IF(R219="",0,COUNTA(R$2:R219))</f>
        <v>0</v>
      </c>
      <c r="T219" s="50">
        <f t="shared" si="14"/>
        <v>0</v>
      </c>
      <c r="U219" s="51" t="str">
        <f t="shared" si="12"/>
        <v>ISSEN ISBIR SENTETIK DOKUMA</v>
      </c>
      <c r="V219" s="51">
        <f t="shared" si="13"/>
        <v>12.12</v>
      </c>
      <c r="W219" s="52">
        <f t="shared" si="15"/>
        <v>-1.06</v>
      </c>
    </row>
    <row r="220" spans="1:23" x14ac:dyDescent="0.3">
      <c r="A220" s="68" t="s">
        <v>213</v>
      </c>
      <c r="B220" s="68"/>
      <c r="C220" s="68">
        <v>3.21</v>
      </c>
      <c r="D220" s="68">
        <v>-2.13</v>
      </c>
      <c r="E220" s="69">
        <v>9366974.5600000005</v>
      </c>
      <c r="F220" s="70">
        <v>0.75694444444444453</v>
      </c>
      <c r="G220" s="63"/>
      <c r="H220" s="64"/>
      <c r="I220" s="55">
        <f>IF(H220="",0,COUNTA($H$2:H220))</f>
        <v>0</v>
      </c>
      <c r="J220" s="55"/>
      <c r="K220" s="55">
        <f>IF(J220="",0,COUNTA($J$2:J220))</f>
        <v>0</v>
      </c>
      <c r="L220" s="65"/>
      <c r="M220" s="55">
        <f>IF(L220="",0,COUNTA($L$2:L220))</f>
        <v>0</v>
      </c>
      <c r="N220" s="65"/>
      <c r="O220" s="55">
        <f>IF(N220="",0,COUNTA($N$2:N220))</f>
        <v>0</v>
      </c>
      <c r="P220" s="65"/>
      <c r="Q220" s="55">
        <f>IF(P220="",0,COUNTA(P$2:P220))</f>
        <v>0</v>
      </c>
      <c r="R220" s="65"/>
      <c r="S220" s="55">
        <f>IF(R220="",0,COUNTA(R$2:R220))</f>
        <v>0</v>
      </c>
      <c r="T220" s="50">
        <f t="shared" si="14"/>
        <v>0</v>
      </c>
      <c r="U220" s="51" t="str">
        <f t="shared" si="12"/>
        <v>ISYAT IS YAT. ORT.</v>
      </c>
      <c r="V220" s="51">
        <f t="shared" si="13"/>
        <v>3.21</v>
      </c>
      <c r="W220" s="52">
        <f t="shared" si="15"/>
        <v>-2.13</v>
      </c>
    </row>
    <row r="221" spans="1:23" x14ac:dyDescent="0.3">
      <c r="A221" s="68" t="s">
        <v>214</v>
      </c>
      <c r="B221" s="68"/>
      <c r="C221" s="68">
        <v>1.39</v>
      </c>
      <c r="D221" s="68">
        <v>0.72</v>
      </c>
      <c r="E221" s="69">
        <v>16209589.609999999</v>
      </c>
      <c r="F221" s="70">
        <v>0.75694444444444453</v>
      </c>
      <c r="G221" s="63"/>
      <c r="H221" s="64"/>
      <c r="I221" s="55">
        <f>IF(H221="",0,COUNTA($H$2:H221))</f>
        <v>0</v>
      </c>
      <c r="J221" s="55"/>
      <c r="K221" s="55">
        <f>IF(J221="",0,COUNTA($J$2:J221))</f>
        <v>0</v>
      </c>
      <c r="L221" s="65"/>
      <c r="M221" s="55">
        <f>IF(L221="",0,COUNTA($L$2:L221))</f>
        <v>0</v>
      </c>
      <c r="N221" s="65"/>
      <c r="O221" s="55">
        <f>IF(N221="",0,COUNTA($N$2:N221))</f>
        <v>0</v>
      </c>
      <c r="P221" s="65"/>
      <c r="Q221" s="55">
        <f>IF(P221="",0,COUNTA(P$2:P221))</f>
        <v>0</v>
      </c>
      <c r="R221" s="65" t="s">
        <v>914</v>
      </c>
      <c r="S221" s="55">
        <f>IF(R221="",0,COUNTA(R$2:R221))</f>
        <v>6</v>
      </c>
      <c r="T221" s="50">
        <f t="shared" si="14"/>
        <v>1</v>
      </c>
      <c r="U221" s="51" t="str">
        <f t="shared" si="12"/>
        <v>ITTFH ITTIFAK HOLDING</v>
      </c>
      <c r="V221" s="51">
        <f t="shared" si="13"/>
        <v>1.39</v>
      </c>
      <c r="W221" s="52">
        <f t="shared" si="15"/>
        <v>0.72</v>
      </c>
    </row>
    <row r="222" spans="1:23" x14ac:dyDescent="0.3">
      <c r="A222" s="68" t="s">
        <v>215</v>
      </c>
      <c r="B222" s="68"/>
      <c r="C222" s="68">
        <v>7.08</v>
      </c>
      <c r="D222" s="68">
        <v>-3.01</v>
      </c>
      <c r="E222" s="69">
        <v>1274851.1399999999</v>
      </c>
      <c r="F222" s="70">
        <v>0.75694444444444453</v>
      </c>
      <c r="G222" s="63"/>
      <c r="H222" s="64"/>
      <c r="I222" s="55">
        <f>IF(H222="",0,COUNTA($H$2:H222))</f>
        <v>0</v>
      </c>
      <c r="J222" s="55"/>
      <c r="K222" s="55">
        <f>IF(J222="",0,COUNTA($J$2:J222))</f>
        <v>0</v>
      </c>
      <c r="L222" s="65"/>
      <c r="M222" s="55">
        <f>IF(L222="",0,COUNTA($L$2:L222))</f>
        <v>0</v>
      </c>
      <c r="N222" s="65"/>
      <c r="O222" s="55">
        <f>IF(N222="",0,COUNTA($N$2:N222))</f>
        <v>0</v>
      </c>
      <c r="P222" s="65"/>
      <c r="Q222" s="55">
        <f>IF(P222="",0,COUNTA(P$2:P222))</f>
        <v>0</v>
      </c>
      <c r="R222" s="65"/>
      <c r="S222" s="55">
        <f>IF(R222="",0,COUNTA(R$2:R222))</f>
        <v>0</v>
      </c>
      <c r="T222" s="50">
        <f t="shared" si="14"/>
        <v>0</v>
      </c>
      <c r="U222" s="51" t="str">
        <f t="shared" si="12"/>
        <v>IZFAS IZMIR FIRCA</v>
      </c>
      <c r="V222" s="51">
        <f t="shared" si="13"/>
        <v>7.08</v>
      </c>
      <c r="W222" s="52">
        <f t="shared" si="15"/>
        <v>-3.01</v>
      </c>
    </row>
    <row r="223" spans="1:23" x14ac:dyDescent="0.3">
      <c r="A223" s="68" t="s">
        <v>216</v>
      </c>
      <c r="B223" s="68"/>
      <c r="C223" s="68">
        <v>2.74</v>
      </c>
      <c r="D223" s="68">
        <v>-2.4900000000000002</v>
      </c>
      <c r="E223" s="69">
        <v>174962732.74000001</v>
      </c>
      <c r="F223" s="70">
        <v>0.75694444444444453</v>
      </c>
      <c r="G223" s="63"/>
      <c r="H223" s="64" t="s">
        <v>914</v>
      </c>
      <c r="I223" s="55">
        <f>IF(H223="",0,COUNTA($H$2:H223))</f>
        <v>10</v>
      </c>
      <c r="J223" s="55"/>
      <c r="K223" s="55">
        <f>IF(J223="",0,COUNTA($J$2:J223))</f>
        <v>0</v>
      </c>
      <c r="L223" s="65"/>
      <c r="M223" s="55">
        <f>IF(L223="",0,COUNTA($L$2:L223))</f>
        <v>0</v>
      </c>
      <c r="N223" s="65"/>
      <c r="O223" s="55">
        <f>IF(N223="",0,COUNTA($N$2:N223))</f>
        <v>0</v>
      </c>
      <c r="P223" s="65"/>
      <c r="Q223" s="55">
        <f>IF(P223="",0,COUNTA(P$2:P223))</f>
        <v>0</v>
      </c>
      <c r="R223" s="65"/>
      <c r="S223" s="55">
        <f>IF(R223="",0,COUNTA(R$2:R223))</f>
        <v>0</v>
      </c>
      <c r="T223" s="50">
        <f t="shared" si="14"/>
        <v>1</v>
      </c>
      <c r="U223" s="51" t="str">
        <f t="shared" si="12"/>
        <v>IZMDC IZMIR DEMIR CELIK</v>
      </c>
      <c r="V223" s="51">
        <f t="shared" si="13"/>
        <v>2.74</v>
      </c>
      <c r="W223" s="52">
        <f t="shared" si="15"/>
        <v>-2.4900000000000002</v>
      </c>
    </row>
    <row r="224" spans="1:23" x14ac:dyDescent="0.3">
      <c r="A224" s="68" t="s">
        <v>217</v>
      </c>
      <c r="B224" s="68"/>
      <c r="C224" s="68">
        <v>20.86</v>
      </c>
      <c r="D224" s="68">
        <v>-0.19</v>
      </c>
      <c r="E224" s="69">
        <v>4659402.8</v>
      </c>
      <c r="F224" s="70">
        <v>0.75694444444444453</v>
      </c>
      <c r="G224" s="63"/>
      <c r="H224" s="64"/>
      <c r="I224" s="55">
        <f>IF(H224="",0,COUNTA($H$2:H224))</f>
        <v>0</v>
      </c>
      <c r="J224" s="55"/>
      <c r="K224" s="55">
        <f>IF(J224="",0,COUNTA($J$2:J224))</f>
        <v>0</v>
      </c>
      <c r="L224" s="65"/>
      <c r="M224" s="55">
        <f>IF(L224="",0,COUNTA($L$2:L224))</f>
        <v>0</v>
      </c>
      <c r="N224" s="65"/>
      <c r="O224" s="55">
        <f>IF(N224="",0,COUNTA($N$2:N224))</f>
        <v>0</v>
      </c>
      <c r="P224" s="65"/>
      <c r="Q224" s="55">
        <f>IF(P224="",0,COUNTA(P$2:P224))</f>
        <v>0</v>
      </c>
      <c r="R224" s="65"/>
      <c r="S224" s="55">
        <f>IF(R224="",0,COUNTA(R$2:R224))</f>
        <v>0</v>
      </c>
      <c r="T224" s="50">
        <f t="shared" si="14"/>
        <v>0</v>
      </c>
      <c r="U224" s="51" t="str">
        <f t="shared" si="12"/>
        <v>IZTAR IZ HAYVANCILIK TARIM</v>
      </c>
      <c r="V224" s="51">
        <f t="shared" si="13"/>
        <v>20.86</v>
      </c>
      <c r="W224" s="52">
        <f t="shared" si="15"/>
        <v>-0.19</v>
      </c>
    </row>
    <row r="225" spans="1:23" x14ac:dyDescent="0.3">
      <c r="A225" s="68" t="s">
        <v>218</v>
      </c>
      <c r="B225" s="68"/>
      <c r="C225" s="68">
        <v>71.5</v>
      </c>
      <c r="D225" s="68">
        <v>0.21</v>
      </c>
      <c r="E225" s="69">
        <v>102732075.7</v>
      </c>
      <c r="F225" s="70">
        <v>0.75694444444444453</v>
      </c>
      <c r="G225" s="63"/>
      <c r="H225" s="64"/>
      <c r="I225" s="55">
        <f>IF(H225="",0,COUNTA($H$2:H225))</f>
        <v>0</v>
      </c>
      <c r="J225" s="55"/>
      <c r="K225" s="55">
        <f>IF(J225="",0,COUNTA($J$2:J225))</f>
        <v>0</v>
      </c>
      <c r="L225" s="65"/>
      <c r="M225" s="55">
        <f>IF(L225="",0,COUNTA($L$2:L225))</f>
        <v>0</v>
      </c>
      <c r="N225" s="65"/>
      <c r="O225" s="55">
        <f>IF(N225="",0,COUNTA($N$2:N225))</f>
        <v>0</v>
      </c>
      <c r="P225" s="65"/>
      <c r="Q225" s="55">
        <f>IF(P225="",0,COUNTA(P$2:P225))</f>
        <v>0</v>
      </c>
      <c r="R225" s="65"/>
      <c r="S225" s="55">
        <f>IF(R225="",0,COUNTA(R$2:R225))</f>
        <v>0</v>
      </c>
      <c r="T225" s="50">
        <f t="shared" si="14"/>
        <v>0</v>
      </c>
      <c r="U225" s="51" t="str">
        <f t="shared" si="12"/>
        <v>JANTS JANTSA JANT SANAYI</v>
      </c>
      <c r="V225" s="51">
        <f t="shared" si="13"/>
        <v>71.5</v>
      </c>
      <c r="W225" s="52">
        <f t="shared" si="15"/>
        <v>0.21</v>
      </c>
    </row>
    <row r="226" spans="1:23" x14ac:dyDescent="0.3">
      <c r="A226" s="68" t="s">
        <v>219</v>
      </c>
      <c r="B226" s="68"/>
      <c r="C226" s="68">
        <v>29.48</v>
      </c>
      <c r="D226" s="68">
        <v>-1.86</v>
      </c>
      <c r="E226" s="69">
        <v>5489275.7999999998</v>
      </c>
      <c r="F226" s="70">
        <v>0.75694444444444453</v>
      </c>
      <c r="G226" s="63"/>
      <c r="H226" s="64"/>
      <c r="I226" s="55">
        <f>IF(H226="",0,COUNTA($H$2:H226))</f>
        <v>0</v>
      </c>
      <c r="J226" s="55"/>
      <c r="K226" s="55">
        <f>IF(J226="",0,COUNTA($J$2:J226))</f>
        <v>0</v>
      </c>
      <c r="L226" s="65"/>
      <c r="M226" s="55">
        <f>IF(L226="",0,COUNTA($L$2:L226))</f>
        <v>0</v>
      </c>
      <c r="N226" s="65"/>
      <c r="O226" s="55">
        <f>IF(N226="",0,COUNTA($N$2:N226))</f>
        <v>0</v>
      </c>
      <c r="P226" s="65"/>
      <c r="Q226" s="55">
        <f>IF(P226="",0,COUNTA(P$2:P226))</f>
        <v>0</v>
      </c>
      <c r="R226" s="65"/>
      <c r="S226" s="55">
        <f>IF(R226="",0,COUNTA(R$2:R226))</f>
        <v>0</v>
      </c>
      <c r="T226" s="50">
        <f t="shared" si="14"/>
        <v>0</v>
      </c>
      <c r="U226" s="51" t="str">
        <f t="shared" si="12"/>
        <v>KAPLM KAPLAMIN</v>
      </c>
      <c r="V226" s="51">
        <f t="shared" si="13"/>
        <v>29.48</v>
      </c>
      <c r="W226" s="52">
        <f t="shared" si="15"/>
        <v>-1.86</v>
      </c>
    </row>
    <row r="227" spans="1:23" x14ac:dyDescent="0.3">
      <c r="A227" s="68" t="s">
        <v>220</v>
      </c>
      <c r="B227" s="68"/>
      <c r="C227" s="68">
        <v>12.77</v>
      </c>
      <c r="D227" s="68">
        <v>2.65</v>
      </c>
      <c r="E227" s="69">
        <v>38773570.909999996</v>
      </c>
      <c r="F227" s="70">
        <v>0.75694444444444453</v>
      </c>
      <c r="G227" s="63"/>
      <c r="H227" s="64"/>
      <c r="I227" s="55">
        <f>IF(H227="",0,COUNTA($H$2:H227))</f>
        <v>0</v>
      </c>
      <c r="J227" s="55"/>
      <c r="K227" s="55">
        <f>IF(J227="",0,COUNTA($J$2:J227))</f>
        <v>0</v>
      </c>
      <c r="L227" s="65"/>
      <c r="M227" s="55">
        <f>IF(L227="",0,COUNTA($L$2:L227))</f>
        <v>0</v>
      </c>
      <c r="N227" s="65"/>
      <c r="O227" s="55">
        <f>IF(N227="",0,COUNTA($N$2:N227))</f>
        <v>0</v>
      </c>
      <c r="P227" s="65"/>
      <c r="Q227" s="55">
        <f>IF(P227="",0,COUNTA(P$2:P227))</f>
        <v>0</v>
      </c>
      <c r="R227" s="65"/>
      <c r="S227" s="55">
        <f>IF(R227="",0,COUNTA(R$2:R227))</f>
        <v>0</v>
      </c>
      <c r="T227" s="50">
        <f t="shared" si="14"/>
        <v>0</v>
      </c>
      <c r="U227" s="51" t="str">
        <f t="shared" si="12"/>
        <v>KAREL KAREL ELEKTRONIK</v>
      </c>
      <c r="V227" s="51">
        <f t="shared" si="13"/>
        <v>12.77</v>
      </c>
      <c r="W227" s="52">
        <f t="shared" si="15"/>
        <v>2.65</v>
      </c>
    </row>
    <row r="228" spans="1:23" x14ac:dyDescent="0.3">
      <c r="A228" s="68" t="s">
        <v>221</v>
      </c>
      <c r="B228" s="68"/>
      <c r="C228" s="68">
        <v>4.26</v>
      </c>
      <c r="D228" s="68">
        <v>-3.4</v>
      </c>
      <c r="E228" s="69">
        <v>299342483.94</v>
      </c>
      <c r="F228" s="70">
        <v>0.75694444444444453</v>
      </c>
      <c r="G228" s="63"/>
      <c r="H228" s="64"/>
      <c r="I228" s="55">
        <f>IF(H228="",0,COUNTA($H$2:H228))</f>
        <v>0</v>
      </c>
      <c r="J228" s="55"/>
      <c r="K228" s="55">
        <f>IF(J228="",0,COUNTA($J$2:J228))</f>
        <v>0</v>
      </c>
      <c r="L228" s="65"/>
      <c r="M228" s="55">
        <f>IF(L228="",0,COUNTA($L$2:L228))</f>
        <v>0</v>
      </c>
      <c r="N228" s="65"/>
      <c r="O228" s="55">
        <f>IF(N228="",0,COUNTA($N$2:N228))</f>
        <v>0</v>
      </c>
      <c r="P228" s="65"/>
      <c r="Q228" s="55">
        <f>IF(P228="",0,COUNTA(P$2:P228))</f>
        <v>0</v>
      </c>
      <c r="R228" s="65"/>
      <c r="S228" s="55">
        <f>IF(R228="",0,COUNTA(R$2:R228))</f>
        <v>0</v>
      </c>
      <c r="T228" s="50">
        <f t="shared" si="14"/>
        <v>0</v>
      </c>
      <c r="U228" s="51" t="str">
        <f t="shared" si="12"/>
        <v>KARSN KARSAN OTOMOTIV</v>
      </c>
      <c r="V228" s="51">
        <f t="shared" si="13"/>
        <v>4.26</v>
      </c>
      <c r="W228" s="52">
        <f t="shared" si="15"/>
        <v>-3.4</v>
      </c>
    </row>
    <row r="229" spans="1:23" x14ac:dyDescent="0.3">
      <c r="A229" s="68" t="s">
        <v>222</v>
      </c>
      <c r="B229" s="68"/>
      <c r="C229" s="68">
        <v>64.400000000000006</v>
      </c>
      <c r="D229" s="68">
        <v>-0.62</v>
      </c>
      <c r="E229" s="69">
        <v>37010787.600000001</v>
      </c>
      <c r="F229" s="70">
        <v>0.75694444444444453</v>
      </c>
      <c r="G229" s="63"/>
      <c r="H229" s="64"/>
      <c r="I229" s="55">
        <f>IF(H229="",0,COUNTA($H$2:H229))</f>
        <v>0</v>
      </c>
      <c r="J229" s="55"/>
      <c r="K229" s="55">
        <f>IF(J229="",0,COUNTA($J$2:J229))</f>
        <v>0</v>
      </c>
      <c r="L229" s="65"/>
      <c r="M229" s="55">
        <f>IF(L229="",0,COUNTA($L$2:L229))</f>
        <v>0</v>
      </c>
      <c r="N229" s="65"/>
      <c r="O229" s="55">
        <f>IF(N229="",0,COUNTA($N$2:N229))</f>
        <v>0</v>
      </c>
      <c r="P229" s="65"/>
      <c r="Q229" s="55">
        <f>IF(P229="",0,COUNTA(P$2:P229))</f>
        <v>0</v>
      </c>
      <c r="R229" s="65"/>
      <c r="S229" s="55">
        <f>IF(R229="",0,COUNTA(R$2:R229))</f>
        <v>0</v>
      </c>
      <c r="T229" s="50">
        <f t="shared" si="14"/>
        <v>0</v>
      </c>
      <c r="U229" s="51" t="str">
        <f t="shared" si="12"/>
        <v>KARTN KARTONSAN</v>
      </c>
      <c r="V229" s="51">
        <f t="shared" si="13"/>
        <v>64.400000000000006</v>
      </c>
      <c r="W229" s="52">
        <f t="shared" si="15"/>
        <v>-0.62</v>
      </c>
    </row>
    <row r="230" spans="1:23" x14ac:dyDescent="0.3">
      <c r="A230" s="68" t="s">
        <v>223</v>
      </c>
      <c r="B230" s="68"/>
      <c r="C230" s="68">
        <v>15.75</v>
      </c>
      <c r="D230" s="68">
        <v>-0.44</v>
      </c>
      <c r="E230" s="69">
        <v>32768816.010000002</v>
      </c>
      <c r="F230" s="70">
        <v>0.75694444444444453</v>
      </c>
      <c r="G230" s="63"/>
      <c r="H230" s="64"/>
      <c r="I230" s="55">
        <f>IF(H230="",0,COUNTA($H$2:H230))</f>
        <v>0</v>
      </c>
      <c r="J230" s="55"/>
      <c r="K230" s="55">
        <f>IF(J230="",0,COUNTA($J$2:J230))</f>
        <v>0</v>
      </c>
      <c r="L230" s="65"/>
      <c r="M230" s="55">
        <f>IF(L230="",0,COUNTA($L$2:L230))</f>
        <v>0</v>
      </c>
      <c r="N230" s="65"/>
      <c r="O230" s="55">
        <f>IF(N230="",0,COUNTA($N$2:N230))</f>
        <v>0</v>
      </c>
      <c r="P230" s="65"/>
      <c r="Q230" s="55">
        <f>IF(P230="",0,COUNTA(P$2:P230))</f>
        <v>0</v>
      </c>
      <c r="R230" s="65"/>
      <c r="S230" s="55">
        <f>IF(R230="",0,COUNTA(R$2:R230))</f>
        <v>0</v>
      </c>
      <c r="T230" s="50">
        <f t="shared" si="14"/>
        <v>0</v>
      </c>
      <c r="U230" s="51" t="str">
        <f t="shared" si="12"/>
        <v>KARYE KARTAL YEN. ENERJI</v>
      </c>
      <c r="V230" s="51">
        <f t="shared" si="13"/>
        <v>15.75</v>
      </c>
      <c r="W230" s="52">
        <f t="shared" si="15"/>
        <v>-0.44</v>
      </c>
    </row>
    <row r="231" spans="1:23" x14ac:dyDescent="0.3">
      <c r="A231" s="68" t="s">
        <v>224</v>
      </c>
      <c r="B231" s="68"/>
      <c r="C231" s="68">
        <v>1.56</v>
      </c>
      <c r="D231" s="68">
        <v>0</v>
      </c>
      <c r="E231" s="69">
        <v>34415883.460000001</v>
      </c>
      <c r="F231" s="70">
        <v>0.75694444444444453</v>
      </c>
      <c r="G231" s="63"/>
      <c r="H231" s="64"/>
      <c r="I231" s="55">
        <f>IF(H231="",0,COUNTA($H$2:H231))</f>
        <v>0</v>
      </c>
      <c r="J231" s="55"/>
      <c r="K231" s="55">
        <f>IF(J231="",0,COUNTA($J$2:J231))</f>
        <v>0</v>
      </c>
      <c r="L231" s="65"/>
      <c r="M231" s="55">
        <f>IF(L231="",0,COUNTA($L$2:L231))</f>
        <v>0</v>
      </c>
      <c r="N231" s="65"/>
      <c r="O231" s="55">
        <f>IF(N231="",0,COUNTA($N$2:N231))</f>
        <v>0</v>
      </c>
      <c r="P231" s="65"/>
      <c r="Q231" s="55">
        <f>IF(P231="",0,COUNTA(P$2:P231))</f>
        <v>0</v>
      </c>
      <c r="R231" s="65"/>
      <c r="S231" s="55">
        <f>IF(R231="",0,COUNTA(R$2:R231))</f>
        <v>0</v>
      </c>
      <c r="T231" s="50">
        <f t="shared" si="14"/>
        <v>0</v>
      </c>
      <c r="U231" s="51" t="str">
        <f t="shared" si="12"/>
        <v>KATMR KATMERCILER EKIPMAN</v>
      </c>
      <c r="V231" s="51">
        <f t="shared" si="13"/>
        <v>1.56</v>
      </c>
      <c r="W231" s="52">
        <f t="shared" si="15"/>
        <v>0</v>
      </c>
    </row>
    <row r="232" spans="1:23" x14ac:dyDescent="0.3">
      <c r="A232" s="68" t="s">
        <v>225</v>
      </c>
      <c r="B232" s="68"/>
      <c r="C232" s="68">
        <v>33.18</v>
      </c>
      <c r="D232" s="68">
        <v>-0.78</v>
      </c>
      <c r="E232" s="69">
        <v>567063070.82000005</v>
      </c>
      <c r="F232" s="70">
        <v>0.75694444444444453</v>
      </c>
      <c r="G232" s="63"/>
      <c r="H232" s="64"/>
      <c r="I232" s="55">
        <f>IF(H232="",0,COUNTA($H$2:H232))</f>
        <v>0</v>
      </c>
      <c r="J232" s="55"/>
      <c r="K232" s="55">
        <f>IF(J232="",0,COUNTA($J$2:J232))</f>
        <v>0</v>
      </c>
      <c r="L232" s="65"/>
      <c r="M232" s="55">
        <f>IF(L232="",0,COUNTA($L$2:L232))</f>
        <v>0</v>
      </c>
      <c r="N232" s="65"/>
      <c r="O232" s="55">
        <f>IF(N232="",0,COUNTA($N$2:N232))</f>
        <v>0</v>
      </c>
      <c r="P232" s="65"/>
      <c r="Q232" s="55">
        <f>IF(P232="",0,COUNTA(P$2:P232))</f>
        <v>0</v>
      </c>
      <c r="R232" s="65"/>
      <c r="S232" s="55">
        <f>IF(R232="",0,COUNTA(R$2:R232))</f>
        <v>0</v>
      </c>
      <c r="T232" s="50">
        <f t="shared" si="14"/>
        <v>0</v>
      </c>
      <c r="U232" s="51" t="str">
        <f t="shared" si="12"/>
        <v>KCHOL KOC HOLDING</v>
      </c>
      <c r="V232" s="51">
        <f t="shared" si="13"/>
        <v>33.18</v>
      </c>
      <c r="W232" s="52">
        <f t="shared" si="15"/>
        <v>-0.78</v>
      </c>
    </row>
    <row r="233" spans="1:23" x14ac:dyDescent="0.3">
      <c r="A233" s="68" t="s">
        <v>226</v>
      </c>
      <c r="B233" s="68"/>
      <c r="C233" s="68">
        <v>193.1</v>
      </c>
      <c r="D233" s="68">
        <v>-3.45</v>
      </c>
      <c r="E233" s="69">
        <v>1152843.2</v>
      </c>
      <c r="F233" s="70">
        <v>0.75694444444444453</v>
      </c>
      <c r="G233" s="63"/>
      <c r="H233" s="64"/>
      <c r="I233" s="55">
        <f>IF(H233="",0,COUNTA($H$2:H233))</f>
        <v>0</v>
      </c>
      <c r="J233" s="55"/>
      <c r="K233" s="55">
        <f>IF(J233="",0,COUNTA($J$2:J233))</f>
        <v>0</v>
      </c>
      <c r="L233" s="65"/>
      <c r="M233" s="55">
        <f>IF(L233="",0,COUNTA($L$2:L233))</f>
        <v>0</v>
      </c>
      <c r="N233" s="65"/>
      <c r="O233" s="55">
        <f>IF(N233="",0,COUNTA($N$2:N233))</f>
        <v>0</v>
      </c>
      <c r="P233" s="65"/>
      <c r="Q233" s="55">
        <f>IF(P233="",0,COUNTA(P$2:P233))</f>
        <v>0</v>
      </c>
      <c r="R233" s="65"/>
      <c r="S233" s="55">
        <f>IF(R233="",0,COUNTA(R$2:R233))</f>
        <v>0</v>
      </c>
      <c r="T233" s="50">
        <f t="shared" si="14"/>
        <v>0</v>
      </c>
      <c r="U233" s="51" t="str">
        <f t="shared" si="12"/>
        <v>KENT KENT GIDA</v>
      </c>
      <c r="V233" s="51">
        <f t="shared" si="13"/>
        <v>193.1</v>
      </c>
      <c r="W233" s="52">
        <f t="shared" si="15"/>
        <v>-3.45</v>
      </c>
    </row>
    <row r="234" spans="1:23" x14ac:dyDescent="0.3">
      <c r="A234" s="68" t="s">
        <v>227</v>
      </c>
      <c r="B234" s="68"/>
      <c r="C234" s="68">
        <v>0.63</v>
      </c>
      <c r="D234" s="68">
        <v>-1.56</v>
      </c>
      <c r="E234" s="69">
        <v>407832.42</v>
      </c>
      <c r="F234" s="70">
        <v>0.75694444444444453</v>
      </c>
      <c r="G234" s="63"/>
      <c r="H234" s="64"/>
      <c r="I234" s="55">
        <f>IF(H234="",0,COUNTA($H$2:H234))</f>
        <v>0</v>
      </c>
      <c r="J234" s="55"/>
      <c r="K234" s="55">
        <f>IF(J234="",0,COUNTA($J$2:J234))</f>
        <v>0</v>
      </c>
      <c r="L234" s="65"/>
      <c r="M234" s="55">
        <f>IF(L234="",0,COUNTA($L$2:L234))</f>
        <v>0</v>
      </c>
      <c r="N234" s="65"/>
      <c r="O234" s="55">
        <f>IF(N234="",0,COUNTA($N$2:N234))</f>
        <v>0</v>
      </c>
      <c r="P234" s="65"/>
      <c r="Q234" s="55">
        <f>IF(P234="",0,COUNTA(P$2:P234))</f>
        <v>0</v>
      </c>
      <c r="R234" s="65"/>
      <c r="S234" s="55">
        <f>IF(R234="",0,COUNTA(R$2:R234))</f>
        <v>0</v>
      </c>
      <c r="T234" s="50">
        <f t="shared" si="14"/>
        <v>0</v>
      </c>
      <c r="U234" s="51" t="str">
        <f t="shared" si="12"/>
        <v>KERVN KERVANSARAY YAT. HOLDING</v>
      </c>
      <c r="V234" s="51">
        <f t="shared" si="13"/>
        <v>0.63</v>
      </c>
      <c r="W234" s="52">
        <f t="shared" si="15"/>
        <v>-1.56</v>
      </c>
    </row>
    <row r="235" spans="1:23" x14ac:dyDescent="0.3">
      <c r="A235" s="68" t="s">
        <v>228</v>
      </c>
      <c r="B235" s="68"/>
      <c r="C235" s="68">
        <v>5.12</v>
      </c>
      <c r="D235" s="68">
        <v>0</v>
      </c>
      <c r="E235" s="69">
        <v>52625094.189999998</v>
      </c>
      <c r="F235" s="70">
        <v>0.75694444444444453</v>
      </c>
      <c r="G235" s="63"/>
      <c r="H235" s="64"/>
      <c r="I235" s="55">
        <f>IF(H235="",0,COUNTA($H$2:H235))</f>
        <v>0</v>
      </c>
      <c r="J235" s="55"/>
      <c r="K235" s="55">
        <f>IF(J235="",0,COUNTA($J$2:J235))</f>
        <v>0</v>
      </c>
      <c r="L235" s="65"/>
      <c r="M235" s="55">
        <f>IF(L235="",0,COUNTA($L$2:L235))</f>
        <v>0</v>
      </c>
      <c r="N235" s="65"/>
      <c r="O235" s="55">
        <f>IF(N235="",0,COUNTA($N$2:N235))</f>
        <v>0</v>
      </c>
      <c r="P235" s="65"/>
      <c r="Q235" s="55">
        <f>IF(P235="",0,COUNTA(P$2:P235))</f>
        <v>0</v>
      </c>
      <c r="R235" s="65"/>
      <c r="S235" s="55">
        <f>IF(R235="",0,COUNTA(R$2:R235))</f>
        <v>0</v>
      </c>
      <c r="T235" s="50">
        <f t="shared" si="14"/>
        <v>0</v>
      </c>
      <c r="U235" s="51" t="str">
        <f t="shared" si="12"/>
        <v>KERVT KEREVITAS GIDA</v>
      </c>
      <c r="V235" s="51">
        <f t="shared" si="13"/>
        <v>5.12</v>
      </c>
      <c r="W235" s="52">
        <f t="shared" si="15"/>
        <v>0</v>
      </c>
    </row>
    <row r="236" spans="1:23" x14ac:dyDescent="0.3">
      <c r="A236" s="68" t="s">
        <v>229</v>
      </c>
      <c r="B236" s="68"/>
      <c r="C236" s="68">
        <v>22.82</v>
      </c>
      <c r="D236" s="68">
        <v>-0.78</v>
      </c>
      <c r="E236" s="69">
        <v>19471793.82</v>
      </c>
      <c r="F236" s="70">
        <v>0.75694444444444453</v>
      </c>
      <c r="G236" s="63"/>
      <c r="H236" s="64"/>
      <c r="I236" s="55">
        <f>IF(H236="",0,COUNTA($H$2:H236))</f>
        <v>0</v>
      </c>
      <c r="J236" s="55"/>
      <c r="K236" s="55">
        <f>IF(J236="",0,COUNTA($J$2:J236))</f>
        <v>0</v>
      </c>
      <c r="L236" s="65"/>
      <c r="M236" s="55">
        <f>IF(L236="",0,COUNTA($L$2:L236))</f>
        <v>0</v>
      </c>
      <c r="N236" s="65"/>
      <c r="O236" s="55">
        <f>IF(N236="",0,COUNTA($N$2:N236))</f>
        <v>0</v>
      </c>
      <c r="P236" s="65"/>
      <c r="Q236" s="55">
        <f>IF(P236="",0,COUNTA(P$2:P236))</f>
        <v>0</v>
      </c>
      <c r="R236" s="65" t="s">
        <v>914</v>
      </c>
      <c r="S236" s="55">
        <f>IF(R236="",0,COUNTA(R$2:R236))</f>
        <v>7</v>
      </c>
      <c r="T236" s="50">
        <f t="shared" si="14"/>
        <v>1</v>
      </c>
      <c r="U236" s="51" t="str">
        <f t="shared" si="12"/>
        <v>KFEIN KAFEIN YAZILIM</v>
      </c>
      <c r="V236" s="51">
        <f t="shared" si="13"/>
        <v>22.82</v>
      </c>
      <c r="W236" s="52">
        <f t="shared" si="15"/>
        <v>-0.78</v>
      </c>
    </row>
    <row r="237" spans="1:23" x14ac:dyDescent="0.3">
      <c r="A237" s="68" t="s">
        <v>230</v>
      </c>
      <c r="B237" s="68"/>
      <c r="C237" s="68">
        <v>7.26</v>
      </c>
      <c r="D237" s="68">
        <v>2.25</v>
      </c>
      <c r="E237" s="69">
        <v>19787208.16</v>
      </c>
      <c r="F237" s="70">
        <v>0.75694444444444453</v>
      </c>
      <c r="G237" s="63"/>
      <c r="H237" s="64"/>
      <c r="I237" s="55">
        <f>IF(H237="",0,COUNTA($H$2:H237))</f>
        <v>0</v>
      </c>
      <c r="J237" s="55"/>
      <c r="K237" s="55">
        <f>IF(J237="",0,COUNTA($J$2:J237))</f>
        <v>0</v>
      </c>
      <c r="L237" s="65"/>
      <c r="M237" s="55">
        <f>IF(L237="",0,COUNTA($L$2:L237))</f>
        <v>0</v>
      </c>
      <c r="N237" s="65"/>
      <c r="O237" s="55">
        <f>IF(N237="",0,COUNTA($N$2:N237))</f>
        <v>0</v>
      </c>
      <c r="P237" s="65"/>
      <c r="Q237" s="55">
        <f>IF(P237="",0,COUNTA(P$2:P237))</f>
        <v>0</v>
      </c>
      <c r="R237" s="65"/>
      <c r="S237" s="55">
        <f>IF(R237="",0,COUNTA(R$2:R237))</f>
        <v>0</v>
      </c>
      <c r="T237" s="50">
        <f t="shared" si="14"/>
        <v>0</v>
      </c>
      <c r="U237" s="51" t="str">
        <f t="shared" si="12"/>
        <v>KGYO KORAY GMYO</v>
      </c>
      <c r="V237" s="51">
        <f t="shared" si="13"/>
        <v>7.26</v>
      </c>
      <c r="W237" s="52">
        <f t="shared" si="15"/>
        <v>2.25</v>
      </c>
    </row>
    <row r="238" spans="1:23" x14ac:dyDescent="0.3">
      <c r="A238" s="68" t="s">
        <v>893</v>
      </c>
      <c r="B238" s="68"/>
      <c r="C238" s="68">
        <v>3.21</v>
      </c>
      <c r="D238" s="68">
        <v>0</v>
      </c>
      <c r="E238" s="69">
        <v>41957538.869999997</v>
      </c>
      <c r="F238" s="70">
        <v>0.75694444444444453</v>
      </c>
      <c r="G238" s="63"/>
      <c r="H238" s="64"/>
      <c r="I238" s="55">
        <f>IF(H238="",0,COUNTA($H$2:H238))</f>
        <v>0</v>
      </c>
      <c r="J238" s="55"/>
      <c r="K238" s="55">
        <f>IF(J238="",0,COUNTA($J$2:J238))</f>
        <v>0</v>
      </c>
      <c r="L238" s="65"/>
      <c r="M238" s="55">
        <f>IF(L238="",0,COUNTA($L$2:L238))</f>
        <v>0</v>
      </c>
      <c r="N238" s="65"/>
      <c r="O238" s="55">
        <f>IF(N238="",0,COUNTA($N$2:N238))</f>
        <v>0</v>
      </c>
      <c r="P238" s="65"/>
      <c r="Q238" s="55">
        <f>IF(P238="",0,COUNTA(P$2:P238))</f>
        <v>0</v>
      </c>
      <c r="R238" s="65"/>
      <c r="S238" s="55">
        <f>IF(R238="",0,COUNTA(R$2:R238))</f>
        <v>0</v>
      </c>
      <c r="T238" s="50">
        <f t="shared" si="14"/>
        <v>0</v>
      </c>
      <c r="U238" s="51" t="str">
        <f t="shared" si="12"/>
        <v>KIMMR KIM MARKET-ERSAN ALISVERIS</v>
      </c>
      <c r="V238" s="51">
        <f t="shared" si="13"/>
        <v>3.21</v>
      </c>
      <c r="W238" s="52">
        <f t="shared" si="15"/>
        <v>0</v>
      </c>
    </row>
    <row r="239" spans="1:23" x14ac:dyDescent="0.3">
      <c r="A239" s="68" t="s">
        <v>231</v>
      </c>
      <c r="B239" s="68"/>
      <c r="C239" s="68">
        <v>2.1800000000000002</v>
      </c>
      <c r="D239" s="68">
        <v>-0.91</v>
      </c>
      <c r="E239" s="69">
        <v>32462841.190000001</v>
      </c>
      <c r="F239" s="70">
        <v>0.75694444444444453</v>
      </c>
      <c r="G239" s="63"/>
      <c r="H239" s="64"/>
      <c r="I239" s="55">
        <f>IF(H239="",0,COUNTA($H$2:H239))</f>
        <v>0</v>
      </c>
      <c r="J239" s="55"/>
      <c r="K239" s="55">
        <f>IF(J239="",0,COUNTA($J$2:J239))</f>
        <v>0</v>
      </c>
      <c r="L239" s="65"/>
      <c r="M239" s="55">
        <f>IF(L239="",0,COUNTA($L$2:L239))</f>
        <v>0</v>
      </c>
      <c r="N239" s="65"/>
      <c r="O239" s="55">
        <f>IF(N239="",0,COUNTA($N$2:N239))</f>
        <v>0</v>
      </c>
      <c r="P239" s="65" t="s">
        <v>914</v>
      </c>
      <c r="Q239" s="55">
        <f>IF(P239="",0,COUNTA(P$2:P239))</f>
        <v>7</v>
      </c>
      <c r="R239" s="65"/>
      <c r="S239" s="55">
        <f>IF(R239="",0,COUNTA(R$2:R239))</f>
        <v>0</v>
      </c>
      <c r="T239" s="50">
        <f t="shared" si="14"/>
        <v>1</v>
      </c>
      <c r="U239" s="51" t="str">
        <f t="shared" si="12"/>
        <v>KLGYO KILER GMYO</v>
      </c>
      <c r="V239" s="51">
        <f t="shared" si="13"/>
        <v>2.1800000000000002</v>
      </c>
      <c r="W239" s="52">
        <f t="shared" si="15"/>
        <v>-0.91</v>
      </c>
    </row>
    <row r="240" spans="1:23" x14ac:dyDescent="0.3">
      <c r="A240" s="68" t="s">
        <v>232</v>
      </c>
      <c r="B240" s="68"/>
      <c r="C240" s="68">
        <v>19.07</v>
      </c>
      <c r="D240" s="68">
        <v>1.65</v>
      </c>
      <c r="E240" s="69">
        <v>55224646.780000001</v>
      </c>
      <c r="F240" s="70">
        <v>0.75694444444444453</v>
      </c>
      <c r="G240" s="63"/>
      <c r="H240" s="64"/>
      <c r="I240" s="55">
        <f>IF(H240="",0,COUNTA($H$2:H240))</f>
        <v>0</v>
      </c>
      <c r="J240" s="55" t="s">
        <v>914</v>
      </c>
      <c r="K240" s="55">
        <f>IF(J240="",0,COUNTA($J$2:J240))</f>
        <v>12</v>
      </c>
      <c r="L240" s="65"/>
      <c r="M240" s="55">
        <f>IF(L240="",0,COUNTA($L$2:L240))</f>
        <v>0</v>
      </c>
      <c r="N240" s="65"/>
      <c r="O240" s="55">
        <f>IF(N240="",0,COUNTA($N$2:N240))</f>
        <v>0</v>
      </c>
      <c r="P240" s="65"/>
      <c r="Q240" s="55">
        <f>IF(P240="",0,COUNTA(P$2:P240))</f>
        <v>0</v>
      </c>
      <c r="R240" s="65"/>
      <c r="S240" s="55">
        <f>IF(R240="",0,COUNTA(R$2:R240))</f>
        <v>0</v>
      </c>
      <c r="T240" s="50">
        <f t="shared" si="14"/>
        <v>1</v>
      </c>
      <c r="U240" s="51" t="str">
        <f t="shared" si="12"/>
        <v>KLKIM KALEKIM KIMYEVI MADDELER</v>
      </c>
      <c r="V240" s="51">
        <f t="shared" si="13"/>
        <v>19.07</v>
      </c>
      <c r="W240" s="52">
        <f t="shared" si="15"/>
        <v>1.65</v>
      </c>
    </row>
    <row r="241" spans="1:23" x14ac:dyDescent="0.3">
      <c r="A241" s="68" t="s">
        <v>233</v>
      </c>
      <c r="B241" s="68"/>
      <c r="C241" s="68">
        <v>12.02</v>
      </c>
      <c r="D241" s="68">
        <v>7.8</v>
      </c>
      <c r="E241" s="69">
        <v>82918288.469999999</v>
      </c>
      <c r="F241" s="70">
        <v>0.75694444444444453</v>
      </c>
      <c r="G241" s="63"/>
      <c r="H241" s="64"/>
      <c r="I241" s="55">
        <f>IF(H241="",0,COUNTA($H$2:H241))</f>
        <v>0</v>
      </c>
      <c r="J241" s="55"/>
      <c r="K241" s="55">
        <f>IF(J241="",0,COUNTA($J$2:J241))</f>
        <v>0</v>
      </c>
      <c r="L241" s="65"/>
      <c r="M241" s="55">
        <f>IF(L241="",0,COUNTA($L$2:L241))</f>
        <v>0</v>
      </c>
      <c r="N241" s="65"/>
      <c r="O241" s="55">
        <f>IF(N241="",0,COUNTA($N$2:N241))</f>
        <v>0</v>
      </c>
      <c r="P241" s="65"/>
      <c r="Q241" s="55">
        <f>IF(P241="",0,COUNTA(P$2:P241))</f>
        <v>0</v>
      </c>
      <c r="R241" s="65"/>
      <c r="S241" s="55">
        <f>IF(R241="",0,COUNTA(R$2:R241))</f>
        <v>0</v>
      </c>
      <c r="T241" s="50">
        <f t="shared" si="14"/>
        <v>0</v>
      </c>
      <c r="U241" s="51" t="str">
        <f t="shared" si="12"/>
        <v>KLMSN KLIMASAN KLIMA</v>
      </c>
      <c r="V241" s="51">
        <f t="shared" si="13"/>
        <v>12.02</v>
      </c>
      <c r="W241" s="52">
        <f t="shared" si="15"/>
        <v>7.8</v>
      </c>
    </row>
    <row r="242" spans="1:23" x14ac:dyDescent="0.3">
      <c r="A242" s="68" t="s">
        <v>234</v>
      </c>
      <c r="B242" s="68"/>
      <c r="C242" s="68">
        <v>24.5</v>
      </c>
      <c r="D242" s="68">
        <v>-1.84</v>
      </c>
      <c r="E242" s="69">
        <v>3836179.16</v>
      </c>
      <c r="F242" s="70">
        <v>0.75694444444444453</v>
      </c>
      <c r="G242" s="63"/>
      <c r="H242" s="64"/>
      <c r="I242" s="55">
        <f>IF(H242="",0,COUNTA($H$2:H242))</f>
        <v>0</v>
      </c>
      <c r="J242" s="55"/>
      <c r="K242" s="55">
        <f>IF(J242="",0,COUNTA($J$2:J242))</f>
        <v>0</v>
      </c>
      <c r="L242" s="65"/>
      <c r="M242" s="55">
        <f>IF(L242="",0,COUNTA($L$2:L242))</f>
        <v>0</v>
      </c>
      <c r="N242" s="65"/>
      <c r="O242" s="55">
        <f>IF(N242="",0,COUNTA($N$2:N242))</f>
        <v>0</v>
      </c>
      <c r="P242" s="65"/>
      <c r="Q242" s="55">
        <f>IF(P242="",0,COUNTA(P$2:P242))</f>
        <v>0</v>
      </c>
      <c r="R242" s="65"/>
      <c r="S242" s="55">
        <f>IF(R242="",0,COUNTA(R$2:R242))</f>
        <v>0</v>
      </c>
      <c r="T242" s="50">
        <f t="shared" si="14"/>
        <v>0</v>
      </c>
      <c r="U242" s="51" t="str">
        <f t="shared" si="12"/>
        <v>KLNMA T. KALKINMA BANK.</v>
      </c>
      <c r="V242" s="51">
        <f t="shared" si="13"/>
        <v>24.5</v>
      </c>
      <c r="W242" s="52">
        <f t="shared" si="15"/>
        <v>-1.84</v>
      </c>
    </row>
    <row r="243" spans="1:23" x14ac:dyDescent="0.3">
      <c r="A243" s="68" t="s">
        <v>235</v>
      </c>
      <c r="B243" s="68"/>
      <c r="C243" s="68">
        <v>4.76</v>
      </c>
      <c r="D243" s="68">
        <v>1.93</v>
      </c>
      <c r="E243" s="69">
        <v>16991167.07</v>
      </c>
      <c r="F243" s="70">
        <v>0.75694444444444453</v>
      </c>
      <c r="G243" s="63"/>
      <c r="H243" s="64"/>
      <c r="I243" s="55">
        <f>IF(H243="",0,COUNTA($H$2:H243))</f>
        <v>0</v>
      </c>
      <c r="J243" s="55"/>
      <c r="K243" s="55">
        <f>IF(J243="",0,COUNTA($J$2:J243))</f>
        <v>0</v>
      </c>
      <c r="L243" s="65"/>
      <c r="M243" s="55">
        <f>IF(L243="",0,COUNTA($L$2:L243))</f>
        <v>0</v>
      </c>
      <c r="N243" s="65"/>
      <c r="O243" s="55">
        <f>IF(N243="",0,COUNTA($N$2:N243))</f>
        <v>0</v>
      </c>
      <c r="P243" s="65"/>
      <c r="Q243" s="55">
        <f>IF(P243="",0,COUNTA(P$2:P243))</f>
        <v>0</v>
      </c>
      <c r="R243" s="65"/>
      <c r="S243" s="55">
        <f>IF(R243="",0,COUNTA(R$2:R243))</f>
        <v>0</v>
      </c>
      <c r="T243" s="50">
        <f t="shared" si="14"/>
        <v>0</v>
      </c>
      <c r="U243" s="51" t="str">
        <f t="shared" si="12"/>
        <v>KNFRT KONFRUT GIDA</v>
      </c>
      <c r="V243" s="51">
        <f t="shared" si="13"/>
        <v>4.76</v>
      </c>
      <c r="W243" s="52">
        <f t="shared" si="15"/>
        <v>1.93</v>
      </c>
    </row>
    <row r="244" spans="1:23" x14ac:dyDescent="0.3">
      <c r="A244" s="68" t="s">
        <v>894</v>
      </c>
      <c r="B244" s="68"/>
      <c r="C244" s="68">
        <v>7.83</v>
      </c>
      <c r="D244" s="68">
        <v>-1.01</v>
      </c>
      <c r="E244" s="69">
        <v>21488055.670000002</v>
      </c>
      <c r="F244" s="70">
        <v>0.75694444444444453</v>
      </c>
      <c r="G244" s="63"/>
      <c r="H244" s="64"/>
      <c r="I244" s="55">
        <f>IF(H244="",0,COUNTA($H$2:H244))</f>
        <v>0</v>
      </c>
      <c r="J244" s="55"/>
      <c r="K244" s="55">
        <f>IF(J244="",0,COUNTA($J$2:J244))</f>
        <v>0</v>
      </c>
      <c r="L244" s="65"/>
      <c r="M244" s="55">
        <f>IF(L244="",0,COUNTA($L$2:L244))</f>
        <v>0</v>
      </c>
      <c r="N244" s="65"/>
      <c r="O244" s="55">
        <f>IF(N244="",0,COUNTA($N$2:N244))</f>
        <v>0</v>
      </c>
      <c r="P244" s="65"/>
      <c r="Q244" s="55">
        <f>IF(P244="",0,COUNTA(P$2:P244))</f>
        <v>0</v>
      </c>
      <c r="R244" s="65"/>
      <c r="S244" s="55">
        <f>IF(R244="",0,COUNTA(R$2:R244))</f>
        <v>0</v>
      </c>
      <c r="T244" s="50">
        <f t="shared" si="14"/>
        <v>0</v>
      </c>
      <c r="U244" s="51" t="str">
        <f t="shared" si="12"/>
        <v>KONKA KONYA KAGIT</v>
      </c>
      <c r="V244" s="51">
        <f t="shared" si="13"/>
        <v>7.83</v>
      </c>
      <c r="W244" s="52">
        <f t="shared" si="15"/>
        <v>-1.01</v>
      </c>
    </row>
    <row r="245" spans="1:23" x14ac:dyDescent="0.3">
      <c r="A245" s="68" t="s">
        <v>236</v>
      </c>
      <c r="B245" s="68"/>
      <c r="C245" s="68">
        <v>71.95</v>
      </c>
      <c r="D245" s="68">
        <v>-0.28000000000000003</v>
      </c>
      <c r="E245" s="69">
        <v>35078260.149999999</v>
      </c>
      <c r="F245" s="70">
        <v>0.75694444444444453</v>
      </c>
      <c r="G245" s="63"/>
      <c r="H245" s="64"/>
      <c r="I245" s="55">
        <f>IF(H245="",0,COUNTA($H$2:H245))</f>
        <v>0</v>
      </c>
      <c r="J245" s="55"/>
      <c r="K245" s="55">
        <f>IF(J245="",0,COUNTA($J$2:J245))</f>
        <v>0</v>
      </c>
      <c r="L245" s="65"/>
      <c r="M245" s="55">
        <f>IF(L245="",0,COUNTA($L$2:L245))</f>
        <v>0</v>
      </c>
      <c r="N245" s="65"/>
      <c r="O245" s="55">
        <f>IF(N245="",0,COUNTA($N$2:N245))</f>
        <v>0</v>
      </c>
      <c r="P245" s="65"/>
      <c r="Q245" s="55">
        <f>IF(P245="",0,COUNTA(P$2:P245))</f>
        <v>0</v>
      </c>
      <c r="R245" s="65"/>
      <c r="S245" s="55">
        <f>IF(R245="",0,COUNTA(R$2:R245))</f>
        <v>0</v>
      </c>
      <c r="T245" s="50">
        <f t="shared" si="14"/>
        <v>0</v>
      </c>
      <c r="U245" s="51" t="str">
        <f t="shared" si="12"/>
        <v>KONTR KONTROLMATIK TEKNOLOJI</v>
      </c>
      <c r="V245" s="51">
        <f t="shared" si="13"/>
        <v>71.95</v>
      </c>
      <c r="W245" s="52">
        <f t="shared" si="15"/>
        <v>-0.28000000000000003</v>
      </c>
    </row>
    <row r="246" spans="1:23" x14ac:dyDescent="0.3">
      <c r="A246" s="68" t="s">
        <v>237</v>
      </c>
      <c r="B246" s="68"/>
      <c r="C246" s="69">
        <v>1186.5999999999999</v>
      </c>
      <c r="D246" s="68">
        <v>9.36</v>
      </c>
      <c r="E246" s="69">
        <v>101686183.90000001</v>
      </c>
      <c r="F246" s="70">
        <v>0.75694444444444453</v>
      </c>
      <c r="G246" s="63"/>
      <c r="H246" s="64"/>
      <c r="I246" s="55">
        <f>IF(H246="",0,COUNTA($H$2:H246))</f>
        <v>0</v>
      </c>
      <c r="J246" s="55"/>
      <c r="K246" s="55">
        <f>IF(J246="",0,COUNTA($J$2:J246))</f>
        <v>0</v>
      </c>
      <c r="L246" s="65"/>
      <c r="M246" s="55">
        <f>IF(L246="",0,COUNTA($L$2:L246))</f>
        <v>0</v>
      </c>
      <c r="N246" s="65"/>
      <c r="O246" s="55">
        <f>IF(N246="",0,COUNTA($N$2:N246))</f>
        <v>0</v>
      </c>
      <c r="P246" s="65"/>
      <c r="Q246" s="55">
        <f>IF(P246="",0,COUNTA(P$2:P246))</f>
        <v>0</v>
      </c>
      <c r="R246" s="65"/>
      <c r="S246" s="55">
        <f>IF(R246="",0,COUNTA(R$2:R246))</f>
        <v>0</v>
      </c>
      <c r="T246" s="50">
        <f t="shared" si="14"/>
        <v>0</v>
      </c>
      <c r="U246" s="51" t="str">
        <f t="shared" si="12"/>
        <v>KONYA KONYA CIMENTO</v>
      </c>
      <c r="V246" s="51">
        <f t="shared" si="13"/>
        <v>1186.5999999999999</v>
      </c>
      <c r="W246" s="52">
        <f t="shared" si="15"/>
        <v>9.36</v>
      </c>
    </row>
    <row r="247" spans="1:23" x14ac:dyDescent="0.3">
      <c r="A247" s="84" t="s">
        <v>238</v>
      </c>
      <c r="B247" s="68"/>
      <c r="C247" s="69">
        <v>37.299999999999997</v>
      </c>
      <c r="D247" s="68">
        <v>-0.21</v>
      </c>
      <c r="E247" s="69">
        <v>120360635.54000001</v>
      </c>
      <c r="F247" s="70">
        <v>0.75694444444444453</v>
      </c>
      <c r="G247" s="63"/>
      <c r="H247" s="64"/>
      <c r="I247" s="55">
        <f>IF(H247="",0,COUNTA($H$2:H247))</f>
        <v>0</v>
      </c>
      <c r="J247" s="55"/>
      <c r="K247" s="55">
        <f>IF(J247="",0,COUNTA($J$2:J247))</f>
        <v>0</v>
      </c>
      <c r="L247" s="65"/>
      <c r="M247" s="55">
        <f>IF(L247="",0,COUNTA($L$2:L247))</f>
        <v>0</v>
      </c>
      <c r="N247" s="65"/>
      <c r="O247" s="55">
        <f>IF(N247="",0,COUNTA($N$2:N247))</f>
        <v>0</v>
      </c>
      <c r="P247" s="65"/>
      <c r="Q247" s="55">
        <f>IF(P247="",0,COUNTA(P$2:P247))</f>
        <v>0</v>
      </c>
      <c r="R247" s="65"/>
      <c r="S247" s="55">
        <f>IF(R247="",0,COUNTA(R$2:R247))</f>
        <v>0</v>
      </c>
      <c r="T247" s="50">
        <f t="shared" si="14"/>
        <v>0</v>
      </c>
      <c r="U247" s="51" t="str">
        <f t="shared" si="12"/>
        <v>KORDS KORDSA TEKNIK TEKSTIL</v>
      </c>
      <c r="V247" s="51">
        <f t="shared" si="13"/>
        <v>37.299999999999997</v>
      </c>
      <c r="W247" s="52">
        <f t="shared" si="15"/>
        <v>-0.21</v>
      </c>
    </row>
    <row r="248" spans="1:23" x14ac:dyDescent="0.3">
      <c r="A248" s="68" t="s">
        <v>239</v>
      </c>
      <c r="B248" s="68"/>
      <c r="C248" s="68">
        <v>21.8</v>
      </c>
      <c r="D248" s="68">
        <v>1.49</v>
      </c>
      <c r="E248" s="69">
        <v>515751263.69999999</v>
      </c>
      <c r="F248" s="70">
        <v>0.75694444444444453</v>
      </c>
      <c r="G248" s="63"/>
      <c r="H248" s="64"/>
      <c r="I248" s="55">
        <f>IF(H248="",0,COUNTA($H$2:H248))</f>
        <v>0</v>
      </c>
      <c r="J248" s="55"/>
      <c r="K248" s="55">
        <f>IF(J248="",0,COUNTA($J$2:J248))</f>
        <v>0</v>
      </c>
      <c r="L248" s="65"/>
      <c r="M248" s="55">
        <f>IF(L248="",0,COUNTA($L$2:L248))</f>
        <v>0</v>
      </c>
      <c r="N248" s="65"/>
      <c r="O248" s="55">
        <f>IF(N248="",0,COUNTA($N$2:N248))</f>
        <v>0</v>
      </c>
      <c r="P248" s="65"/>
      <c r="Q248" s="55">
        <f>IF(P248="",0,COUNTA(P$2:P248))</f>
        <v>0</v>
      </c>
      <c r="R248" s="65"/>
      <c r="S248" s="55">
        <f>IF(R248="",0,COUNTA(R$2:R248))</f>
        <v>0</v>
      </c>
      <c r="T248" s="50">
        <f t="shared" si="14"/>
        <v>0</v>
      </c>
      <c r="U248" s="51" t="str">
        <f t="shared" si="12"/>
        <v>KOZAA KOZA MADENCILIK</v>
      </c>
      <c r="V248" s="51">
        <f t="shared" si="13"/>
        <v>21.8</v>
      </c>
      <c r="W248" s="52">
        <f t="shared" si="15"/>
        <v>1.49</v>
      </c>
    </row>
    <row r="249" spans="1:23" x14ac:dyDescent="0.3">
      <c r="A249" s="68" t="s">
        <v>240</v>
      </c>
      <c r="B249" s="68"/>
      <c r="C249" s="68">
        <v>139.69999999999999</v>
      </c>
      <c r="D249" s="68">
        <v>1.1599999999999999</v>
      </c>
      <c r="E249" s="69">
        <v>1342281518.2</v>
      </c>
      <c r="F249" s="70">
        <v>0.75694444444444453</v>
      </c>
      <c r="G249" s="63"/>
      <c r="H249" s="64"/>
      <c r="I249" s="55">
        <f>IF(H249="",0,COUNTA($H$2:H249))</f>
        <v>0</v>
      </c>
      <c r="J249" s="55"/>
      <c r="K249" s="55">
        <f>IF(J249="",0,COUNTA($J$2:J249))</f>
        <v>0</v>
      </c>
      <c r="L249" s="65"/>
      <c r="M249" s="55">
        <f>IF(L249="",0,COUNTA($L$2:L249))</f>
        <v>0</v>
      </c>
      <c r="N249" s="65"/>
      <c r="O249" s="55">
        <f>IF(N249="",0,COUNTA($N$2:N249))</f>
        <v>0</v>
      </c>
      <c r="P249" s="65"/>
      <c r="Q249" s="55">
        <f>IF(P249="",0,COUNTA(P$2:P249))</f>
        <v>0</v>
      </c>
      <c r="R249" s="65"/>
      <c r="S249" s="55">
        <f>IF(R249="",0,COUNTA(R$2:R249))</f>
        <v>0</v>
      </c>
      <c r="T249" s="50">
        <f t="shared" si="14"/>
        <v>0</v>
      </c>
      <c r="U249" s="51" t="str">
        <f t="shared" si="12"/>
        <v>KOZAL KOZA ALTIN</v>
      </c>
      <c r="V249" s="51">
        <f t="shared" si="13"/>
        <v>139.69999999999999</v>
      </c>
      <c r="W249" s="52">
        <f t="shared" si="15"/>
        <v>1.1599999999999999</v>
      </c>
    </row>
    <row r="250" spans="1:23" x14ac:dyDescent="0.3">
      <c r="A250" s="68" t="s">
        <v>241</v>
      </c>
      <c r="B250" s="68"/>
      <c r="C250" s="68">
        <v>9.7100000000000009</v>
      </c>
      <c r="D250" s="68">
        <v>5.31</v>
      </c>
      <c r="E250" s="69">
        <v>98637903.879999995</v>
      </c>
      <c r="F250" s="70">
        <v>0.75694444444444453</v>
      </c>
      <c r="G250" s="63"/>
      <c r="H250" s="64"/>
      <c r="I250" s="55">
        <f>IF(H250="",0,COUNTA($H$2:H250))</f>
        <v>0</v>
      </c>
      <c r="J250" s="55"/>
      <c r="K250" s="55">
        <f>IF(J250="",0,COUNTA($J$2:J250))</f>
        <v>0</v>
      </c>
      <c r="L250" s="65"/>
      <c r="M250" s="55">
        <f>IF(L250="",0,COUNTA($L$2:L250))</f>
        <v>0</v>
      </c>
      <c r="N250" s="65"/>
      <c r="O250" s="55">
        <f>IF(N250="",0,COUNTA($N$2:N250))</f>
        <v>0</v>
      </c>
      <c r="P250" s="65"/>
      <c r="Q250" s="55">
        <f>IF(P250="",0,COUNTA(P$2:P250))</f>
        <v>0</v>
      </c>
      <c r="R250" s="65"/>
      <c r="S250" s="55">
        <f>IF(R250="",0,COUNTA(R$2:R250))</f>
        <v>0</v>
      </c>
      <c r="T250" s="50">
        <f t="shared" si="14"/>
        <v>0</v>
      </c>
      <c r="U250" s="51" t="str">
        <f t="shared" si="12"/>
        <v>KRDMA KARDEMIR (A)</v>
      </c>
      <c r="V250" s="51">
        <f t="shared" si="13"/>
        <v>9.7100000000000009</v>
      </c>
      <c r="W250" s="52">
        <f t="shared" si="15"/>
        <v>5.31</v>
      </c>
    </row>
    <row r="251" spans="1:23" x14ac:dyDescent="0.3">
      <c r="A251" s="68" t="s">
        <v>242</v>
      </c>
      <c r="B251" s="68"/>
      <c r="C251" s="68">
        <v>9.64</v>
      </c>
      <c r="D251" s="68">
        <v>3.54</v>
      </c>
      <c r="E251" s="69">
        <v>30992549.420000002</v>
      </c>
      <c r="F251" s="70">
        <v>0.75694444444444453</v>
      </c>
      <c r="G251" s="63"/>
      <c r="H251" s="64"/>
      <c r="I251" s="55">
        <f>IF(H251="",0,COUNTA($H$2:H251))</f>
        <v>0</v>
      </c>
      <c r="J251" s="55"/>
      <c r="K251" s="55">
        <f>IF(J251="",0,COUNTA($J$2:J251))</f>
        <v>0</v>
      </c>
      <c r="L251" s="65"/>
      <c r="M251" s="55">
        <f>IF(L251="",0,COUNTA($L$2:L251))</f>
        <v>0</v>
      </c>
      <c r="N251" s="65"/>
      <c r="O251" s="55">
        <f>IF(N251="",0,COUNTA($N$2:N251))</f>
        <v>0</v>
      </c>
      <c r="P251" s="65"/>
      <c r="Q251" s="55">
        <f>IF(P251="",0,COUNTA(P$2:P251))</f>
        <v>0</v>
      </c>
      <c r="R251" s="65"/>
      <c r="S251" s="55">
        <f>IF(R251="",0,COUNTA(R$2:R251))</f>
        <v>0</v>
      </c>
      <c r="T251" s="50">
        <f t="shared" si="14"/>
        <v>0</v>
      </c>
      <c r="U251" s="51" t="str">
        <f t="shared" si="12"/>
        <v>KRDMB KARDEMIR (B)</v>
      </c>
      <c r="V251" s="51">
        <f t="shared" si="13"/>
        <v>9.64</v>
      </c>
      <c r="W251" s="52">
        <f t="shared" si="15"/>
        <v>3.54</v>
      </c>
    </row>
    <row r="252" spans="1:23" x14ac:dyDescent="0.3">
      <c r="A252" s="68" t="s">
        <v>243</v>
      </c>
      <c r="B252" s="68"/>
      <c r="C252" s="68">
        <v>10.89</v>
      </c>
      <c r="D252" s="68">
        <v>3.71</v>
      </c>
      <c r="E252" s="69">
        <v>3734059076.02</v>
      </c>
      <c r="F252" s="70">
        <v>0.75694444444444453</v>
      </c>
      <c r="G252" s="63"/>
      <c r="H252" s="64"/>
      <c r="I252" s="55">
        <f>IF(H252="",0,COUNTA($H$2:H252))</f>
        <v>0</v>
      </c>
      <c r="J252" s="55"/>
      <c r="K252" s="55">
        <f>IF(J252="",0,COUNTA($J$2:J252))</f>
        <v>0</v>
      </c>
      <c r="L252" s="65"/>
      <c r="M252" s="55">
        <f>IF(L252="",0,COUNTA($L$2:L252))</f>
        <v>0</v>
      </c>
      <c r="N252" s="65"/>
      <c r="O252" s="55">
        <f>IF(N252="",0,COUNTA($N$2:N252))</f>
        <v>0</v>
      </c>
      <c r="P252" s="65"/>
      <c r="Q252" s="55">
        <f>IF(P252="",0,COUNTA(P$2:P252))</f>
        <v>0</v>
      </c>
      <c r="R252" s="65"/>
      <c r="S252" s="55">
        <f>IF(R252="",0,COUNTA(R$2:R252))</f>
        <v>0</v>
      </c>
      <c r="T252" s="50">
        <f t="shared" si="14"/>
        <v>0</v>
      </c>
      <c r="U252" s="51" t="str">
        <f t="shared" si="12"/>
        <v>KRDMD KARDEMIR (D)</v>
      </c>
      <c r="V252" s="51">
        <f t="shared" si="13"/>
        <v>10.89</v>
      </c>
      <c r="W252" s="52">
        <f t="shared" si="15"/>
        <v>3.71</v>
      </c>
    </row>
    <row r="253" spans="1:23" x14ac:dyDescent="0.3">
      <c r="A253" s="68" t="s">
        <v>244</v>
      </c>
      <c r="B253" s="68"/>
      <c r="C253" s="68">
        <v>6.61</v>
      </c>
      <c r="D253" s="68">
        <v>-2.36</v>
      </c>
      <c r="E253" s="69">
        <v>68566231.150000006</v>
      </c>
      <c r="F253" s="70">
        <v>0.75694444444444453</v>
      </c>
      <c r="G253" s="63"/>
      <c r="H253" s="64"/>
      <c r="I253" s="55">
        <f>IF(H253="",0,COUNTA($H$2:H253))</f>
        <v>0</v>
      </c>
      <c r="J253" s="55"/>
      <c r="K253" s="55">
        <f>IF(J253="",0,COUNTA($J$2:J253))</f>
        <v>0</v>
      </c>
      <c r="L253" s="65"/>
      <c r="M253" s="55">
        <f>IF(L253="",0,COUNTA($L$2:L253))</f>
        <v>0</v>
      </c>
      <c r="N253" s="65"/>
      <c r="O253" s="55">
        <f>IF(N253="",0,COUNTA($N$2:N253))</f>
        <v>0</v>
      </c>
      <c r="P253" s="65"/>
      <c r="Q253" s="55">
        <f>IF(P253="",0,COUNTA(P$2:P253))</f>
        <v>0</v>
      </c>
      <c r="R253" s="65"/>
      <c r="S253" s="55">
        <f>IF(R253="",0,COUNTA(R$2:R253))</f>
        <v>0</v>
      </c>
      <c r="T253" s="50">
        <f t="shared" si="14"/>
        <v>0</v>
      </c>
      <c r="U253" s="51" t="str">
        <f t="shared" si="12"/>
        <v>KRGYO KORFEZ GMYO</v>
      </c>
      <c r="V253" s="51">
        <f t="shared" si="13"/>
        <v>6.61</v>
      </c>
      <c r="W253" s="52">
        <f t="shared" si="15"/>
        <v>-2.36</v>
      </c>
    </row>
    <row r="254" spans="1:23" x14ac:dyDescent="0.3">
      <c r="A254" s="68" t="s">
        <v>245</v>
      </c>
      <c r="B254" s="68"/>
      <c r="C254" s="68">
        <v>41.9</v>
      </c>
      <c r="D254" s="68">
        <v>-1.18</v>
      </c>
      <c r="E254" s="69">
        <v>16706617.18</v>
      </c>
      <c r="F254" s="70">
        <v>0.75694444444444453</v>
      </c>
      <c r="G254" s="63"/>
      <c r="H254" s="64"/>
      <c r="I254" s="55">
        <f>IF(H254="",0,COUNTA($H$2:H254))</f>
        <v>0</v>
      </c>
      <c r="J254" s="55"/>
      <c r="K254" s="55">
        <f>IF(J254="",0,COUNTA($J$2:J254))</f>
        <v>0</v>
      </c>
      <c r="L254" s="65"/>
      <c r="M254" s="55">
        <f>IF(L254="",0,COUNTA($L$2:L254))</f>
        <v>0</v>
      </c>
      <c r="N254" s="65"/>
      <c r="O254" s="55">
        <f>IF(N254="",0,COUNTA($N$2:N254))</f>
        <v>0</v>
      </c>
      <c r="P254" s="65"/>
      <c r="Q254" s="55">
        <f>IF(P254="",0,COUNTA(P$2:P254))</f>
        <v>0</v>
      </c>
      <c r="R254" s="65"/>
      <c r="S254" s="55">
        <f>IF(R254="",0,COUNTA(R$2:R254))</f>
        <v>0</v>
      </c>
      <c r="T254" s="50">
        <f t="shared" si="14"/>
        <v>0</v>
      </c>
      <c r="U254" s="51" t="str">
        <f t="shared" si="12"/>
        <v>KRONT KRON TELEKOMUNIKASYON</v>
      </c>
      <c r="V254" s="51">
        <f t="shared" si="13"/>
        <v>41.9</v>
      </c>
      <c r="W254" s="52">
        <f t="shared" si="15"/>
        <v>-1.18</v>
      </c>
    </row>
    <row r="255" spans="1:23" x14ac:dyDescent="0.3">
      <c r="A255" s="68" t="s">
        <v>246</v>
      </c>
      <c r="B255" s="68"/>
      <c r="C255" s="68">
        <v>1.72</v>
      </c>
      <c r="D255" s="68">
        <v>0</v>
      </c>
      <c r="E255" s="69">
        <v>38822652.600000001</v>
      </c>
      <c r="F255" s="70">
        <v>0.75694444444444453</v>
      </c>
      <c r="G255" s="63"/>
      <c r="H255" s="64"/>
      <c r="I255" s="55">
        <f>IF(H255="",0,COUNTA($H$2:H255))</f>
        <v>0</v>
      </c>
      <c r="J255" s="55"/>
      <c r="K255" s="55">
        <f>IF(J255="",0,COUNTA($J$2:J255))</f>
        <v>0</v>
      </c>
      <c r="L255" s="65"/>
      <c r="M255" s="55">
        <f>IF(L255="",0,COUNTA($L$2:L255))</f>
        <v>0</v>
      </c>
      <c r="N255" s="65"/>
      <c r="O255" s="55">
        <f>IF(N255="",0,COUNTA($N$2:N255))</f>
        <v>0</v>
      </c>
      <c r="P255" s="65"/>
      <c r="Q255" s="55">
        <f>IF(P255="",0,COUNTA(P$2:P255))</f>
        <v>0</v>
      </c>
      <c r="R255" s="65"/>
      <c r="S255" s="55">
        <f>IF(R255="",0,COUNTA(R$2:R255))</f>
        <v>0</v>
      </c>
      <c r="T255" s="50">
        <f t="shared" si="14"/>
        <v>0</v>
      </c>
      <c r="U255" s="51" t="str">
        <f t="shared" si="12"/>
        <v>KRSTL KRISTAL KOLA</v>
      </c>
      <c r="V255" s="51">
        <f t="shared" si="13"/>
        <v>1.72</v>
      </c>
      <c r="W255" s="52">
        <f t="shared" si="15"/>
        <v>0</v>
      </c>
    </row>
    <row r="256" spans="1:23" x14ac:dyDescent="0.3">
      <c r="A256" s="68" t="s">
        <v>247</v>
      </c>
      <c r="B256" s="68"/>
      <c r="C256" s="68">
        <v>9.0399999999999991</v>
      </c>
      <c r="D256" s="68">
        <v>0.33</v>
      </c>
      <c r="E256" s="69">
        <v>6784510.8399999999</v>
      </c>
      <c r="F256" s="70">
        <v>0.75694444444444453</v>
      </c>
      <c r="G256" s="63"/>
      <c r="H256" s="64"/>
      <c r="I256" s="55">
        <f>IF(H256="",0,COUNTA($H$2:H256))</f>
        <v>0</v>
      </c>
      <c r="J256" s="55"/>
      <c r="K256" s="55">
        <f>IF(J256="",0,COUNTA($J$2:J256))</f>
        <v>0</v>
      </c>
      <c r="L256" s="65"/>
      <c r="M256" s="55">
        <f>IF(L256="",0,COUNTA($L$2:L256))</f>
        <v>0</v>
      </c>
      <c r="N256" s="65"/>
      <c r="O256" s="55">
        <f>IF(N256="",0,COUNTA($N$2:N256))</f>
        <v>0</v>
      </c>
      <c r="P256" s="65"/>
      <c r="Q256" s="55">
        <f>IF(P256="",0,COUNTA(P$2:P256))</f>
        <v>0</v>
      </c>
      <c r="R256" s="65"/>
      <c r="S256" s="55">
        <f>IF(R256="",0,COUNTA(R$2:R256))</f>
        <v>0</v>
      </c>
      <c r="T256" s="50">
        <f t="shared" si="14"/>
        <v>0</v>
      </c>
      <c r="U256" s="51" t="str">
        <f t="shared" si="12"/>
        <v>KRTEK KARSU TEKSTIL</v>
      </c>
      <c r="V256" s="51">
        <f t="shared" si="13"/>
        <v>9.0399999999999991</v>
      </c>
      <c r="W256" s="52">
        <f t="shared" si="15"/>
        <v>0.33</v>
      </c>
    </row>
    <row r="257" spans="1:23" x14ac:dyDescent="0.3">
      <c r="A257" s="68" t="s">
        <v>248</v>
      </c>
      <c r="B257" s="68"/>
      <c r="C257" s="68">
        <v>13.6</v>
      </c>
      <c r="D257" s="68">
        <v>-0.51</v>
      </c>
      <c r="E257" s="69">
        <v>33894241.240000002</v>
      </c>
      <c r="F257" s="70">
        <v>0.75694444444444453</v>
      </c>
      <c r="G257" s="63"/>
      <c r="H257" s="64"/>
      <c r="I257" s="55">
        <f>IF(H257="",0,COUNTA($H$2:H257))</f>
        <v>0</v>
      </c>
      <c r="J257" s="55"/>
      <c r="K257" s="55">
        <f>IF(J257="",0,COUNTA($J$2:J257))</f>
        <v>0</v>
      </c>
      <c r="L257" s="65"/>
      <c r="M257" s="55">
        <f>IF(L257="",0,COUNTA($L$2:L257))</f>
        <v>0</v>
      </c>
      <c r="N257" s="65"/>
      <c r="O257" s="55">
        <f>IF(N257="",0,COUNTA($N$2:N257))</f>
        <v>0</v>
      </c>
      <c r="P257" s="65"/>
      <c r="Q257" s="55">
        <f>IF(P257="",0,COUNTA(P$2:P257))</f>
        <v>0</v>
      </c>
      <c r="R257" s="65"/>
      <c r="S257" s="55">
        <f>IF(R257="",0,COUNTA(R$2:R257))</f>
        <v>0</v>
      </c>
      <c r="T257" s="50">
        <f t="shared" si="14"/>
        <v>0</v>
      </c>
      <c r="U257" s="51" t="str">
        <f t="shared" si="12"/>
        <v>KRVGD KERVAN GIDA</v>
      </c>
      <c r="V257" s="51">
        <f t="shared" si="13"/>
        <v>13.6</v>
      </c>
      <c r="W257" s="52">
        <f t="shared" si="15"/>
        <v>-0.51</v>
      </c>
    </row>
    <row r="258" spans="1:23" x14ac:dyDescent="0.3">
      <c r="A258" s="68" t="s">
        <v>249</v>
      </c>
      <c r="B258" s="68"/>
      <c r="C258" s="68">
        <v>238.4</v>
      </c>
      <c r="D258" s="68">
        <v>1.45</v>
      </c>
      <c r="E258" s="69">
        <v>460134.40000000002</v>
      </c>
      <c r="F258" s="70">
        <v>0.75694444444444453</v>
      </c>
      <c r="G258" s="63"/>
      <c r="H258" s="64"/>
      <c r="I258" s="55">
        <f>IF(H258="",0,COUNTA($H$2:H258))</f>
        <v>0</v>
      </c>
      <c r="J258" s="55"/>
      <c r="K258" s="55">
        <f>IF(J258="",0,COUNTA($J$2:J258))</f>
        <v>0</v>
      </c>
      <c r="L258" s="65"/>
      <c r="M258" s="55">
        <f>IF(L258="",0,COUNTA($L$2:L258))</f>
        <v>0</v>
      </c>
      <c r="N258" s="65"/>
      <c r="O258" s="55">
        <f>IF(N258="",0,COUNTA($N$2:N258))</f>
        <v>0</v>
      </c>
      <c r="P258" s="65"/>
      <c r="Q258" s="55">
        <f>IF(P258="",0,COUNTA(P$2:P258))</f>
        <v>0</v>
      </c>
      <c r="R258" s="65"/>
      <c r="S258" s="55">
        <f>IF(R258="",0,COUNTA(R$2:R258))</f>
        <v>0</v>
      </c>
      <c r="T258" s="50">
        <f t="shared" si="14"/>
        <v>0</v>
      </c>
      <c r="U258" s="51" t="str">
        <f t="shared" ref="U258:U321" si="16">A258</f>
        <v>KSTUR KUSTUR KUSADASI TURIZM</v>
      </c>
      <c r="V258" s="51">
        <f t="shared" ref="V258:V321" si="17">C258</f>
        <v>238.4</v>
      </c>
      <c r="W258" s="52">
        <f t="shared" si="15"/>
        <v>1.45</v>
      </c>
    </row>
    <row r="259" spans="1:23" x14ac:dyDescent="0.3">
      <c r="A259" s="84" t="s">
        <v>250</v>
      </c>
      <c r="B259" s="68"/>
      <c r="C259" s="68">
        <v>31</v>
      </c>
      <c r="D259" s="68">
        <v>-1.59</v>
      </c>
      <c r="E259" s="69">
        <v>29344427.859999999</v>
      </c>
      <c r="F259" s="70">
        <v>0.75694444444444453</v>
      </c>
      <c r="G259" s="63"/>
      <c r="H259" s="64"/>
      <c r="I259" s="55">
        <f>IF(H259="",0,COUNTA($H$2:H259))</f>
        <v>0</v>
      </c>
      <c r="J259" s="55"/>
      <c r="K259" s="55">
        <f>IF(J259="",0,COUNTA($J$2:J259))</f>
        <v>0</v>
      </c>
      <c r="L259" s="65"/>
      <c r="M259" s="55">
        <f>IF(L259="",0,COUNTA($L$2:L259))</f>
        <v>0</v>
      </c>
      <c r="N259" s="65"/>
      <c r="O259" s="55">
        <f>IF(N259="",0,COUNTA($N$2:N259))</f>
        <v>0</v>
      </c>
      <c r="P259" s="65" t="s">
        <v>914</v>
      </c>
      <c r="Q259" s="55">
        <f>IF(P259="",0,COUNTA(P$2:P259))</f>
        <v>8</v>
      </c>
      <c r="R259" s="65"/>
      <c r="S259" s="55">
        <f>IF(R259="",0,COUNTA(R$2:R259))</f>
        <v>0</v>
      </c>
      <c r="T259" s="50">
        <f t="shared" ref="T259:T322" si="18">COUNTA(H259,J259,L259,N259,P259,R259)</f>
        <v>1</v>
      </c>
      <c r="U259" s="51" t="str">
        <f t="shared" si="16"/>
        <v>KTSKR KUTAHYA SEKER FABRIKASI</v>
      </c>
      <c r="V259" s="51">
        <f t="shared" si="17"/>
        <v>31</v>
      </c>
      <c r="W259" s="52">
        <f t="shared" ref="W259:W322" si="19">D259</f>
        <v>-1.59</v>
      </c>
    </row>
    <row r="260" spans="1:23" x14ac:dyDescent="0.3">
      <c r="A260" s="68" t="s">
        <v>251</v>
      </c>
      <c r="B260" s="68"/>
      <c r="C260" s="68">
        <v>129.30000000000001</v>
      </c>
      <c r="D260" s="68">
        <v>0.47</v>
      </c>
      <c r="E260" s="69">
        <v>53956657.100000001</v>
      </c>
      <c r="F260" s="70">
        <v>0.75694444444444453</v>
      </c>
      <c r="G260" s="63"/>
      <c r="H260" s="64"/>
      <c r="I260" s="55">
        <f>IF(H260="",0,COUNTA($H$2:H260))</f>
        <v>0</v>
      </c>
      <c r="J260" s="55"/>
      <c r="K260" s="55">
        <f>IF(J260="",0,COUNTA($J$2:J260))</f>
        <v>0</v>
      </c>
      <c r="L260" s="65"/>
      <c r="M260" s="55">
        <f>IF(L260="",0,COUNTA($L$2:L260))</f>
        <v>0</v>
      </c>
      <c r="N260" s="65"/>
      <c r="O260" s="55">
        <f>IF(N260="",0,COUNTA($N$2:N260))</f>
        <v>0</v>
      </c>
      <c r="P260" s="65"/>
      <c r="Q260" s="55">
        <f>IF(P260="",0,COUNTA(P$2:P260))</f>
        <v>0</v>
      </c>
      <c r="R260" s="65"/>
      <c r="S260" s="55">
        <f>IF(R260="",0,COUNTA(R$2:R260))</f>
        <v>0</v>
      </c>
      <c r="T260" s="50">
        <f t="shared" si="18"/>
        <v>0</v>
      </c>
      <c r="U260" s="51" t="str">
        <f t="shared" si="16"/>
        <v>KUTPO KUTAHYA PORSELEN</v>
      </c>
      <c r="V260" s="51">
        <f t="shared" si="17"/>
        <v>129.30000000000001</v>
      </c>
      <c r="W260" s="52">
        <f t="shared" si="19"/>
        <v>0.47</v>
      </c>
    </row>
    <row r="261" spans="1:23" x14ac:dyDescent="0.3">
      <c r="A261" s="68" t="s">
        <v>895</v>
      </c>
      <c r="B261" s="68"/>
      <c r="C261" s="68">
        <v>4.71</v>
      </c>
      <c r="D261" s="68">
        <v>1.29</v>
      </c>
      <c r="E261" s="69">
        <v>39234459.850000001</v>
      </c>
      <c r="F261" s="70">
        <v>0.75694444444444453</v>
      </c>
      <c r="G261" s="63"/>
      <c r="H261" s="64"/>
      <c r="I261" s="55">
        <f>IF(H261="",0,COUNTA($H$2:H261))</f>
        <v>0</v>
      </c>
      <c r="J261" s="55"/>
      <c r="K261" s="55">
        <f>IF(J261="",0,COUNTA($J$2:J261))</f>
        <v>0</v>
      </c>
      <c r="L261" s="65"/>
      <c r="M261" s="55">
        <f>IF(L261="",0,COUNTA($L$2:L261))</f>
        <v>0</v>
      </c>
      <c r="N261" s="65"/>
      <c r="O261" s="55">
        <f>IF(N261="",0,COUNTA($N$2:N261))</f>
        <v>0</v>
      </c>
      <c r="P261" s="65"/>
      <c r="Q261" s="55">
        <f>IF(P261="",0,COUNTA(P$2:P261))</f>
        <v>0</v>
      </c>
      <c r="R261" s="65"/>
      <c r="S261" s="55">
        <f>IF(R261="",0,COUNTA(R$2:R261))</f>
        <v>0</v>
      </c>
      <c r="T261" s="50">
        <f t="shared" si="18"/>
        <v>0</v>
      </c>
      <c r="U261" s="51" t="str">
        <f t="shared" si="16"/>
        <v>KUYAS KUYAS YATIRIM</v>
      </c>
      <c r="V261" s="51">
        <f t="shared" si="17"/>
        <v>4.71</v>
      </c>
      <c r="W261" s="52">
        <f t="shared" si="19"/>
        <v>1.29</v>
      </c>
    </row>
    <row r="262" spans="1:23" x14ac:dyDescent="0.3">
      <c r="A262" s="68" t="s">
        <v>863</v>
      </c>
      <c r="B262" s="68"/>
      <c r="C262" s="68">
        <v>29.8</v>
      </c>
      <c r="D262" s="68">
        <v>2.0499999999999998</v>
      </c>
      <c r="E262" s="69">
        <v>12835468.6</v>
      </c>
      <c r="F262" s="70">
        <v>0.75694444444444453</v>
      </c>
      <c r="G262" s="63"/>
      <c r="H262" s="64"/>
      <c r="I262" s="55">
        <f>IF(H262="",0,COUNTA($H$2:H262))</f>
        <v>0</v>
      </c>
      <c r="J262" s="55"/>
      <c r="K262" s="55">
        <f>IF(J262="",0,COUNTA($J$2:J262))</f>
        <v>0</v>
      </c>
      <c r="L262" s="65"/>
      <c r="M262" s="55">
        <f>IF(L262="",0,COUNTA($L$2:L262))</f>
        <v>0</v>
      </c>
      <c r="N262" s="65"/>
      <c r="O262" s="55">
        <f>IF(N262="",0,COUNTA($N$2:N262))</f>
        <v>0</v>
      </c>
      <c r="P262" s="65"/>
      <c r="Q262" s="55">
        <f>IF(P262="",0,COUNTA(P$2:P262))</f>
        <v>0</v>
      </c>
      <c r="R262" s="65"/>
      <c r="S262" s="55">
        <f>IF(R262="",0,COUNTA(R$2:R262))</f>
        <v>0</v>
      </c>
      <c r="T262" s="50">
        <f t="shared" si="18"/>
        <v>0</v>
      </c>
      <c r="U262" s="51" t="str">
        <f t="shared" si="16"/>
        <v>KZBGY KIZILBUK GYO</v>
      </c>
      <c r="V262" s="51">
        <f t="shared" si="17"/>
        <v>29.8</v>
      </c>
      <c r="W262" s="52">
        <f t="shared" si="19"/>
        <v>2.0499999999999998</v>
      </c>
    </row>
    <row r="263" spans="1:23" x14ac:dyDescent="0.3">
      <c r="A263" s="68" t="s">
        <v>252</v>
      </c>
      <c r="B263" s="68"/>
      <c r="C263" s="68">
        <v>4.16</v>
      </c>
      <c r="D263" s="68">
        <v>0.97</v>
      </c>
      <c r="E263" s="69">
        <v>19391883.309999999</v>
      </c>
      <c r="F263" s="70">
        <v>0.75694444444444453</v>
      </c>
      <c r="G263" s="63"/>
      <c r="H263" s="64" t="s">
        <v>914</v>
      </c>
      <c r="I263" s="55">
        <f>IF(H263="",0,COUNTA($H$2:H263))</f>
        <v>11</v>
      </c>
      <c r="J263" s="55"/>
      <c r="K263" s="55">
        <f>IF(J263="",0,COUNTA($J$2:J263))</f>
        <v>0</v>
      </c>
      <c r="L263" s="65"/>
      <c r="M263" s="55">
        <f>IF(L263="",0,COUNTA($L$2:L263))</f>
        <v>0</v>
      </c>
      <c r="N263" s="65"/>
      <c r="O263" s="55">
        <f>IF(N263="",0,COUNTA($N$2:N263))</f>
        <v>0</v>
      </c>
      <c r="P263" s="65"/>
      <c r="Q263" s="55">
        <f>IF(P263="",0,COUNTA(P$2:P263))</f>
        <v>0</v>
      </c>
      <c r="R263" s="65"/>
      <c r="S263" s="55">
        <f>IF(R263="",0,COUNTA(R$2:R263))</f>
        <v>0</v>
      </c>
      <c r="T263" s="50">
        <f t="shared" si="18"/>
        <v>1</v>
      </c>
      <c r="U263" s="51" t="str">
        <f t="shared" si="16"/>
        <v>LIDFA LIDER FAKTORING</v>
      </c>
      <c r="V263" s="51">
        <f t="shared" si="17"/>
        <v>4.16</v>
      </c>
      <c r="W263" s="52">
        <f t="shared" si="19"/>
        <v>0.97</v>
      </c>
    </row>
    <row r="264" spans="1:23" x14ac:dyDescent="0.3">
      <c r="A264" s="68" t="s">
        <v>253</v>
      </c>
      <c r="B264" s="68"/>
      <c r="C264" s="68">
        <v>31.34</v>
      </c>
      <c r="D264" s="68">
        <v>-0.51</v>
      </c>
      <c r="E264" s="69">
        <v>8078309.8600000003</v>
      </c>
      <c r="F264" s="70">
        <v>0.75694444444444453</v>
      </c>
      <c r="G264" s="63"/>
      <c r="H264" s="64"/>
      <c r="I264" s="55">
        <f>IF(H264="",0,COUNTA($H$2:H264))</f>
        <v>0</v>
      </c>
      <c r="J264" s="55"/>
      <c r="K264" s="55">
        <f>IF(J264="",0,COUNTA($J$2:J264))</f>
        <v>0</v>
      </c>
      <c r="L264" s="65"/>
      <c r="M264" s="55">
        <f>IF(L264="",0,COUNTA($L$2:L264))</f>
        <v>0</v>
      </c>
      <c r="N264" s="65"/>
      <c r="O264" s="55">
        <f>IF(N264="",0,COUNTA($N$2:N264))</f>
        <v>0</v>
      </c>
      <c r="P264" s="65"/>
      <c r="Q264" s="55">
        <f>IF(P264="",0,COUNTA(P$2:P264))</f>
        <v>0</v>
      </c>
      <c r="R264" s="65"/>
      <c r="S264" s="55">
        <f>IF(R264="",0,COUNTA(R$2:R264))</f>
        <v>0</v>
      </c>
      <c r="T264" s="50">
        <f t="shared" si="18"/>
        <v>0</v>
      </c>
      <c r="U264" s="51" t="str">
        <f t="shared" si="16"/>
        <v>LINK LINK BILGISAYAR</v>
      </c>
      <c r="V264" s="51">
        <f t="shared" si="17"/>
        <v>31.34</v>
      </c>
      <c r="W264" s="52">
        <f t="shared" si="19"/>
        <v>-0.51</v>
      </c>
    </row>
    <row r="265" spans="1:23" x14ac:dyDescent="0.3">
      <c r="A265" s="68" t="s">
        <v>254</v>
      </c>
      <c r="B265" s="68"/>
      <c r="C265" s="68">
        <v>13.56</v>
      </c>
      <c r="D265" s="68">
        <v>-0.28999999999999998</v>
      </c>
      <c r="E265" s="69">
        <v>8328002.9299999997</v>
      </c>
      <c r="F265" s="70">
        <v>0.75694444444444453</v>
      </c>
      <c r="G265" s="63"/>
      <c r="H265" s="64"/>
      <c r="I265" s="55">
        <f>IF(H265="",0,COUNTA($H$2:H265))</f>
        <v>0</v>
      </c>
      <c r="J265" s="55"/>
      <c r="K265" s="55">
        <f>IF(J265="",0,COUNTA($J$2:J265))</f>
        <v>0</v>
      </c>
      <c r="L265" s="65"/>
      <c r="M265" s="55">
        <f>IF(L265="",0,COUNTA($L$2:L265))</f>
        <v>0</v>
      </c>
      <c r="N265" s="65"/>
      <c r="O265" s="55">
        <f>IF(N265="",0,COUNTA($N$2:N265))</f>
        <v>0</v>
      </c>
      <c r="P265" s="65"/>
      <c r="Q265" s="55">
        <f>IF(P265="",0,COUNTA(P$2:P265))</f>
        <v>0</v>
      </c>
      <c r="R265" s="65"/>
      <c r="S265" s="55">
        <f>IF(R265="",0,COUNTA(R$2:R265))</f>
        <v>0</v>
      </c>
      <c r="T265" s="50">
        <f t="shared" si="18"/>
        <v>0</v>
      </c>
      <c r="U265" s="51" t="str">
        <f t="shared" si="16"/>
        <v>LKMNH LOKMAN HEKIM SAGLIK</v>
      </c>
      <c r="V265" s="51">
        <f t="shared" si="17"/>
        <v>13.56</v>
      </c>
      <c r="W265" s="52">
        <f t="shared" si="19"/>
        <v>-0.28999999999999998</v>
      </c>
    </row>
    <row r="266" spans="1:23" x14ac:dyDescent="0.3">
      <c r="A266" s="68" t="s">
        <v>255</v>
      </c>
      <c r="B266" s="68"/>
      <c r="C266" s="68">
        <v>50.2</v>
      </c>
      <c r="D266" s="68">
        <v>3.16</v>
      </c>
      <c r="E266" s="69">
        <v>45170256.75</v>
      </c>
      <c r="F266" s="70">
        <v>0.75694444444444453</v>
      </c>
      <c r="G266" s="63"/>
      <c r="H266" s="64"/>
      <c r="I266" s="55">
        <f>IF(H266="",0,COUNTA($H$2:H266))</f>
        <v>0</v>
      </c>
      <c r="J266" s="55"/>
      <c r="K266" s="55">
        <f>IF(J266="",0,COUNTA($J$2:J266))</f>
        <v>0</v>
      </c>
      <c r="L266" s="65"/>
      <c r="M266" s="55">
        <f>IF(L266="",0,COUNTA($L$2:L266))</f>
        <v>0</v>
      </c>
      <c r="N266" s="65"/>
      <c r="O266" s="55">
        <f>IF(N266="",0,COUNTA($N$2:N266))</f>
        <v>0</v>
      </c>
      <c r="P266" s="65"/>
      <c r="Q266" s="55">
        <f>IF(P266="",0,COUNTA(P$2:P266))</f>
        <v>0</v>
      </c>
      <c r="R266" s="65"/>
      <c r="S266" s="55">
        <f>IF(R266="",0,COUNTA(R$2:R266))</f>
        <v>0</v>
      </c>
      <c r="T266" s="50">
        <f t="shared" si="18"/>
        <v>0</v>
      </c>
      <c r="U266" s="51" t="str">
        <f t="shared" si="16"/>
        <v>LOGO LOGO YAZILIM</v>
      </c>
      <c r="V266" s="51">
        <f t="shared" si="17"/>
        <v>50.2</v>
      </c>
      <c r="W266" s="52">
        <f t="shared" si="19"/>
        <v>3.16</v>
      </c>
    </row>
    <row r="267" spans="1:23" x14ac:dyDescent="0.3">
      <c r="A267" s="68" t="s">
        <v>256</v>
      </c>
      <c r="B267" s="68"/>
      <c r="C267" s="68">
        <v>57.95</v>
      </c>
      <c r="D267" s="68">
        <v>-1.28</v>
      </c>
      <c r="E267" s="69">
        <v>7315878.6500000004</v>
      </c>
      <c r="F267" s="70">
        <v>0.75694444444444453</v>
      </c>
      <c r="G267" s="63"/>
      <c r="H267" s="64"/>
      <c r="I267" s="55">
        <f>IF(H267="",0,COUNTA($H$2:H267))</f>
        <v>0</v>
      </c>
      <c r="J267" s="55"/>
      <c r="K267" s="55">
        <f>IF(J267="",0,COUNTA($J$2:J267))</f>
        <v>0</v>
      </c>
      <c r="L267" s="65"/>
      <c r="M267" s="55">
        <f>IF(L267="",0,COUNTA($L$2:L267))</f>
        <v>0</v>
      </c>
      <c r="N267" s="65"/>
      <c r="O267" s="55">
        <f>IF(N267="",0,COUNTA($N$2:N267))</f>
        <v>0</v>
      </c>
      <c r="P267" s="65"/>
      <c r="Q267" s="55">
        <f>IF(P267="",0,COUNTA(P$2:P267))</f>
        <v>0</v>
      </c>
      <c r="R267" s="65"/>
      <c r="S267" s="55">
        <f>IF(R267="",0,COUNTA(R$2:R267))</f>
        <v>0</v>
      </c>
      <c r="T267" s="50">
        <f t="shared" si="18"/>
        <v>0</v>
      </c>
      <c r="U267" s="51" t="str">
        <f t="shared" si="16"/>
        <v>LUKSK LUKS KADIFE</v>
      </c>
      <c r="V267" s="51">
        <f t="shared" si="17"/>
        <v>57.95</v>
      </c>
      <c r="W267" s="52">
        <f t="shared" si="19"/>
        <v>-1.28</v>
      </c>
    </row>
    <row r="268" spans="1:23" x14ac:dyDescent="0.3">
      <c r="A268" s="68" t="s">
        <v>257</v>
      </c>
      <c r="B268" s="68"/>
      <c r="C268" s="68">
        <v>279</v>
      </c>
      <c r="D268" s="68">
        <v>7.97</v>
      </c>
      <c r="E268" s="69">
        <v>83171267.5</v>
      </c>
      <c r="F268" s="70">
        <v>0.75694444444444453</v>
      </c>
      <c r="G268" s="63"/>
      <c r="H268" s="64"/>
      <c r="I268" s="55">
        <f>IF(H268="",0,COUNTA($H$2:H268))</f>
        <v>0</v>
      </c>
      <c r="J268" s="55"/>
      <c r="K268" s="55">
        <f>IF(J268="",0,COUNTA($J$2:J268))</f>
        <v>0</v>
      </c>
      <c r="L268" s="65"/>
      <c r="M268" s="55">
        <f>IF(L268="",0,COUNTA($L$2:L268))</f>
        <v>0</v>
      </c>
      <c r="N268" s="65"/>
      <c r="O268" s="55">
        <f>IF(N268="",0,COUNTA($N$2:N268))</f>
        <v>0</v>
      </c>
      <c r="P268" s="65"/>
      <c r="Q268" s="55">
        <f>IF(P268="",0,COUNTA(P$2:P268))</f>
        <v>0</v>
      </c>
      <c r="R268" s="65"/>
      <c r="S268" s="55">
        <f>IF(R268="",0,COUNTA(R$2:R268))</f>
        <v>0</v>
      </c>
      <c r="T268" s="50">
        <f t="shared" si="18"/>
        <v>0</v>
      </c>
      <c r="U268" s="51" t="str">
        <f t="shared" si="16"/>
        <v>MAALT MARMARIS ALTINYUNUS</v>
      </c>
      <c r="V268" s="51">
        <f t="shared" si="17"/>
        <v>279</v>
      </c>
      <c r="W268" s="52">
        <f t="shared" si="19"/>
        <v>7.97</v>
      </c>
    </row>
    <row r="269" spans="1:23" x14ac:dyDescent="0.3">
      <c r="A269" s="68" t="s">
        <v>896</v>
      </c>
      <c r="B269" s="68"/>
      <c r="C269" s="68">
        <v>9.93</v>
      </c>
      <c r="D269" s="68">
        <v>-1.29</v>
      </c>
      <c r="E269" s="69">
        <v>71524741.700000003</v>
      </c>
      <c r="F269" s="70">
        <v>0.75694444444444453</v>
      </c>
      <c r="G269" s="63"/>
      <c r="H269" s="64"/>
      <c r="I269" s="55">
        <f>IF(H269="",0,COUNTA($H$2:H269))</f>
        <v>0</v>
      </c>
      <c r="J269" s="55"/>
      <c r="K269" s="55">
        <f>IF(J269="",0,COUNTA($J$2:J269))</f>
        <v>0</v>
      </c>
      <c r="L269" s="65"/>
      <c r="M269" s="55">
        <f>IF(L269="",0,COUNTA($L$2:L269))</f>
        <v>0</v>
      </c>
      <c r="N269" s="65"/>
      <c r="O269" s="55">
        <f>IF(N269="",0,COUNTA($N$2:N269))</f>
        <v>0</v>
      </c>
      <c r="P269" s="65"/>
      <c r="Q269" s="55">
        <f>IF(P269="",0,COUNTA(P$2:P269))</f>
        <v>0</v>
      </c>
      <c r="R269" s="65"/>
      <c r="S269" s="55">
        <f>IF(R269="",0,COUNTA(R$2:R269))</f>
        <v>0</v>
      </c>
      <c r="T269" s="50">
        <f t="shared" si="18"/>
        <v>0</v>
      </c>
      <c r="U269" s="51" t="str">
        <f t="shared" si="16"/>
        <v>MAGEN MARGUN ENERJI</v>
      </c>
      <c r="V269" s="51">
        <f t="shared" si="17"/>
        <v>9.93</v>
      </c>
      <c r="W269" s="52">
        <f t="shared" si="19"/>
        <v>-1.29</v>
      </c>
    </row>
    <row r="270" spans="1:23" x14ac:dyDescent="0.3">
      <c r="A270" s="68" t="s">
        <v>258</v>
      </c>
      <c r="B270" s="68"/>
      <c r="C270" s="68">
        <v>3.59</v>
      </c>
      <c r="D270" s="68">
        <v>-1.1000000000000001</v>
      </c>
      <c r="E270" s="69">
        <v>17454808.760000002</v>
      </c>
      <c r="F270" s="70">
        <v>0.75694444444444453</v>
      </c>
      <c r="G270" s="63"/>
      <c r="H270" s="64"/>
      <c r="I270" s="55">
        <f>IF(H270="",0,COUNTA($H$2:H270))</f>
        <v>0</v>
      </c>
      <c r="J270" s="55"/>
      <c r="K270" s="55">
        <f>IF(J270="",0,COUNTA($J$2:J270))</f>
        <v>0</v>
      </c>
      <c r="L270" s="65"/>
      <c r="M270" s="55">
        <f>IF(L270="",0,COUNTA($L$2:L270))</f>
        <v>0</v>
      </c>
      <c r="N270" s="65"/>
      <c r="O270" s="55">
        <f>IF(N270="",0,COUNTA($N$2:N270))</f>
        <v>0</v>
      </c>
      <c r="P270" s="65"/>
      <c r="Q270" s="55">
        <f>IF(P270="",0,COUNTA(P$2:P270))</f>
        <v>0</v>
      </c>
      <c r="R270" s="65"/>
      <c r="S270" s="55">
        <f>IF(R270="",0,COUNTA(R$2:R270))</f>
        <v>0</v>
      </c>
      <c r="T270" s="50">
        <f t="shared" si="18"/>
        <v>0</v>
      </c>
      <c r="U270" s="51" t="str">
        <f t="shared" si="16"/>
        <v>MAKTK MAKINA TAKIM</v>
      </c>
      <c r="V270" s="51">
        <f t="shared" si="17"/>
        <v>3.59</v>
      </c>
      <c r="W270" s="52">
        <f t="shared" si="19"/>
        <v>-1.1000000000000001</v>
      </c>
    </row>
    <row r="271" spans="1:23" x14ac:dyDescent="0.3">
      <c r="A271" s="68" t="s">
        <v>259</v>
      </c>
      <c r="B271" s="68"/>
      <c r="C271" s="68">
        <v>16.100000000000001</v>
      </c>
      <c r="D271" s="68">
        <v>-2.54</v>
      </c>
      <c r="E271" s="69">
        <v>14146778.810000001</v>
      </c>
      <c r="F271" s="70">
        <v>0.75694444444444453</v>
      </c>
      <c r="G271" s="63"/>
      <c r="H271" s="64"/>
      <c r="I271" s="55">
        <f>IF(H271="",0,COUNTA($H$2:H271))</f>
        <v>0</v>
      </c>
      <c r="J271" s="55"/>
      <c r="K271" s="55">
        <f>IF(J271="",0,COUNTA($J$2:J271))</f>
        <v>0</v>
      </c>
      <c r="L271" s="65"/>
      <c r="M271" s="55">
        <f>IF(L271="",0,COUNTA($L$2:L271))</f>
        <v>0</v>
      </c>
      <c r="N271" s="65"/>
      <c r="O271" s="55">
        <f>IF(N271="",0,COUNTA($N$2:N271))</f>
        <v>0</v>
      </c>
      <c r="P271" s="65"/>
      <c r="Q271" s="55">
        <f>IF(P271="",0,COUNTA(P$2:P271))</f>
        <v>0</v>
      </c>
      <c r="R271" s="65"/>
      <c r="S271" s="55">
        <f>IF(R271="",0,COUNTA(R$2:R271))</f>
        <v>0</v>
      </c>
      <c r="T271" s="50">
        <f t="shared" si="18"/>
        <v>0</v>
      </c>
      <c r="U271" s="51" t="str">
        <f t="shared" si="16"/>
        <v>MANAS MANAS ENERJI YONETIMI</v>
      </c>
      <c r="V271" s="51">
        <f t="shared" si="17"/>
        <v>16.100000000000001</v>
      </c>
      <c r="W271" s="52">
        <f t="shared" si="19"/>
        <v>-2.54</v>
      </c>
    </row>
    <row r="272" spans="1:23" x14ac:dyDescent="0.3">
      <c r="A272" s="68" t="s">
        <v>260</v>
      </c>
      <c r="B272" s="68"/>
      <c r="C272" s="68">
        <v>3.99</v>
      </c>
      <c r="D272" s="68">
        <v>-1.72</v>
      </c>
      <c r="E272" s="69">
        <v>1574777.23</v>
      </c>
      <c r="F272" s="70">
        <v>0.75694444444444453</v>
      </c>
      <c r="G272" s="63"/>
      <c r="H272" s="64"/>
      <c r="I272" s="55">
        <f>IF(H272="",0,COUNTA($H$2:H272))</f>
        <v>0</v>
      </c>
      <c r="J272" s="55"/>
      <c r="K272" s="55">
        <f>IF(J272="",0,COUNTA($J$2:J272))</f>
        <v>0</v>
      </c>
      <c r="L272" s="65"/>
      <c r="M272" s="55">
        <f>IF(L272="",0,COUNTA($L$2:L272))</f>
        <v>0</v>
      </c>
      <c r="N272" s="65"/>
      <c r="O272" s="55">
        <f>IF(N272="",0,COUNTA($N$2:N272))</f>
        <v>0</v>
      </c>
      <c r="P272" s="65"/>
      <c r="Q272" s="55">
        <f>IF(P272="",0,COUNTA(P$2:P272))</f>
        <v>0</v>
      </c>
      <c r="R272" s="65"/>
      <c r="S272" s="55">
        <f>IF(R272="",0,COUNTA(R$2:R272))</f>
        <v>0</v>
      </c>
      <c r="T272" s="50">
        <f t="shared" si="18"/>
        <v>0</v>
      </c>
      <c r="U272" s="51" t="str">
        <f t="shared" si="16"/>
        <v>MARKA MARKA YATIRIM HOLDING</v>
      </c>
      <c r="V272" s="51">
        <f t="shared" si="17"/>
        <v>3.99</v>
      </c>
      <c r="W272" s="52">
        <f t="shared" si="19"/>
        <v>-1.72</v>
      </c>
    </row>
    <row r="273" spans="1:23" x14ac:dyDescent="0.3">
      <c r="A273" s="68" t="s">
        <v>261</v>
      </c>
      <c r="B273" s="68"/>
      <c r="C273" s="68">
        <v>1.81</v>
      </c>
      <c r="D273" s="68">
        <v>0.56000000000000005</v>
      </c>
      <c r="E273" s="69">
        <v>9104268.3100000005</v>
      </c>
      <c r="F273" s="70">
        <v>0.75694444444444453</v>
      </c>
      <c r="G273" s="63"/>
      <c r="H273" s="64" t="s">
        <v>914</v>
      </c>
      <c r="I273" s="55">
        <f>IF(H273="",0,COUNTA($H$2:H273))</f>
        <v>12</v>
      </c>
      <c r="J273" s="55"/>
      <c r="K273" s="55">
        <f>IF(J273="",0,COUNTA($J$2:J273))</f>
        <v>0</v>
      </c>
      <c r="L273" s="65"/>
      <c r="M273" s="55">
        <f>IF(L273="",0,COUNTA($L$2:L273))</f>
        <v>0</v>
      </c>
      <c r="N273" s="65"/>
      <c r="O273" s="55">
        <f>IF(N273="",0,COUNTA($N$2:N273))</f>
        <v>0</v>
      </c>
      <c r="P273" s="65"/>
      <c r="Q273" s="55">
        <f>IF(P273="",0,COUNTA(P$2:P273))</f>
        <v>0</v>
      </c>
      <c r="R273" s="65"/>
      <c r="S273" s="55">
        <f>IF(R273="",0,COUNTA(R$2:R273))</f>
        <v>0</v>
      </c>
      <c r="T273" s="50">
        <f t="shared" si="18"/>
        <v>1</v>
      </c>
      <c r="U273" s="51" t="str">
        <f t="shared" si="16"/>
        <v>MARTI MARTI OTEL</v>
      </c>
      <c r="V273" s="51">
        <f t="shared" si="17"/>
        <v>1.81</v>
      </c>
      <c r="W273" s="52">
        <f t="shared" si="19"/>
        <v>0.56000000000000005</v>
      </c>
    </row>
    <row r="274" spans="1:23" x14ac:dyDescent="0.3">
      <c r="A274" s="68" t="s">
        <v>262</v>
      </c>
      <c r="B274" s="68"/>
      <c r="C274" s="68">
        <v>80.150000000000006</v>
      </c>
      <c r="D274" s="68">
        <v>0.75</v>
      </c>
      <c r="E274" s="69">
        <v>81107891.900000006</v>
      </c>
      <c r="F274" s="70">
        <v>0.75694444444444453</v>
      </c>
      <c r="G274" s="63"/>
      <c r="H274" s="64"/>
      <c r="I274" s="55">
        <f>IF(H274="",0,COUNTA($H$2:H274))</f>
        <v>0</v>
      </c>
      <c r="J274" s="55"/>
      <c r="K274" s="55">
        <f>IF(J274="",0,COUNTA($J$2:J274))</f>
        <v>0</v>
      </c>
      <c r="L274" s="65"/>
      <c r="M274" s="55">
        <f>IF(L274="",0,COUNTA($L$2:L274))</f>
        <v>0</v>
      </c>
      <c r="N274" s="65"/>
      <c r="O274" s="55">
        <f>IF(N274="",0,COUNTA($N$2:N274))</f>
        <v>0</v>
      </c>
      <c r="P274" s="65"/>
      <c r="Q274" s="55">
        <f>IF(P274="",0,COUNTA(P$2:P274))</f>
        <v>0</v>
      </c>
      <c r="R274" s="65"/>
      <c r="S274" s="55">
        <f>IF(R274="",0,COUNTA(R$2:R274))</f>
        <v>0</v>
      </c>
      <c r="T274" s="50">
        <f t="shared" si="18"/>
        <v>0</v>
      </c>
      <c r="U274" s="51" t="str">
        <f t="shared" si="16"/>
        <v>MAVI MAVI GIYIM</v>
      </c>
      <c r="V274" s="51">
        <f t="shared" si="17"/>
        <v>80.150000000000006</v>
      </c>
      <c r="W274" s="52">
        <f t="shared" si="19"/>
        <v>0.75</v>
      </c>
    </row>
    <row r="275" spans="1:23" x14ac:dyDescent="0.3">
      <c r="A275" s="68" t="s">
        <v>263</v>
      </c>
      <c r="B275" s="68"/>
      <c r="C275" s="68">
        <v>40.22</v>
      </c>
      <c r="D275" s="68">
        <v>-1.1299999999999999</v>
      </c>
      <c r="E275" s="69">
        <v>22350147.620000001</v>
      </c>
      <c r="F275" s="70">
        <v>0.75694444444444453</v>
      </c>
      <c r="G275" s="63"/>
      <c r="H275" s="64"/>
      <c r="I275" s="55">
        <f>IF(H275="",0,COUNTA($H$2:H275))</f>
        <v>0</v>
      </c>
      <c r="J275" s="55" t="s">
        <v>914</v>
      </c>
      <c r="K275" s="55">
        <f>IF(J275="",0,COUNTA($J$2:J275))</f>
        <v>13</v>
      </c>
      <c r="L275" s="65"/>
      <c r="M275" s="55">
        <f>IF(L275="",0,COUNTA($L$2:L275))</f>
        <v>0</v>
      </c>
      <c r="N275" s="65"/>
      <c r="O275" s="55">
        <f>IF(N275="",0,COUNTA($N$2:N275))</f>
        <v>0</v>
      </c>
      <c r="P275" s="65"/>
      <c r="Q275" s="55">
        <f>IF(P275="",0,COUNTA(P$2:P275))</f>
        <v>0</v>
      </c>
      <c r="R275" s="65"/>
      <c r="S275" s="55">
        <f>IF(R275="",0,COUNTA(R$2:R275))</f>
        <v>0</v>
      </c>
      <c r="T275" s="50">
        <f t="shared" si="18"/>
        <v>1</v>
      </c>
      <c r="U275" s="51" t="str">
        <f t="shared" si="16"/>
        <v>MEDTR MEDITERA TIBBI MALZEME</v>
      </c>
      <c r="V275" s="51">
        <f t="shared" si="17"/>
        <v>40.22</v>
      </c>
      <c r="W275" s="52">
        <f t="shared" si="19"/>
        <v>-1.1299999999999999</v>
      </c>
    </row>
    <row r="276" spans="1:23" x14ac:dyDescent="0.3">
      <c r="A276" s="68" t="s">
        <v>264</v>
      </c>
      <c r="B276" s="68"/>
      <c r="C276" s="68">
        <v>6.56</v>
      </c>
      <c r="D276" s="68">
        <v>-3.24</v>
      </c>
      <c r="E276" s="69">
        <v>49346501.170000002</v>
      </c>
      <c r="F276" s="70">
        <v>0.75694444444444453</v>
      </c>
      <c r="G276" s="63"/>
      <c r="H276" s="64"/>
      <c r="I276" s="55">
        <f>IF(H276="",0,COUNTA($H$2:H276))</f>
        <v>0</v>
      </c>
      <c r="J276" s="55"/>
      <c r="K276" s="55">
        <f>IF(J276="",0,COUNTA($J$2:J276))</f>
        <v>0</v>
      </c>
      <c r="L276" s="65"/>
      <c r="M276" s="55">
        <f>IF(L276="",0,COUNTA($L$2:L276))</f>
        <v>0</v>
      </c>
      <c r="N276" s="65"/>
      <c r="O276" s="55">
        <f>IF(N276="",0,COUNTA($N$2:N276))</f>
        <v>0</v>
      </c>
      <c r="P276" s="65"/>
      <c r="Q276" s="55">
        <f>IF(P276="",0,COUNTA(P$2:P276))</f>
        <v>0</v>
      </c>
      <c r="R276" s="65"/>
      <c r="S276" s="55">
        <f>IF(R276="",0,COUNTA(R$2:R276))</f>
        <v>0</v>
      </c>
      <c r="T276" s="50">
        <f t="shared" si="18"/>
        <v>0</v>
      </c>
      <c r="U276" s="51" t="str">
        <f t="shared" si="16"/>
        <v>MEGAP MEGA POLIETILEN</v>
      </c>
      <c r="V276" s="51">
        <f t="shared" si="17"/>
        <v>6.56</v>
      </c>
      <c r="W276" s="52">
        <f t="shared" si="19"/>
        <v>-3.24</v>
      </c>
    </row>
    <row r="277" spans="1:23" x14ac:dyDescent="0.3">
      <c r="A277" s="68" t="s">
        <v>265</v>
      </c>
      <c r="B277" s="68"/>
      <c r="C277" s="68">
        <v>2.4500000000000002</v>
      </c>
      <c r="D277" s="68">
        <v>-0.41</v>
      </c>
      <c r="E277" s="69">
        <v>6651562.8600000003</v>
      </c>
      <c r="F277" s="70">
        <v>0.75694444444444453</v>
      </c>
      <c r="G277" s="63"/>
      <c r="H277" s="64"/>
      <c r="I277" s="55">
        <f>IF(H277="",0,COUNTA($H$2:H277))</f>
        <v>0</v>
      </c>
      <c r="J277" s="55"/>
      <c r="K277" s="55">
        <f>IF(J277="",0,COUNTA($J$2:J277))</f>
        <v>0</v>
      </c>
      <c r="L277" s="65"/>
      <c r="M277" s="55">
        <f>IF(L277="",0,COUNTA($L$2:L277))</f>
        <v>0</v>
      </c>
      <c r="N277" s="65"/>
      <c r="O277" s="55">
        <f>IF(N277="",0,COUNTA($N$2:N277))</f>
        <v>0</v>
      </c>
      <c r="P277" s="65"/>
      <c r="Q277" s="55">
        <f>IF(P277="",0,COUNTA(P$2:P277))</f>
        <v>0</v>
      </c>
      <c r="R277" s="65"/>
      <c r="S277" s="55">
        <f>IF(R277="",0,COUNTA(R$2:R277))</f>
        <v>0</v>
      </c>
      <c r="T277" s="50">
        <f t="shared" si="18"/>
        <v>0</v>
      </c>
      <c r="U277" s="51" t="str">
        <f t="shared" si="16"/>
        <v>MEPET METRO PETROL VE TESISLERI</v>
      </c>
      <c r="V277" s="51">
        <f t="shared" si="17"/>
        <v>2.4500000000000002</v>
      </c>
      <c r="W277" s="52">
        <f t="shared" si="19"/>
        <v>-0.41</v>
      </c>
    </row>
    <row r="278" spans="1:23" x14ac:dyDescent="0.3">
      <c r="A278" s="68" t="s">
        <v>266</v>
      </c>
      <c r="B278" s="68"/>
      <c r="C278" s="68">
        <v>10.56</v>
      </c>
      <c r="D278" s="68">
        <v>-2.4900000000000002</v>
      </c>
      <c r="E278" s="69">
        <v>30540300.02</v>
      </c>
      <c r="F278" s="70">
        <v>0.75694444444444453</v>
      </c>
      <c r="G278" s="63"/>
      <c r="H278" s="64"/>
      <c r="I278" s="55">
        <f>IF(H278="",0,COUNTA($H$2:H278))</f>
        <v>0</v>
      </c>
      <c r="J278" s="55"/>
      <c r="K278" s="55">
        <f>IF(J278="",0,COUNTA($J$2:J278))</f>
        <v>0</v>
      </c>
      <c r="L278" s="65"/>
      <c r="M278" s="55">
        <f>IF(L278="",0,COUNTA($L$2:L278))</f>
        <v>0</v>
      </c>
      <c r="N278" s="65"/>
      <c r="O278" s="55">
        <f>IF(N278="",0,COUNTA($N$2:N278))</f>
        <v>0</v>
      </c>
      <c r="P278" s="65"/>
      <c r="Q278" s="55">
        <f>IF(P278="",0,COUNTA(P$2:P278))</f>
        <v>0</v>
      </c>
      <c r="R278" s="65"/>
      <c r="S278" s="55">
        <f>IF(R278="",0,COUNTA(R$2:R278))</f>
        <v>0</v>
      </c>
      <c r="T278" s="50">
        <f t="shared" si="18"/>
        <v>0</v>
      </c>
      <c r="U278" s="51" t="str">
        <f t="shared" si="16"/>
        <v>MERCN MERCAN KIMYA</v>
      </c>
      <c r="V278" s="51">
        <f t="shared" si="17"/>
        <v>10.56</v>
      </c>
      <c r="W278" s="52">
        <f t="shared" si="19"/>
        <v>-2.4900000000000002</v>
      </c>
    </row>
    <row r="279" spans="1:23" x14ac:dyDescent="0.3">
      <c r="A279" s="68" t="s">
        <v>267</v>
      </c>
      <c r="B279" s="68"/>
      <c r="C279" s="68">
        <v>28.38</v>
      </c>
      <c r="D279" s="68">
        <v>4.49</v>
      </c>
      <c r="E279" s="69">
        <v>29434027.280000001</v>
      </c>
      <c r="F279" s="70">
        <v>0.75694444444444453</v>
      </c>
      <c r="G279" s="63"/>
      <c r="H279" s="64"/>
      <c r="I279" s="55">
        <f>IF(H279="",0,COUNTA($H$2:H279))</f>
        <v>0</v>
      </c>
      <c r="J279" s="55"/>
      <c r="K279" s="55">
        <f>IF(J279="",0,COUNTA($J$2:J279))</f>
        <v>0</v>
      </c>
      <c r="L279" s="65"/>
      <c r="M279" s="55">
        <f>IF(L279="",0,COUNTA($L$2:L279))</f>
        <v>0</v>
      </c>
      <c r="N279" s="65"/>
      <c r="O279" s="55">
        <f>IF(N279="",0,COUNTA($N$2:N279))</f>
        <v>0</v>
      </c>
      <c r="P279" s="65"/>
      <c r="Q279" s="55">
        <f>IF(P279="",0,COUNTA(P$2:P279))</f>
        <v>0</v>
      </c>
      <c r="R279" s="65"/>
      <c r="S279" s="55">
        <f>IF(R279="",0,COUNTA(R$2:R279))</f>
        <v>0</v>
      </c>
      <c r="T279" s="50">
        <f t="shared" si="18"/>
        <v>0</v>
      </c>
      <c r="U279" s="51" t="str">
        <f t="shared" si="16"/>
        <v>MERIT MERIT TURIZM</v>
      </c>
      <c r="V279" s="51">
        <f t="shared" si="17"/>
        <v>28.38</v>
      </c>
      <c r="W279" s="52">
        <f t="shared" si="19"/>
        <v>4.49</v>
      </c>
    </row>
    <row r="280" spans="1:23" x14ac:dyDescent="0.3">
      <c r="A280" s="68" t="s">
        <v>268</v>
      </c>
      <c r="B280" s="68"/>
      <c r="C280" s="68">
        <v>5.68</v>
      </c>
      <c r="D280" s="68">
        <v>-3.07</v>
      </c>
      <c r="E280" s="69">
        <v>36892423.060000002</v>
      </c>
      <c r="F280" s="70">
        <v>0.75694444444444453</v>
      </c>
      <c r="G280" s="63"/>
      <c r="H280" s="64"/>
      <c r="I280" s="55">
        <f>IF(H280="",0,COUNTA($H$2:H280))</f>
        <v>0</v>
      </c>
      <c r="J280" s="55"/>
      <c r="K280" s="55">
        <f>IF(J280="",0,COUNTA($J$2:J280))</f>
        <v>0</v>
      </c>
      <c r="L280" s="65"/>
      <c r="M280" s="55">
        <f>IF(L280="",0,COUNTA($L$2:L280))</f>
        <v>0</v>
      </c>
      <c r="N280" s="65"/>
      <c r="O280" s="55">
        <f>IF(N280="",0,COUNTA($N$2:N280))</f>
        <v>0</v>
      </c>
      <c r="P280" s="65"/>
      <c r="Q280" s="55">
        <f>IF(P280="",0,COUNTA(P$2:P280))</f>
        <v>0</v>
      </c>
      <c r="R280" s="65"/>
      <c r="S280" s="55">
        <f>IF(R280="",0,COUNTA(R$2:R280))</f>
        <v>0</v>
      </c>
      <c r="T280" s="50">
        <f t="shared" si="18"/>
        <v>0</v>
      </c>
      <c r="U280" s="51" t="str">
        <f t="shared" si="16"/>
        <v>MERKO MERKO GIDA</v>
      </c>
      <c r="V280" s="51">
        <f t="shared" si="17"/>
        <v>5.68</v>
      </c>
      <c r="W280" s="52">
        <f t="shared" si="19"/>
        <v>-3.07</v>
      </c>
    </row>
    <row r="281" spans="1:23" x14ac:dyDescent="0.3">
      <c r="A281" s="68" t="s">
        <v>269</v>
      </c>
      <c r="B281" s="68"/>
      <c r="C281" s="68">
        <v>1.1499999999999999</v>
      </c>
      <c r="D281" s="68">
        <v>0</v>
      </c>
      <c r="E281" s="69">
        <v>38098045.859999999</v>
      </c>
      <c r="F281" s="70">
        <v>0.75694444444444453</v>
      </c>
      <c r="G281" s="63"/>
      <c r="H281" s="64"/>
      <c r="I281" s="55">
        <f>IF(H281="",0,COUNTA($H$2:H281))</f>
        <v>0</v>
      </c>
      <c r="J281" s="55"/>
      <c r="K281" s="55">
        <f>IF(J281="",0,COUNTA($J$2:J281))</f>
        <v>0</v>
      </c>
      <c r="L281" s="65"/>
      <c r="M281" s="55">
        <f>IF(L281="",0,COUNTA($L$2:L281))</f>
        <v>0</v>
      </c>
      <c r="N281" s="65"/>
      <c r="O281" s="55">
        <f>IF(N281="",0,COUNTA($N$2:N281))</f>
        <v>0</v>
      </c>
      <c r="P281" s="65"/>
      <c r="Q281" s="55">
        <f>IF(P281="",0,COUNTA(P$2:P281))</f>
        <v>0</v>
      </c>
      <c r="R281" s="65"/>
      <c r="S281" s="55">
        <f>IF(R281="",0,COUNTA(R$2:R281))</f>
        <v>0</v>
      </c>
      <c r="T281" s="50">
        <f t="shared" si="18"/>
        <v>0</v>
      </c>
      <c r="U281" s="51" t="str">
        <f t="shared" si="16"/>
        <v>METRO METRO HOLDING</v>
      </c>
      <c r="V281" s="51">
        <f t="shared" si="17"/>
        <v>1.1499999999999999</v>
      </c>
      <c r="W281" s="52">
        <f t="shared" si="19"/>
        <v>0</v>
      </c>
    </row>
    <row r="282" spans="1:23" x14ac:dyDescent="0.3">
      <c r="A282" s="68" t="s">
        <v>897</v>
      </c>
      <c r="B282" s="68"/>
      <c r="C282" s="68">
        <v>0.11</v>
      </c>
      <c r="D282" s="68">
        <v>-8.33</v>
      </c>
      <c r="E282" s="69">
        <v>3576846.65</v>
      </c>
      <c r="F282" s="70">
        <v>0.75694444444444453</v>
      </c>
      <c r="G282" s="63"/>
      <c r="H282" s="64"/>
      <c r="I282" s="55">
        <f>IF(H282="",0,COUNTA($H$2:H282))</f>
        <v>0</v>
      </c>
      <c r="J282" s="55"/>
      <c r="K282" s="55">
        <f>IF(J282="",0,COUNTA($J$2:J282))</f>
        <v>0</v>
      </c>
      <c r="L282" s="65"/>
      <c r="M282" s="55">
        <f>IF(L282="",0,COUNTA($L$2:L282))</f>
        <v>0</v>
      </c>
      <c r="N282" s="65"/>
      <c r="O282" s="55">
        <f>IF(N282="",0,COUNTA($N$2:N282))</f>
        <v>0</v>
      </c>
      <c r="P282" s="65"/>
      <c r="Q282" s="55">
        <f>IF(P282="",0,COUNTA(P$2:P282))</f>
        <v>0</v>
      </c>
      <c r="R282" s="65"/>
      <c r="S282" s="55">
        <f>IF(R282="",0,COUNTA(R$2:R282))</f>
        <v>0</v>
      </c>
      <c r="T282" s="50">
        <f t="shared" si="18"/>
        <v>0</v>
      </c>
      <c r="U282" s="51" t="str">
        <f t="shared" si="16"/>
        <v>METROR METRO HOLDING - RHKP</v>
      </c>
      <c r="V282" s="51">
        <f t="shared" si="17"/>
        <v>0.11</v>
      </c>
      <c r="W282" s="52">
        <f t="shared" si="19"/>
        <v>-8.33</v>
      </c>
    </row>
    <row r="283" spans="1:23" x14ac:dyDescent="0.3">
      <c r="A283" s="68" t="s">
        <v>270</v>
      </c>
      <c r="B283" s="68"/>
      <c r="C283" s="68">
        <v>4.4400000000000004</v>
      </c>
      <c r="D283" s="68">
        <v>-4.72</v>
      </c>
      <c r="E283" s="69">
        <v>163628468.24000001</v>
      </c>
      <c r="F283" s="70">
        <v>0.75694444444444453</v>
      </c>
      <c r="G283" s="63"/>
      <c r="H283" s="64"/>
      <c r="I283" s="55">
        <f>IF(H283="",0,COUNTA($H$2:H283))</f>
        <v>0</v>
      </c>
      <c r="J283" s="55"/>
      <c r="K283" s="55">
        <f>IF(J283="",0,COUNTA($J$2:J283))</f>
        <v>0</v>
      </c>
      <c r="L283" s="65"/>
      <c r="M283" s="55">
        <f>IF(L283="",0,COUNTA($L$2:L283))</f>
        <v>0</v>
      </c>
      <c r="N283" s="65"/>
      <c r="O283" s="55">
        <f>IF(N283="",0,COUNTA($N$2:N283))</f>
        <v>0</v>
      </c>
      <c r="P283" s="65"/>
      <c r="Q283" s="55">
        <f>IF(P283="",0,COUNTA(P$2:P283))</f>
        <v>0</v>
      </c>
      <c r="R283" s="65"/>
      <c r="S283" s="55">
        <f>IF(R283="",0,COUNTA(R$2:R283))</f>
        <v>0</v>
      </c>
      <c r="T283" s="50">
        <f t="shared" si="18"/>
        <v>0</v>
      </c>
      <c r="U283" s="51" t="str">
        <f t="shared" si="16"/>
        <v>METUR METEMTUR YATIRIM</v>
      </c>
      <c r="V283" s="51">
        <f t="shared" si="17"/>
        <v>4.4400000000000004</v>
      </c>
      <c r="W283" s="52">
        <f t="shared" si="19"/>
        <v>-4.72</v>
      </c>
    </row>
    <row r="284" spans="1:23" x14ac:dyDescent="0.3">
      <c r="A284" s="68" t="s">
        <v>271</v>
      </c>
      <c r="B284" s="68"/>
      <c r="C284" s="68">
        <v>43</v>
      </c>
      <c r="D284" s="68">
        <v>0.56000000000000005</v>
      </c>
      <c r="E284" s="69">
        <v>353564222.01999998</v>
      </c>
      <c r="F284" s="70">
        <v>0.75694444444444453</v>
      </c>
      <c r="G284" s="63"/>
      <c r="H284" s="64"/>
      <c r="I284" s="55">
        <f>IF(H284="",0,COUNTA($H$2:H284))</f>
        <v>0</v>
      </c>
      <c r="J284" s="55"/>
      <c r="K284" s="55">
        <f>IF(J284="",0,COUNTA($J$2:J284))</f>
        <v>0</v>
      </c>
      <c r="L284" s="65" t="s">
        <v>914</v>
      </c>
      <c r="M284" s="55">
        <f>IF(L284="",0,COUNTA($L$2:L284))</f>
        <v>8</v>
      </c>
      <c r="N284" s="65"/>
      <c r="O284" s="55">
        <f>IF(N284="",0,COUNTA($N$2:N284))</f>
        <v>0</v>
      </c>
      <c r="P284" s="65"/>
      <c r="Q284" s="55">
        <f>IF(P284="",0,COUNTA(P$2:P284))</f>
        <v>0</v>
      </c>
      <c r="R284" s="65"/>
      <c r="S284" s="55">
        <f>IF(R284="",0,COUNTA(R$2:R284))</f>
        <v>0</v>
      </c>
      <c r="T284" s="50">
        <f t="shared" si="18"/>
        <v>1</v>
      </c>
      <c r="U284" s="51" t="str">
        <f t="shared" si="16"/>
        <v>MGROS MIGROS TICARET</v>
      </c>
      <c r="V284" s="51">
        <f t="shared" si="17"/>
        <v>43</v>
      </c>
      <c r="W284" s="52">
        <f t="shared" si="19"/>
        <v>0.56000000000000005</v>
      </c>
    </row>
    <row r="285" spans="1:23" x14ac:dyDescent="0.3">
      <c r="A285" s="68" t="s">
        <v>898</v>
      </c>
      <c r="B285" s="68"/>
      <c r="C285" s="68">
        <v>30.8</v>
      </c>
      <c r="D285" s="68">
        <v>-3.14</v>
      </c>
      <c r="E285" s="69">
        <v>141533174.41999999</v>
      </c>
      <c r="F285" s="70">
        <v>0.75694444444444453</v>
      </c>
      <c r="G285" s="63"/>
      <c r="H285" s="64"/>
      <c r="I285" s="55">
        <f>IF(H285="",0,COUNTA($H$2:H285))</f>
        <v>0</v>
      </c>
      <c r="J285" s="55"/>
      <c r="K285" s="55">
        <f>IF(J285="",0,COUNTA($J$2:J285))</f>
        <v>0</v>
      </c>
      <c r="L285" s="65"/>
      <c r="M285" s="55">
        <f>IF(L285="",0,COUNTA($L$2:L285))</f>
        <v>0</v>
      </c>
      <c r="N285" s="65"/>
      <c r="O285" s="55">
        <f>IF(N285="",0,COUNTA($N$2:N285))</f>
        <v>0</v>
      </c>
      <c r="P285" s="65"/>
      <c r="Q285" s="55">
        <f>IF(P285="",0,COUNTA(P$2:P285))</f>
        <v>0</v>
      </c>
      <c r="R285" s="65"/>
      <c r="S285" s="55">
        <f>IF(R285="",0,COUNTA(R$2:R285))</f>
        <v>0</v>
      </c>
      <c r="T285" s="50">
        <f t="shared" si="18"/>
        <v>0</v>
      </c>
      <c r="U285" s="51" t="str">
        <f t="shared" si="16"/>
        <v>MIATK MIA TEKNOLOJI</v>
      </c>
      <c r="V285" s="51">
        <f t="shared" si="17"/>
        <v>30.8</v>
      </c>
      <c r="W285" s="52">
        <f t="shared" si="19"/>
        <v>-3.14</v>
      </c>
    </row>
    <row r="286" spans="1:23" x14ac:dyDescent="0.3">
      <c r="A286" s="68" t="s">
        <v>272</v>
      </c>
      <c r="B286" s="68"/>
      <c r="C286" s="68">
        <v>4.32</v>
      </c>
      <c r="D286" s="68">
        <v>3.85</v>
      </c>
      <c r="E286" s="69">
        <v>19478412.050000001</v>
      </c>
      <c r="F286" s="70">
        <v>0.75694444444444453</v>
      </c>
      <c r="G286" s="63"/>
      <c r="H286" s="64"/>
      <c r="I286" s="55">
        <f>IF(H286="",0,COUNTA($H$2:H286))</f>
        <v>0</v>
      </c>
      <c r="J286" s="55"/>
      <c r="K286" s="55">
        <f>IF(J286="",0,COUNTA($J$2:J286))</f>
        <v>0</v>
      </c>
      <c r="L286" s="65"/>
      <c r="M286" s="55">
        <f>IF(L286="",0,COUNTA($L$2:L286))</f>
        <v>0</v>
      </c>
      <c r="N286" s="65"/>
      <c r="O286" s="55">
        <f>IF(N286="",0,COUNTA($N$2:N286))</f>
        <v>0</v>
      </c>
      <c r="P286" s="65"/>
      <c r="Q286" s="55">
        <f>IF(P286="",0,COUNTA(P$2:P286))</f>
        <v>0</v>
      </c>
      <c r="R286" s="65"/>
      <c r="S286" s="55">
        <f>IF(R286="",0,COUNTA(R$2:R286))</f>
        <v>0</v>
      </c>
      <c r="T286" s="50">
        <f t="shared" si="18"/>
        <v>0</v>
      </c>
      <c r="U286" s="51" t="str">
        <f t="shared" si="16"/>
        <v>MIPAZ MILPA</v>
      </c>
      <c r="V286" s="51">
        <f t="shared" si="17"/>
        <v>4.32</v>
      </c>
      <c r="W286" s="52">
        <f t="shared" si="19"/>
        <v>3.85</v>
      </c>
    </row>
    <row r="287" spans="1:23" x14ac:dyDescent="0.3">
      <c r="A287" s="68" t="s">
        <v>273</v>
      </c>
      <c r="B287" s="68"/>
      <c r="C287" s="68">
        <v>4.37</v>
      </c>
      <c r="D287" s="68">
        <v>-9.9</v>
      </c>
      <c r="E287" s="69">
        <v>1485546.54</v>
      </c>
      <c r="F287" s="70">
        <v>0.75694444444444453</v>
      </c>
      <c r="G287" s="63"/>
      <c r="H287" s="64"/>
      <c r="I287" s="55">
        <f>IF(H287="",0,COUNTA($H$2:H287))</f>
        <v>0</v>
      </c>
      <c r="J287" s="55"/>
      <c r="K287" s="55">
        <f>IF(J287="",0,COUNTA($J$2:J287))</f>
        <v>0</v>
      </c>
      <c r="L287" s="65"/>
      <c r="M287" s="55">
        <f>IF(L287="",0,COUNTA($L$2:L287))</f>
        <v>0</v>
      </c>
      <c r="N287" s="65"/>
      <c r="O287" s="55">
        <f>IF(N287="",0,COUNTA($N$2:N287))</f>
        <v>0</v>
      </c>
      <c r="P287" s="65"/>
      <c r="Q287" s="55">
        <f>IF(P287="",0,COUNTA(P$2:P287))</f>
        <v>0</v>
      </c>
      <c r="R287" s="65"/>
      <c r="S287" s="55">
        <f>IF(R287="",0,COUNTA(R$2:R287))</f>
        <v>0</v>
      </c>
      <c r="T287" s="50">
        <f t="shared" si="18"/>
        <v>0</v>
      </c>
      <c r="U287" s="51" t="str">
        <f t="shared" si="16"/>
        <v>MMCAS MMC SAN. VE TIC. YAT.</v>
      </c>
      <c r="V287" s="51">
        <f t="shared" si="17"/>
        <v>4.37</v>
      </c>
      <c r="W287" s="52">
        <f t="shared" si="19"/>
        <v>-9.9</v>
      </c>
    </row>
    <row r="288" spans="1:23" x14ac:dyDescent="0.3">
      <c r="A288" s="68" t="s">
        <v>274</v>
      </c>
      <c r="B288" s="68"/>
      <c r="C288" s="68">
        <v>2.4300000000000002</v>
      </c>
      <c r="D288" s="68">
        <v>-2.8</v>
      </c>
      <c r="E288" s="69">
        <v>30978427.719999999</v>
      </c>
      <c r="F288" s="70">
        <v>0.75694444444444453</v>
      </c>
      <c r="G288" s="63"/>
      <c r="H288" s="64"/>
      <c r="I288" s="55">
        <f>IF(H288="",0,COUNTA($H$2:H288))</f>
        <v>0</v>
      </c>
      <c r="J288" s="55"/>
      <c r="K288" s="55">
        <f>IF(J288="",0,COUNTA($J$2:J288))</f>
        <v>0</v>
      </c>
      <c r="L288" s="65"/>
      <c r="M288" s="55">
        <f>IF(L288="",0,COUNTA($L$2:L288))</f>
        <v>0</v>
      </c>
      <c r="N288" s="65"/>
      <c r="O288" s="55">
        <f>IF(N288="",0,COUNTA($N$2:N288))</f>
        <v>0</v>
      </c>
      <c r="P288" s="65"/>
      <c r="Q288" s="55">
        <f>IF(P288="",0,COUNTA(P$2:P288))</f>
        <v>0</v>
      </c>
      <c r="R288" s="65"/>
      <c r="S288" s="55">
        <f>IF(R288="",0,COUNTA(R$2:R288))</f>
        <v>0</v>
      </c>
      <c r="T288" s="50">
        <f t="shared" si="18"/>
        <v>0</v>
      </c>
      <c r="U288" s="51" t="str">
        <f t="shared" si="16"/>
        <v>MNDRS MENDERES TEKSTIL</v>
      </c>
      <c r="V288" s="51">
        <f t="shared" si="17"/>
        <v>2.4300000000000002</v>
      </c>
      <c r="W288" s="52">
        <f t="shared" si="19"/>
        <v>-2.8</v>
      </c>
    </row>
    <row r="289" spans="1:23" x14ac:dyDescent="0.3">
      <c r="A289" s="68" t="s">
        <v>899</v>
      </c>
      <c r="B289" s="68"/>
      <c r="C289" s="68">
        <v>1.74</v>
      </c>
      <c r="D289" s="68">
        <v>0.57999999999999996</v>
      </c>
      <c r="E289" s="69">
        <v>75097696.099999994</v>
      </c>
      <c r="F289" s="70">
        <v>0.75694444444444453</v>
      </c>
      <c r="G289" s="63"/>
      <c r="H289" s="64"/>
      <c r="I289" s="55">
        <f>IF(H289="",0,COUNTA($H$2:H289))</f>
        <v>0</v>
      </c>
      <c r="J289" s="55"/>
      <c r="K289" s="55">
        <f>IF(J289="",0,COUNTA($J$2:J289))</f>
        <v>0</v>
      </c>
      <c r="L289" s="65"/>
      <c r="M289" s="55">
        <f>IF(L289="",0,COUNTA($L$2:L289))</f>
        <v>0</v>
      </c>
      <c r="N289" s="65"/>
      <c r="O289" s="55">
        <f>IF(N289="",0,COUNTA($N$2:N289))</f>
        <v>0</v>
      </c>
      <c r="P289" s="65"/>
      <c r="Q289" s="55">
        <f>IF(P289="",0,COUNTA(P$2:P289))</f>
        <v>0</v>
      </c>
      <c r="R289" s="65"/>
      <c r="S289" s="55">
        <f>IF(R289="",0,COUNTA(R$2:R289))</f>
        <v>0</v>
      </c>
      <c r="T289" s="50">
        <f t="shared" si="18"/>
        <v>0</v>
      </c>
      <c r="U289" s="51" t="str">
        <f t="shared" si="16"/>
        <v>MOBTL MOBILTEL ILETISIM</v>
      </c>
      <c r="V289" s="51">
        <f t="shared" si="17"/>
        <v>1.74</v>
      </c>
      <c r="W289" s="52">
        <f t="shared" si="19"/>
        <v>0.57999999999999996</v>
      </c>
    </row>
    <row r="290" spans="1:23" x14ac:dyDescent="0.3">
      <c r="A290" s="68" t="s">
        <v>275</v>
      </c>
      <c r="B290" s="68"/>
      <c r="C290" s="68">
        <v>34.1</v>
      </c>
      <c r="D290" s="68">
        <v>-2.0099999999999998</v>
      </c>
      <c r="E290" s="69">
        <v>10236762.460000001</v>
      </c>
      <c r="F290" s="70">
        <v>0.75694444444444453</v>
      </c>
      <c r="G290" s="63"/>
      <c r="H290" s="64"/>
      <c r="I290" s="55">
        <f>IF(H290="",0,COUNTA($H$2:H290))</f>
        <v>0</v>
      </c>
      <c r="J290" s="55"/>
      <c r="K290" s="55">
        <f>IF(J290="",0,COUNTA($J$2:J290))</f>
        <v>0</v>
      </c>
      <c r="L290" s="65"/>
      <c r="M290" s="55">
        <f>IF(L290="",0,COUNTA($L$2:L290))</f>
        <v>0</v>
      </c>
      <c r="N290" s="65"/>
      <c r="O290" s="55">
        <f>IF(N290="",0,COUNTA($N$2:N290))</f>
        <v>0</v>
      </c>
      <c r="P290" s="65"/>
      <c r="Q290" s="55">
        <f>IF(P290="",0,COUNTA(P$2:P290))</f>
        <v>0</v>
      </c>
      <c r="R290" s="65"/>
      <c r="S290" s="55">
        <f>IF(R290="",0,COUNTA(R$2:R290))</f>
        <v>0</v>
      </c>
      <c r="T290" s="50">
        <f t="shared" si="18"/>
        <v>0</v>
      </c>
      <c r="U290" s="51" t="str">
        <f t="shared" si="16"/>
        <v>MPARK MLP SAGLIK</v>
      </c>
      <c r="V290" s="51">
        <f t="shared" si="17"/>
        <v>34.1</v>
      </c>
      <c r="W290" s="52">
        <f t="shared" si="19"/>
        <v>-2.0099999999999998</v>
      </c>
    </row>
    <row r="291" spans="1:23" x14ac:dyDescent="0.3">
      <c r="A291" s="68" t="s">
        <v>276</v>
      </c>
      <c r="B291" s="68"/>
      <c r="C291" s="68">
        <v>0.99</v>
      </c>
      <c r="D291" s="68">
        <v>-1.98</v>
      </c>
      <c r="E291" s="69">
        <v>22170517.550000001</v>
      </c>
      <c r="F291" s="70">
        <v>0.75694444444444453</v>
      </c>
      <c r="G291" s="63"/>
      <c r="H291" s="64"/>
      <c r="I291" s="55">
        <f>IF(H291="",0,COUNTA($H$2:H291))</f>
        <v>0</v>
      </c>
      <c r="J291" s="55"/>
      <c r="K291" s="55">
        <f>IF(J291="",0,COUNTA($J$2:J291))</f>
        <v>0</v>
      </c>
      <c r="L291" s="65"/>
      <c r="M291" s="55">
        <f>IF(L291="",0,COUNTA($L$2:L291))</f>
        <v>0</v>
      </c>
      <c r="N291" s="65"/>
      <c r="O291" s="55">
        <f>IF(N291="",0,COUNTA($N$2:N291))</f>
        <v>0</v>
      </c>
      <c r="P291" s="65"/>
      <c r="Q291" s="55">
        <f>IF(P291="",0,COUNTA(P$2:P291))</f>
        <v>0</v>
      </c>
      <c r="R291" s="65"/>
      <c r="S291" s="55">
        <f>IF(R291="",0,COUNTA(R$2:R291))</f>
        <v>0</v>
      </c>
      <c r="T291" s="50">
        <f t="shared" si="18"/>
        <v>0</v>
      </c>
      <c r="U291" s="51" t="str">
        <f t="shared" si="16"/>
        <v>MRGYO MARTI GMYO</v>
      </c>
      <c r="V291" s="51">
        <f t="shared" si="17"/>
        <v>0.99</v>
      </c>
      <c r="W291" s="52">
        <f t="shared" si="19"/>
        <v>-1.98</v>
      </c>
    </row>
    <row r="292" spans="1:23" x14ac:dyDescent="0.3">
      <c r="A292" s="68" t="s">
        <v>277</v>
      </c>
      <c r="B292" s="68"/>
      <c r="C292" s="68">
        <v>265.7</v>
      </c>
      <c r="D292" s="68">
        <v>1.8</v>
      </c>
      <c r="E292" s="69">
        <v>9863488.3000000007</v>
      </c>
      <c r="F292" s="70">
        <v>0.75694444444444453</v>
      </c>
      <c r="G292" s="63"/>
      <c r="H292" s="64"/>
      <c r="I292" s="55">
        <f>IF(H292="",0,COUNTA($H$2:H292))</f>
        <v>0</v>
      </c>
      <c r="J292" s="55"/>
      <c r="K292" s="55">
        <f>IF(J292="",0,COUNTA($J$2:J292))</f>
        <v>0</v>
      </c>
      <c r="L292" s="65"/>
      <c r="M292" s="55">
        <f>IF(L292="",0,COUNTA($L$2:L292))</f>
        <v>0</v>
      </c>
      <c r="N292" s="65"/>
      <c r="O292" s="55">
        <f>IF(N292="",0,COUNTA($N$2:N292))</f>
        <v>0</v>
      </c>
      <c r="P292" s="65" t="s">
        <v>914</v>
      </c>
      <c r="Q292" s="55">
        <f>IF(P292="",0,COUNTA(P$2:P292))</f>
        <v>9</v>
      </c>
      <c r="R292" s="65"/>
      <c r="S292" s="55">
        <f>IF(R292="",0,COUNTA(R$2:R292))</f>
        <v>0</v>
      </c>
      <c r="T292" s="50">
        <f t="shared" si="18"/>
        <v>1</v>
      </c>
      <c r="U292" s="51" t="str">
        <f t="shared" si="16"/>
        <v>MRSHL MARSHALL</v>
      </c>
      <c r="V292" s="51">
        <f t="shared" si="17"/>
        <v>265.7</v>
      </c>
      <c r="W292" s="52">
        <f t="shared" si="19"/>
        <v>1.8</v>
      </c>
    </row>
    <row r="293" spans="1:23" x14ac:dyDescent="0.3">
      <c r="A293" s="68" t="s">
        <v>278</v>
      </c>
      <c r="B293" s="68"/>
      <c r="C293" s="68">
        <v>4.55</v>
      </c>
      <c r="D293" s="68">
        <v>-0.66</v>
      </c>
      <c r="E293" s="69">
        <v>5272644.5599999996</v>
      </c>
      <c r="F293" s="70">
        <v>0.75694444444444453</v>
      </c>
      <c r="G293" s="63"/>
      <c r="H293" s="64"/>
      <c r="I293" s="55">
        <f>IF(H293="",0,COUNTA($H$2:H293))</f>
        <v>0</v>
      </c>
      <c r="J293" s="55"/>
      <c r="K293" s="55">
        <f>IF(J293="",0,COUNTA($J$2:J293))</f>
        <v>0</v>
      </c>
      <c r="L293" s="65"/>
      <c r="M293" s="55">
        <f>IF(L293="",0,COUNTA($L$2:L293))</f>
        <v>0</v>
      </c>
      <c r="N293" s="65"/>
      <c r="O293" s="55">
        <f>IF(N293="",0,COUNTA($N$2:N293))</f>
        <v>0</v>
      </c>
      <c r="P293" s="65" t="s">
        <v>914</v>
      </c>
      <c r="Q293" s="55">
        <f>IF(P293="",0,COUNTA(P$2:P293))</f>
        <v>10</v>
      </c>
      <c r="R293" s="65"/>
      <c r="S293" s="55">
        <f>IF(R293="",0,COUNTA(R$2:R293))</f>
        <v>0</v>
      </c>
      <c r="T293" s="50">
        <f t="shared" si="18"/>
        <v>1</v>
      </c>
      <c r="U293" s="51" t="str">
        <f t="shared" si="16"/>
        <v>MSGYO MISTRAL GMYO</v>
      </c>
      <c r="V293" s="51">
        <f t="shared" si="17"/>
        <v>4.55</v>
      </c>
      <c r="W293" s="52">
        <f t="shared" si="19"/>
        <v>-0.66</v>
      </c>
    </row>
    <row r="294" spans="1:23" x14ac:dyDescent="0.3">
      <c r="A294" s="68" t="s">
        <v>279</v>
      </c>
      <c r="B294" s="68"/>
      <c r="C294" s="68">
        <v>23.52</v>
      </c>
      <c r="D294" s="68">
        <v>-0.84</v>
      </c>
      <c r="E294" s="69">
        <v>18316900.420000002</v>
      </c>
      <c r="F294" s="70">
        <v>0.75694444444444453</v>
      </c>
      <c r="G294" s="63"/>
      <c r="H294" s="64"/>
      <c r="I294" s="55">
        <f>IF(H294="",0,COUNTA($H$2:H294))</f>
        <v>0</v>
      </c>
      <c r="J294" s="55" t="s">
        <v>914</v>
      </c>
      <c r="K294" s="55">
        <f>IF(J294="",0,COUNTA($J$2:J294))</f>
        <v>14</v>
      </c>
      <c r="L294" s="65"/>
      <c r="M294" s="55">
        <f>IF(L294="",0,COUNTA($L$2:L294))</f>
        <v>0</v>
      </c>
      <c r="N294" s="65"/>
      <c r="O294" s="55">
        <f>IF(N294="",0,COUNTA($N$2:N294))</f>
        <v>0</v>
      </c>
      <c r="P294" s="65" t="s">
        <v>914</v>
      </c>
      <c r="Q294" s="55">
        <f>IF(P294="",0,COUNTA(P$2:P294))</f>
        <v>11</v>
      </c>
      <c r="R294" s="65"/>
      <c r="S294" s="55">
        <f>IF(R294="",0,COUNTA(R$2:R294))</f>
        <v>0</v>
      </c>
      <c r="T294" s="50">
        <f t="shared" si="18"/>
        <v>2</v>
      </c>
      <c r="U294" s="51" t="str">
        <f t="shared" si="16"/>
        <v>MTRKS MATRIKS BILGI DAGITIM</v>
      </c>
      <c r="V294" s="51">
        <f t="shared" si="17"/>
        <v>23.52</v>
      </c>
      <c r="W294" s="52">
        <f t="shared" si="19"/>
        <v>-0.84</v>
      </c>
    </row>
    <row r="295" spans="1:23" x14ac:dyDescent="0.3">
      <c r="A295" s="68" t="s">
        <v>280</v>
      </c>
      <c r="B295" s="68"/>
      <c r="C295" s="68">
        <v>1.78</v>
      </c>
      <c r="D295" s="68">
        <v>1.1399999999999999</v>
      </c>
      <c r="E295" s="69">
        <v>540370.89</v>
      </c>
      <c r="F295" s="70">
        <v>0.75694444444444453</v>
      </c>
      <c r="G295" s="63"/>
      <c r="H295" s="64"/>
      <c r="I295" s="55">
        <f>IF(H295="",0,COUNTA($H$2:H295))</f>
        <v>0</v>
      </c>
      <c r="J295" s="55"/>
      <c r="K295" s="55">
        <f>IF(J295="",0,COUNTA($J$2:J295))</f>
        <v>0</v>
      </c>
      <c r="L295" s="65"/>
      <c r="M295" s="55">
        <f>IF(L295="",0,COUNTA($L$2:L295))</f>
        <v>0</v>
      </c>
      <c r="N295" s="65"/>
      <c r="O295" s="55">
        <f>IF(N295="",0,COUNTA($N$2:N295))</f>
        <v>0</v>
      </c>
      <c r="P295" s="65"/>
      <c r="Q295" s="55">
        <f>IF(P295="",0,COUNTA(P$2:P295))</f>
        <v>0</v>
      </c>
      <c r="R295" s="65"/>
      <c r="S295" s="55">
        <f>IF(R295="",0,COUNTA(R$2:R295))</f>
        <v>0</v>
      </c>
      <c r="T295" s="50">
        <f t="shared" si="18"/>
        <v>0</v>
      </c>
      <c r="U295" s="51" t="str">
        <f t="shared" si="16"/>
        <v>MTRYO METRO YAT. ORT.</v>
      </c>
      <c r="V295" s="51">
        <f t="shared" si="17"/>
        <v>1.78</v>
      </c>
      <c r="W295" s="52">
        <f t="shared" si="19"/>
        <v>1.1399999999999999</v>
      </c>
    </row>
    <row r="296" spans="1:23" x14ac:dyDescent="0.3">
      <c r="A296" s="68" t="s">
        <v>281</v>
      </c>
      <c r="B296" s="68"/>
      <c r="C296" s="68">
        <v>34.54</v>
      </c>
      <c r="D296" s="68">
        <v>-5.89</v>
      </c>
      <c r="E296" s="69">
        <v>1529681.02</v>
      </c>
      <c r="F296" s="70">
        <v>0.75694444444444453</v>
      </c>
      <c r="G296" s="63"/>
      <c r="H296" s="64"/>
      <c r="I296" s="55">
        <f>IF(H296="",0,COUNTA($H$2:H296))</f>
        <v>0</v>
      </c>
      <c r="J296" s="55"/>
      <c r="K296" s="55">
        <f>IF(J296="",0,COUNTA($J$2:J296))</f>
        <v>0</v>
      </c>
      <c r="L296" s="65"/>
      <c r="M296" s="55">
        <f>IF(L296="",0,COUNTA($L$2:L296))</f>
        <v>0</v>
      </c>
      <c r="N296" s="65"/>
      <c r="O296" s="55">
        <f>IF(N296="",0,COUNTA($N$2:N296))</f>
        <v>0</v>
      </c>
      <c r="P296" s="65" t="s">
        <v>914</v>
      </c>
      <c r="Q296" s="55">
        <f>IF(P296="",0,COUNTA(P$2:P296))</f>
        <v>12</v>
      </c>
      <c r="R296" s="65"/>
      <c r="S296" s="55">
        <f>IF(R296="",0,COUNTA(R$2:R296))</f>
        <v>0</v>
      </c>
      <c r="T296" s="50">
        <f t="shared" si="18"/>
        <v>1</v>
      </c>
      <c r="U296" s="51" t="str">
        <f t="shared" si="16"/>
        <v>MZHLD MAZHAR ZORLU HOLDING</v>
      </c>
      <c r="V296" s="51">
        <f t="shared" si="17"/>
        <v>34.54</v>
      </c>
      <c r="W296" s="52">
        <f t="shared" si="19"/>
        <v>-5.89</v>
      </c>
    </row>
    <row r="297" spans="1:23" x14ac:dyDescent="0.3">
      <c r="A297" s="68" t="s">
        <v>282</v>
      </c>
      <c r="B297" s="68"/>
      <c r="C297" s="68">
        <v>40.46</v>
      </c>
      <c r="D297" s="68">
        <v>0.3</v>
      </c>
      <c r="E297" s="69">
        <v>25351117.600000001</v>
      </c>
      <c r="F297" s="70">
        <v>0.75694444444444453</v>
      </c>
      <c r="G297" s="63"/>
      <c r="H297" s="64"/>
      <c r="I297" s="55">
        <f>IF(H297="",0,COUNTA($H$2:H297))</f>
        <v>0</v>
      </c>
      <c r="J297" s="55"/>
      <c r="K297" s="55">
        <f>IF(J297="",0,COUNTA($J$2:J297))</f>
        <v>0</v>
      </c>
      <c r="L297" s="65" t="s">
        <v>914</v>
      </c>
      <c r="M297" s="55">
        <f>IF(L297="",0,COUNTA($L$2:L297))</f>
        <v>9</v>
      </c>
      <c r="N297" s="65"/>
      <c r="O297" s="55">
        <f>IF(N297="",0,COUNTA($N$2:N297))</f>
        <v>0</v>
      </c>
      <c r="P297" s="65"/>
      <c r="Q297" s="55">
        <f>IF(P297="",0,COUNTA(P$2:P297))</f>
        <v>0</v>
      </c>
      <c r="R297" s="65"/>
      <c r="S297" s="55">
        <f>IF(R297="",0,COUNTA(R$2:R297))</f>
        <v>0</v>
      </c>
      <c r="T297" s="50">
        <f t="shared" si="18"/>
        <v>1</v>
      </c>
      <c r="U297" s="51" t="str">
        <f t="shared" si="16"/>
        <v>NATEN NATUREL ENERJI</v>
      </c>
      <c r="V297" s="51">
        <f t="shared" si="17"/>
        <v>40.46</v>
      </c>
      <c r="W297" s="52">
        <f t="shared" si="19"/>
        <v>0.3</v>
      </c>
    </row>
    <row r="298" spans="1:23" x14ac:dyDescent="0.3">
      <c r="A298" s="68" t="s">
        <v>283</v>
      </c>
      <c r="B298" s="68"/>
      <c r="C298" s="68">
        <v>20.16</v>
      </c>
      <c r="D298" s="68">
        <v>-2.42</v>
      </c>
      <c r="E298" s="69">
        <v>20702618.219999999</v>
      </c>
      <c r="F298" s="70">
        <v>0.75694444444444453</v>
      </c>
      <c r="G298" s="63"/>
      <c r="H298" s="64"/>
      <c r="I298" s="55">
        <f>IF(H298="",0,COUNTA($H$2:H298))</f>
        <v>0</v>
      </c>
      <c r="J298" s="55"/>
      <c r="K298" s="55">
        <f>IF(J298="",0,COUNTA($J$2:J298))</f>
        <v>0</v>
      </c>
      <c r="L298" s="65"/>
      <c r="M298" s="55">
        <f>IF(L298="",0,COUNTA($L$2:L298))</f>
        <v>0</v>
      </c>
      <c r="N298" s="65"/>
      <c r="O298" s="55">
        <f>IF(N298="",0,COUNTA($N$2:N298))</f>
        <v>0</v>
      </c>
      <c r="P298" s="65"/>
      <c r="Q298" s="55">
        <f>IF(P298="",0,COUNTA(P$2:P298))</f>
        <v>0</v>
      </c>
      <c r="R298" s="65"/>
      <c r="S298" s="55">
        <f>IF(R298="",0,COUNTA(R$2:R298))</f>
        <v>0</v>
      </c>
      <c r="T298" s="50">
        <f t="shared" si="18"/>
        <v>0</v>
      </c>
      <c r="U298" s="51" t="str">
        <f t="shared" si="16"/>
        <v>NETAS NETAS TELEKOM.</v>
      </c>
      <c r="V298" s="51">
        <f t="shared" si="17"/>
        <v>20.16</v>
      </c>
      <c r="W298" s="52">
        <f t="shared" si="19"/>
        <v>-2.42</v>
      </c>
    </row>
    <row r="299" spans="1:23" x14ac:dyDescent="0.3">
      <c r="A299" s="68" t="s">
        <v>284</v>
      </c>
      <c r="B299" s="68"/>
      <c r="C299" s="68">
        <v>12.58</v>
      </c>
      <c r="D299" s="68">
        <v>9.9700000000000006</v>
      </c>
      <c r="E299" s="69">
        <v>188232358.31</v>
      </c>
      <c r="F299" s="70">
        <v>0.75694444444444453</v>
      </c>
      <c r="G299" s="63"/>
      <c r="H299" s="64"/>
      <c r="I299" s="55">
        <f>IF(H299="",0,COUNTA($H$2:H299))</f>
        <v>0</v>
      </c>
      <c r="J299" s="55"/>
      <c r="K299" s="55">
        <f>IF(J299="",0,COUNTA($J$2:J299))</f>
        <v>0</v>
      </c>
      <c r="L299" s="65"/>
      <c r="M299" s="55">
        <f>IF(L299="",0,COUNTA($L$2:L299))</f>
        <v>0</v>
      </c>
      <c r="N299" s="65"/>
      <c r="O299" s="55">
        <f>IF(N299="",0,COUNTA($N$2:N299))</f>
        <v>0</v>
      </c>
      <c r="P299" s="65"/>
      <c r="Q299" s="55">
        <f>IF(P299="",0,COUNTA(P$2:P299))</f>
        <v>0</v>
      </c>
      <c r="R299" s="65"/>
      <c r="S299" s="55">
        <f>IF(R299="",0,COUNTA(R$2:R299))</f>
        <v>0</v>
      </c>
      <c r="T299" s="50">
        <f t="shared" si="18"/>
        <v>0</v>
      </c>
      <c r="U299" s="51" t="str">
        <f t="shared" si="16"/>
        <v>NIBAS NIGBAS NIGDE BETON</v>
      </c>
      <c r="V299" s="51">
        <f t="shared" si="17"/>
        <v>12.58</v>
      </c>
      <c r="W299" s="52">
        <f t="shared" si="19"/>
        <v>9.9700000000000006</v>
      </c>
    </row>
    <row r="300" spans="1:23" x14ac:dyDescent="0.3">
      <c r="A300" s="68" t="s">
        <v>285</v>
      </c>
      <c r="B300" s="68"/>
      <c r="C300" s="68">
        <v>7.97</v>
      </c>
      <c r="D300" s="68">
        <v>-2.69</v>
      </c>
      <c r="E300" s="69">
        <v>31643641.210000001</v>
      </c>
      <c r="F300" s="70">
        <v>0.75694444444444453</v>
      </c>
      <c r="G300" s="63"/>
      <c r="H300" s="64"/>
      <c r="I300" s="55">
        <f>IF(H300="",0,COUNTA($H$2:H300))</f>
        <v>0</v>
      </c>
      <c r="J300" s="55"/>
      <c r="K300" s="55">
        <f>IF(J300="",0,COUNTA($J$2:J300))</f>
        <v>0</v>
      </c>
      <c r="L300" s="65"/>
      <c r="M300" s="55">
        <f>IF(L300="",0,COUNTA($L$2:L300))</f>
        <v>0</v>
      </c>
      <c r="N300" s="65"/>
      <c r="O300" s="55">
        <f>IF(N300="",0,COUNTA($N$2:N300))</f>
        <v>0</v>
      </c>
      <c r="P300" s="65"/>
      <c r="Q300" s="55">
        <f>IF(P300="",0,COUNTA(P$2:P300))</f>
        <v>0</v>
      </c>
      <c r="R300" s="65"/>
      <c r="S300" s="55">
        <f>IF(R300="",0,COUNTA(R$2:R300))</f>
        <v>0</v>
      </c>
      <c r="T300" s="50">
        <f t="shared" si="18"/>
        <v>0</v>
      </c>
      <c r="U300" s="51" t="str">
        <f t="shared" si="16"/>
        <v>NTGAZ NATURELGAZ</v>
      </c>
      <c r="V300" s="51">
        <f t="shared" si="17"/>
        <v>7.97</v>
      </c>
      <c r="W300" s="52">
        <f t="shared" si="19"/>
        <v>-2.69</v>
      </c>
    </row>
    <row r="301" spans="1:23" x14ac:dyDescent="0.3">
      <c r="A301" s="68" t="s">
        <v>286</v>
      </c>
      <c r="B301" s="68"/>
      <c r="C301" s="68">
        <v>5.95</v>
      </c>
      <c r="D301" s="68">
        <v>2.23</v>
      </c>
      <c r="E301" s="69">
        <v>27725784.879999999</v>
      </c>
      <c r="F301" s="70">
        <v>0.75694444444444453</v>
      </c>
      <c r="G301" s="63"/>
      <c r="H301" s="64"/>
      <c r="I301" s="55">
        <f>IF(H301="",0,COUNTA($H$2:H301))</f>
        <v>0</v>
      </c>
      <c r="J301" s="55"/>
      <c r="K301" s="55">
        <f>IF(J301="",0,COUNTA($J$2:J301))</f>
        <v>0</v>
      </c>
      <c r="L301" s="65"/>
      <c r="M301" s="55">
        <f>IF(L301="",0,COUNTA($L$2:L301))</f>
        <v>0</v>
      </c>
      <c r="N301" s="65"/>
      <c r="O301" s="55">
        <f>IF(N301="",0,COUNTA($N$2:N301))</f>
        <v>0</v>
      </c>
      <c r="P301" s="65"/>
      <c r="Q301" s="55">
        <f>IF(P301="",0,COUNTA(P$2:P301))</f>
        <v>0</v>
      </c>
      <c r="R301" s="65"/>
      <c r="S301" s="55">
        <f>IF(R301="",0,COUNTA(R$2:R301))</f>
        <v>0</v>
      </c>
      <c r="T301" s="50">
        <f t="shared" si="18"/>
        <v>0</v>
      </c>
      <c r="U301" s="51" t="str">
        <f t="shared" si="16"/>
        <v>NTHOL NET HOLDING</v>
      </c>
      <c r="V301" s="51">
        <f t="shared" si="17"/>
        <v>5.95</v>
      </c>
      <c r="W301" s="52">
        <f t="shared" si="19"/>
        <v>2.23</v>
      </c>
    </row>
    <row r="302" spans="1:23" x14ac:dyDescent="0.3">
      <c r="A302" s="84" t="s">
        <v>287</v>
      </c>
      <c r="B302" s="68"/>
      <c r="C302" s="68">
        <v>8.0299999999999994</v>
      </c>
      <c r="D302" s="68">
        <v>9.6999999999999993</v>
      </c>
      <c r="E302" s="69">
        <v>211219857.87</v>
      </c>
      <c r="F302" s="70">
        <v>0.75694444444444453</v>
      </c>
      <c r="G302" s="63"/>
      <c r="H302" s="64"/>
      <c r="I302" s="55">
        <f>IF(H302="",0,COUNTA($H$2:H302))</f>
        <v>0</v>
      </c>
      <c r="J302" s="55"/>
      <c r="K302" s="55">
        <f>IF(J302="",0,COUNTA($J$2:J302))</f>
        <v>0</v>
      </c>
      <c r="L302" s="65"/>
      <c r="M302" s="55">
        <f>IF(L302="",0,COUNTA($L$2:L302))</f>
        <v>0</v>
      </c>
      <c r="N302" s="65"/>
      <c r="O302" s="55">
        <f>IF(N302="",0,COUNTA($N$2:N302))</f>
        <v>0</v>
      </c>
      <c r="P302" s="65"/>
      <c r="Q302" s="55">
        <f>IF(P302="",0,COUNTA(P$2:P302))</f>
        <v>0</v>
      </c>
      <c r="R302" s="65"/>
      <c r="S302" s="55">
        <f>IF(R302="",0,COUNTA(R$2:R302))</f>
        <v>0</v>
      </c>
      <c r="T302" s="50">
        <f t="shared" si="18"/>
        <v>0</v>
      </c>
      <c r="U302" s="51" t="str">
        <f t="shared" si="16"/>
        <v>NUGYO NUROL GMYO</v>
      </c>
      <c r="V302" s="51">
        <f t="shared" si="17"/>
        <v>8.0299999999999994</v>
      </c>
      <c r="W302" s="52">
        <f t="shared" si="19"/>
        <v>9.6999999999999993</v>
      </c>
    </row>
    <row r="303" spans="1:23" x14ac:dyDescent="0.3">
      <c r="A303" s="68" t="s">
        <v>288</v>
      </c>
      <c r="B303" s="68"/>
      <c r="C303" s="68">
        <v>47.64</v>
      </c>
      <c r="D303" s="68">
        <v>0.51</v>
      </c>
      <c r="E303" s="69">
        <v>15247743.439999999</v>
      </c>
      <c r="F303" s="70">
        <v>0.75694444444444453</v>
      </c>
      <c r="G303" s="63"/>
      <c r="H303" s="64"/>
      <c r="I303" s="55">
        <f>IF(H303="",0,COUNTA($H$2:H303))</f>
        <v>0</v>
      </c>
      <c r="J303" s="55"/>
      <c r="K303" s="55">
        <f>IF(J303="",0,COUNTA($J$2:J303))</f>
        <v>0</v>
      </c>
      <c r="L303" s="65"/>
      <c r="M303" s="55">
        <f>IF(L303="",0,COUNTA($L$2:L303))</f>
        <v>0</v>
      </c>
      <c r="N303" s="65"/>
      <c r="O303" s="55">
        <f>IF(N303="",0,COUNTA($N$2:N303))</f>
        <v>0</v>
      </c>
      <c r="P303" s="65"/>
      <c r="Q303" s="55">
        <f>IF(P303="",0,COUNTA(P$2:P303))</f>
        <v>0</v>
      </c>
      <c r="R303" s="65"/>
      <c r="S303" s="55">
        <f>IF(R303="",0,COUNTA(R$2:R303))</f>
        <v>0</v>
      </c>
      <c r="T303" s="50">
        <f t="shared" si="18"/>
        <v>0</v>
      </c>
      <c r="U303" s="51" t="str">
        <f t="shared" si="16"/>
        <v>NUHCM NUH CIMENTO</v>
      </c>
      <c r="V303" s="51">
        <f t="shared" si="17"/>
        <v>47.64</v>
      </c>
      <c r="W303" s="52">
        <f t="shared" si="19"/>
        <v>0.51</v>
      </c>
    </row>
    <row r="304" spans="1:23" x14ac:dyDescent="0.3">
      <c r="A304" s="68" t="s">
        <v>289</v>
      </c>
      <c r="B304" s="68"/>
      <c r="C304" s="68">
        <v>1.59</v>
      </c>
      <c r="D304" s="68">
        <v>-2.4500000000000002</v>
      </c>
      <c r="E304" s="69">
        <v>391637545.51999998</v>
      </c>
      <c r="F304" s="70">
        <v>0.75694444444444453</v>
      </c>
      <c r="G304" s="63"/>
      <c r="H304" s="64"/>
      <c r="I304" s="55">
        <f>IF(H304="",0,COUNTA($H$2:H304))</f>
        <v>0</v>
      </c>
      <c r="J304" s="55"/>
      <c r="K304" s="55">
        <f>IF(J304="",0,COUNTA($J$2:J304))</f>
        <v>0</v>
      </c>
      <c r="L304" s="65"/>
      <c r="M304" s="55">
        <f>IF(L304="",0,COUNTA($L$2:L304))</f>
        <v>0</v>
      </c>
      <c r="N304" s="65"/>
      <c r="O304" s="55">
        <f>IF(N304="",0,COUNTA($N$2:N304))</f>
        <v>0</v>
      </c>
      <c r="P304" s="65"/>
      <c r="Q304" s="55">
        <f>IF(P304="",0,COUNTA(P$2:P304))</f>
        <v>0</v>
      </c>
      <c r="R304" s="65"/>
      <c r="S304" s="55">
        <f>IF(R304="",0,COUNTA(R$2:R304))</f>
        <v>0</v>
      </c>
      <c r="T304" s="50">
        <f t="shared" si="18"/>
        <v>0</v>
      </c>
      <c r="U304" s="51" t="str">
        <f t="shared" si="16"/>
        <v>ODAS ODAS ELEKTRIK</v>
      </c>
      <c r="V304" s="51">
        <f t="shared" si="17"/>
        <v>1.59</v>
      </c>
      <c r="W304" s="52">
        <f t="shared" si="19"/>
        <v>-2.4500000000000002</v>
      </c>
    </row>
    <row r="305" spans="1:23" x14ac:dyDescent="0.3">
      <c r="A305" s="68" t="s">
        <v>290</v>
      </c>
      <c r="B305" s="68"/>
      <c r="C305" s="68">
        <v>9.09</v>
      </c>
      <c r="D305" s="68">
        <v>8.86</v>
      </c>
      <c r="E305" s="69">
        <v>8444998.2799999993</v>
      </c>
      <c r="F305" s="70">
        <v>0.75694444444444453</v>
      </c>
      <c r="G305" s="63"/>
      <c r="H305" s="64"/>
      <c r="I305" s="55">
        <f>IF(H305="",0,COUNTA($H$2:H305))</f>
        <v>0</v>
      </c>
      <c r="J305" s="55"/>
      <c r="K305" s="55">
        <f>IF(J305="",0,COUNTA($J$2:J305))</f>
        <v>0</v>
      </c>
      <c r="L305" s="65"/>
      <c r="M305" s="55">
        <f>IF(L305="",0,COUNTA($L$2:L305))</f>
        <v>0</v>
      </c>
      <c r="N305" s="65"/>
      <c r="O305" s="55">
        <f>IF(N305="",0,COUNTA($N$2:N305))</f>
        <v>0</v>
      </c>
      <c r="P305" s="65"/>
      <c r="Q305" s="55">
        <f>IF(P305="",0,COUNTA(P$2:P305))</f>
        <v>0</v>
      </c>
      <c r="R305" s="65"/>
      <c r="S305" s="55">
        <f>IF(R305="",0,COUNTA(R$2:R305))</f>
        <v>0</v>
      </c>
      <c r="T305" s="50">
        <f t="shared" si="18"/>
        <v>0</v>
      </c>
      <c r="U305" s="51" t="str">
        <f t="shared" si="16"/>
        <v>OLMK MONDI OLMUKSAN KAGIT VE AMBALAJ</v>
      </c>
      <c r="V305" s="51">
        <f t="shared" si="17"/>
        <v>9.09</v>
      </c>
      <c r="W305" s="52">
        <f t="shared" si="19"/>
        <v>8.86</v>
      </c>
    </row>
    <row r="306" spans="1:23" x14ac:dyDescent="0.3">
      <c r="A306" s="68" t="s">
        <v>900</v>
      </c>
      <c r="B306" s="68"/>
      <c r="C306" s="68">
        <v>19.399999999999999</v>
      </c>
      <c r="D306" s="68">
        <v>-0.51</v>
      </c>
      <c r="E306" s="69">
        <v>63281655.100000001</v>
      </c>
      <c r="F306" s="70">
        <v>0.75694444444444453</v>
      </c>
      <c r="G306" s="63"/>
      <c r="H306" s="64"/>
      <c r="I306" s="55">
        <f>IF(H306="",0,COUNTA($H$2:H306))</f>
        <v>0</v>
      </c>
      <c r="J306" s="55"/>
      <c r="K306" s="55">
        <f>IF(J306="",0,COUNTA($J$2:J306))</f>
        <v>0</v>
      </c>
      <c r="L306" s="65"/>
      <c r="M306" s="55">
        <f>IF(L306="",0,COUNTA($L$2:L306))</f>
        <v>0</v>
      </c>
      <c r="N306" s="65"/>
      <c r="O306" s="55">
        <f>IF(N306="",0,COUNTA($N$2:N306))</f>
        <v>0</v>
      </c>
      <c r="P306" s="65"/>
      <c r="Q306" s="55">
        <f>IF(P306="",0,COUNTA(P$2:P306))</f>
        <v>0</v>
      </c>
      <c r="R306" s="65"/>
      <c r="S306" s="55">
        <f>IF(R306="",0,COUNTA(R$2:R306))</f>
        <v>0</v>
      </c>
      <c r="T306" s="50">
        <f t="shared" si="18"/>
        <v>0</v>
      </c>
      <c r="U306" s="51" t="str">
        <f t="shared" si="16"/>
        <v>ORCAY ORCAY ORTAKOY CAY SANAYI</v>
      </c>
      <c r="V306" s="51">
        <f t="shared" si="17"/>
        <v>19.399999999999999</v>
      </c>
      <c r="W306" s="52">
        <f t="shared" si="19"/>
        <v>-0.51</v>
      </c>
    </row>
    <row r="307" spans="1:23" x14ac:dyDescent="0.3">
      <c r="A307" s="68" t="s">
        <v>291</v>
      </c>
      <c r="B307" s="68"/>
      <c r="C307" s="68">
        <v>7.12</v>
      </c>
      <c r="D307" s="68">
        <v>-0.84</v>
      </c>
      <c r="E307" s="69">
        <v>14677545.48</v>
      </c>
      <c r="F307" s="70">
        <v>0.75694444444444453</v>
      </c>
      <c r="G307" s="63"/>
      <c r="H307" s="64"/>
      <c r="I307" s="55">
        <f>IF(H307="",0,COUNTA($H$2:H307))</f>
        <v>0</v>
      </c>
      <c r="J307" s="55"/>
      <c r="K307" s="55">
        <f>IF(J307="",0,COUNTA($J$2:J307))</f>
        <v>0</v>
      </c>
      <c r="L307" s="65"/>
      <c r="M307" s="55">
        <f>IF(L307="",0,COUNTA($L$2:L307))</f>
        <v>0</v>
      </c>
      <c r="N307" s="65"/>
      <c r="O307" s="55">
        <f>IF(N307="",0,COUNTA($N$2:N307))</f>
        <v>0</v>
      </c>
      <c r="P307" s="65"/>
      <c r="Q307" s="55">
        <f>IF(P307="",0,COUNTA(P$2:P307))</f>
        <v>0</v>
      </c>
      <c r="R307" s="65"/>
      <c r="S307" s="55">
        <f>IF(R307="",0,COUNTA(R$2:R307))</f>
        <v>0</v>
      </c>
      <c r="T307" s="50">
        <f t="shared" si="18"/>
        <v>0</v>
      </c>
      <c r="U307" s="51" t="str">
        <f t="shared" si="16"/>
        <v>ORGE ORGE ENERJI ELEKTRIK</v>
      </c>
      <c r="V307" s="51">
        <f t="shared" si="17"/>
        <v>7.12</v>
      </c>
      <c r="W307" s="52">
        <f t="shared" si="19"/>
        <v>-0.84</v>
      </c>
    </row>
    <row r="308" spans="1:23" x14ac:dyDescent="0.3">
      <c r="A308" s="68" t="s">
        <v>292</v>
      </c>
      <c r="B308" s="68"/>
      <c r="C308" s="68">
        <v>39.5</v>
      </c>
      <c r="D308" s="68">
        <v>9</v>
      </c>
      <c r="E308" s="69">
        <v>882940.76</v>
      </c>
      <c r="F308" s="70">
        <v>0.75694444444444453</v>
      </c>
      <c r="G308" s="63"/>
      <c r="H308" s="64"/>
      <c r="I308" s="55">
        <f>IF(H308="",0,COUNTA($H$2:H308))</f>
        <v>0</v>
      </c>
      <c r="J308" s="55"/>
      <c r="K308" s="55">
        <f>IF(J308="",0,COUNTA($J$2:J308))</f>
        <v>0</v>
      </c>
      <c r="L308" s="65"/>
      <c r="M308" s="55">
        <f>IF(L308="",0,COUNTA($L$2:L308))</f>
        <v>0</v>
      </c>
      <c r="N308" s="65"/>
      <c r="O308" s="55">
        <f>IF(N308="",0,COUNTA($N$2:N308))</f>
        <v>0</v>
      </c>
      <c r="P308" s="65"/>
      <c r="Q308" s="55">
        <f>IF(P308="",0,COUNTA(P$2:P308))</f>
        <v>0</v>
      </c>
      <c r="R308" s="65"/>
      <c r="S308" s="55">
        <f>IF(R308="",0,COUNTA(R$2:R308))</f>
        <v>0</v>
      </c>
      <c r="T308" s="50">
        <f t="shared" si="18"/>
        <v>0</v>
      </c>
      <c r="U308" s="51" t="str">
        <f t="shared" si="16"/>
        <v>ORMA ORMA ORMAN MAHSULLERI</v>
      </c>
      <c r="V308" s="51">
        <f t="shared" si="17"/>
        <v>39.5</v>
      </c>
      <c r="W308" s="52">
        <f t="shared" si="19"/>
        <v>9</v>
      </c>
    </row>
    <row r="309" spans="1:23" x14ac:dyDescent="0.3">
      <c r="A309" s="68" t="s">
        <v>293</v>
      </c>
      <c r="B309" s="68"/>
      <c r="C309" s="68">
        <v>31.98</v>
      </c>
      <c r="D309" s="68">
        <v>1.01</v>
      </c>
      <c r="E309" s="69">
        <v>6142530.04</v>
      </c>
      <c r="F309" s="70">
        <v>0.75694444444444453</v>
      </c>
      <c r="G309" s="63"/>
      <c r="H309" s="64"/>
      <c r="I309" s="55">
        <f>IF(H309="",0,COUNTA($H$2:H309))</f>
        <v>0</v>
      </c>
      <c r="J309" s="55"/>
      <c r="K309" s="55">
        <f>IF(J309="",0,COUNTA($J$2:J309))</f>
        <v>0</v>
      </c>
      <c r="L309" s="65"/>
      <c r="M309" s="55">
        <f>IF(L309="",0,COUNTA($L$2:L309))</f>
        <v>0</v>
      </c>
      <c r="N309" s="65"/>
      <c r="O309" s="55">
        <f>IF(N309="",0,COUNTA($N$2:N309))</f>
        <v>0</v>
      </c>
      <c r="P309" s="65"/>
      <c r="Q309" s="55">
        <f>IF(P309="",0,COUNTA(P$2:P309))</f>
        <v>0</v>
      </c>
      <c r="R309" s="65"/>
      <c r="S309" s="55">
        <f>IF(R309="",0,COUNTA(R$2:R309))</f>
        <v>0</v>
      </c>
      <c r="T309" s="50">
        <f t="shared" si="18"/>
        <v>0</v>
      </c>
      <c r="U309" s="51" t="str">
        <f t="shared" si="16"/>
        <v>OSMEN OSMANLI MENKUL</v>
      </c>
      <c r="V309" s="51">
        <f t="shared" si="17"/>
        <v>31.98</v>
      </c>
      <c r="W309" s="52">
        <f t="shared" si="19"/>
        <v>1.01</v>
      </c>
    </row>
    <row r="310" spans="1:23" x14ac:dyDescent="0.3">
      <c r="A310" s="68" t="s">
        <v>294</v>
      </c>
      <c r="B310" s="68"/>
      <c r="C310" s="68">
        <v>1.82</v>
      </c>
      <c r="D310" s="68">
        <v>-2.15</v>
      </c>
      <c r="E310" s="69">
        <v>18952491.449999999</v>
      </c>
      <c r="F310" s="70">
        <v>0.75694444444444453</v>
      </c>
      <c r="G310" s="63"/>
      <c r="H310" s="64"/>
      <c r="I310" s="55">
        <f>IF(H310="",0,COUNTA($H$2:H310))</f>
        <v>0</v>
      </c>
      <c r="J310" s="55"/>
      <c r="K310" s="55">
        <f>IF(J310="",0,COUNTA($J$2:J310))</f>
        <v>0</v>
      </c>
      <c r="L310" s="65"/>
      <c r="M310" s="55">
        <f>IF(L310="",0,COUNTA($L$2:L310))</f>
        <v>0</v>
      </c>
      <c r="N310" s="65"/>
      <c r="O310" s="55">
        <f>IF(N310="",0,COUNTA($N$2:N310))</f>
        <v>0</v>
      </c>
      <c r="P310" s="65"/>
      <c r="Q310" s="55">
        <f>IF(P310="",0,COUNTA(P$2:P310))</f>
        <v>0</v>
      </c>
      <c r="R310" s="65"/>
      <c r="S310" s="55">
        <f>IF(R310="",0,COUNTA(R$2:R310))</f>
        <v>0</v>
      </c>
      <c r="T310" s="50">
        <f t="shared" si="18"/>
        <v>0</v>
      </c>
      <c r="U310" s="51" t="str">
        <f t="shared" si="16"/>
        <v>OSTIM OSTIM ENDUSTRIYEL YAT</v>
      </c>
      <c r="V310" s="51">
        <f t="shared" si="17"/>
        <v>1.82</v>
      </c>
      <c r="W310" s="52">
        <f t="shared" si="19"/>
        <v>-2.15</v>
      </c>
    </row>
    <row r="311" spans="1:23" x14ac:dyDescent="0.3">
      <c r="A311" s="68" t="s">
        <v>295</v>
      </c>
      <c r="B311" s="68"/>
      <c r="C311" s="68">
        <v>415.5</v>
      </c>
      <c r="D311" s="68">
        <v>-1.38</v>
      </c>
      <c r="E311" s="69">
        <v>80423967.099999994</v>
      </c>
      <c r="F311" s="70">
        <v>0.75694444444444453</v>
      </c>
      <c r="G311" s="63"/>
      <c r="H311" s="64"/>
      <c r="I311" s="55">
        <f>IF(H311="",0,COUNTA($H$2:H311))</f>
        <v>0</v>
      </c>
      <c r="J311" s="55"/>
      <c r="K311" s="55">
        <f>IF(J311="",0,COUNTA($J$2:J311))</f>
        <v>0</v>
      </c>
      <c r="L311" s="65" t="s">
        <v>914</v>
      </c>
      <c r="M311" s="55">
        <f>IF(L311="",0,COUNTA($L$2:L311))</f>
        <v>10</v>
      </c>
      <c r="N311" s="65"/>
      <c r="O311" s="55">
        <f>IF(N311="",0,COUNTA($N$2:N311))</f>
        <v>0</v>
      </c>
      <c r="P311" s="65"/>
      <c r="Q311" s="55">
        <f>IF(P311="",0,COUNTA(P$2:P311))</f>
        <v>0</v>
      </c>
      <c r="R311" s="65"/>
      <c r="S311" s="55">
        <f>IF(R311="",0,COUNTA(R$2:R311))</f>
        <v>0</v>
      </c>
      <c r="T311" s="50">
        <f t="shared" si="18"/>
        <v>1</v>
      </c>
      <c r="U311" s="51" t="str">
        <f t="shared" si="16"/>
        <v>OTKAR OTOKAR</v>
      </c>
      <c r="V311" s="51">
        <f t="shared" si="17"/>
        <v>415.5</v>
      </c>
      <c r="W311" s="52">
        <f t="shared" si="19"/>
        <v>-1.38</v>
      </c>
    </row>
    <row r="312" spans="1:23" x14ac:dyDescent="0.3">
      <c r="A312" s="68" t="s">
        <v>296</v>
      </c>
      <c r="B312" s="68"/>
      <c r="C312" s="68">
        <v>8.3000000000000007</v>
      </c>
      <c r="D312" s="68">
        <v>-2.35</v>
      </c>
      <c r="E312" s="69">
        <v>72643889.640000001</v>
      </c>
      <c r="F312" s="70">
        <v>0.75694444444444453</v>
      </c>
      <c r="G312" s="63"/>
      <c r="H312" s="64"/>
      <c r="I312" s="55">
        <f>IF(H312="",0,COUNTA($H$2:H312))</f>
        <v>0</v>
      </c>
      <c r="J312" s="55"/>
      <c r="K312" s="55">
        <f>IF(J312="",0,COUNTA($J$2:J312))</f>
        <v>0</v>
      </c>
      <c r="L312" s="65"/>
      <c r="M312" s="55">
        <f>IF(L312="",0,COUNTA($L$2:L312))</f>
        <v>0</v>
      </c>
      <c r="N312" s="65"/>
      <c r="O312" s="55">
        <f>IF(N312="",0,COUNTA($N$2:N312))</f>
        <v>0</v>
      </c>
      <c r="P312" s="65"/>
      <c r="Q312" s="55">
        <f>IF(P312="",0,COUNTA(P$2:P312))</f>
        <v>0</v>
      </c>
      <c r="R312" s="65"/>
      <c r="S312" s="55">
        <f>IF(R312="",0,COUNTA(R$2:R312))</f>
        <v>0</v>
      </c>
      <c r="T312" s="50">
        <f t="shared" si="18"/>
        <v>0</v>
      </c>
      <c r="U312" s="51" t="str">
        <f t="shared" si="16"/>
        <v>OYAKC OYAK CIMENTO</v>
      </c>
      <c r="V312" s="51">
        <f t="shared" si="17"/>
        <v>8.3000000000000007</v>
      </c>
      <c r="W312" s="52">
        <f t="shared" si="19"/>
        <v>-2.35</v>
      </c>
    </row>
    <row r="313" spans="1:23" x14ac:dyDescent="0.3">
      <c r="A313" s="68" t="s">
        <v>297</v>
      </c>
      <c r="B313" s="68"/>
      <c r="C313" s="68">
        <v>7.5</v>
      </c>
      <c r="D313" s="68">
        <v>-2.98</v>
      </c>
      <c r="E313" s="69">
        <v>5101695.8</v>
      </c>
      <c r="F313" s="70">
        <v>0.75694444444444453</v>
      </c>
      <c r="G313" s="63"/>
      <c r="H313" s="64"/>
      <c r="I313" s="55">
        <f>IF(H313="",0,COUNTA($H$2:H313))</f>
        <v>0</v>
      </c>
      <c r="J313" s="55"/>
      <c r="K313" s="55">
        <f>IF(J313="",0,COUNTA($J$2:J313))</f>
        <v>0</v>
      </c>
      <c r="L313" s="65"/>
      <c r="M313" s="55">
        <f>IF(L313="",0,COUNTA($L$2:L313))</f>
        <v>0</v>
      </c>
      <c r="N313" s="65"/>
      <c r="O313" s="55">
        <f>IF(N313="",0,COUNTA($N$2:N313))</f>
        <v>0</v>
      </c>
      <c r="P313" s="65"/>
      <c r="Q313" s="55">
        <f>IF(P313="",0,COUNTA(P$2:P313))</f>
        <v>0</v>
      </c>
      <c r="R313" s="65"/>
      <c r="S313" s="55">
        <f>IF(R313="",0,COUNTA(R$2:R313))</f>
        <v>0</v>
      </c>
      <c r="T313" s="50">
        <f t="shared" si="18"/>
        <v>0</v>
      </c>
      <c r="U313" s="51" t="str">
        <f t="shared" si="16"/>
        <v>OYAYO OYAK YAT. ORT.</v>
      </c>
      <c r="V313" s="51">
        <f t="shared" si="17"/>
        <v>7.5</v>
      </c>
      <c r="W313" s="52">
        <f t="shared" si="19"/>
        <v>-2.98</v>
      </c>
    </row>
    <row r="314" spans="1:23" x14ac:dyDescent="0.3">
      <c r="A314" s="68" t="s">
        <v>298</v>
      </c>
      <c r="B314" s="68"/>
      <c r="C314" s="68">
        <v>8.3000000000000007</v>
      </c>
      <c r="D314" s="68">
        <v>0.24</v>
      </c>
      <c r="E314" s="69">
        <v>3370150.02</v>
      </c>
      <c r="F314" s="70">
        <v>0.75694444444444453</v>
      </c>
      <c r="G314" s="63"/>
      <c r="H314" s="64"/>
      <c r="I314" s="55">
        <f>IF(H314="",0,COUNTA($H$2:H314))</f>
        <v>0</v>
      </c>
      <c r="J314" s="55"/>
      <c r="K314" s="55">
        <f>IF(J314="",0,COUNTA($J$2:J314))</f>
        <v>0</v>
      </c>
      <c r="L314" s="65"/>
      <c r="M314" s="55">
        <f>IF(L314="",0,COUNTA($L$2:L314))</f>
        <v>0</v>
      </c>
      <c r="N314" s="65"/>
      <c r="O314" s="55">
        <f>IF(N314="",0,COUNTA($N$2:N314))</f>
        <v>0</v>
      </c>
      <c r="P314" s="65"/>
      <c r="Q314" s="55">
        <f>IF(P314="",0,COUNTA(P$2:P314))</f>
        <v>0</v>
      </c>
      <c r="R314" s="65"/>
      <c r="S314" s="55">
        <f>IF(R314="",0,COUNTA(R$2:R314))</f>
        <v>0</v>
      </c>
      <c r="T314" s="50">
        <f t="shared" si="18"/>
        <v>0</v>
      </c>
      <c r="U314" s="51" t="str">
        <f t="shared" si="16"/>
        <v>OYLUM OYLUM SINAI YATIRIMLAR</v>
      </c>
      <c r="V314" s="51">
        <f t="shared" si="17"/>
        <v>8.3000000000000007</v>
      </c>
      <c r="W314" s="52">
        <f t="shared" si="19"/>
        <v>0.24</v>
      </c>
    </row>
    <row r="315" spans="1:23" x14ac:dyDescent="0.3">
      <c r="A315" s="68" t="s">
        <v>299</v>
      </c>
      <c r="B315" s="68"/>
      <c r="C315" s="68">
        <v>41.92</v>
      </c>
      <c r="D315" s="68">
        <v>-1.36</v>
      </c>
      <c r="E315" s="69">
        <v>24319185.699999999</v>
      </c>
      <c r="F315" s="70">
        <v>0.75694444444444453</v>
      </c>
      <c r="G315" s="63"/>
      <c r="H315" s="64"/>
      <c r="I315" s="55">
        <f>IF(H315="",0,COUNTA($H$2:H315))</f>
        <v>0</v>
      </c>
      <c r="J315" s="55"/>
      <c r="K315" s="55">
        <f>IF(J315="",0,COUNTA($J$2:J315))</f>
        <v>0</v>
      </c>
      <c r="L315" s="65"/>
      <c r="M315" s="55">
        <f>IF(L315="",0,COUNTA($L$2:L315))</f>
        <v>0</v>
      </c>
      <c r="N315" s="65"/>
      <c r="O315" s="55">
        <f>IF(N315="",0,COUNTA($N$2:N315))</f>
        <v>0</v>
      </c>
      <c r="P315" s="65"/>
      <c r="Q315" s="55">
        <f>IF(P315="",0,COUNTA(P$2:P315))</f>
        <v>0</v>
      </c>
      <c r="R315" s="65"/>
      <c r="S315" s="55">
        <f>IF(R315="",0,COUNTA(R$2:R315))</f>
        <v>0</v>
      </c>
      <c r="T315" s="50">
        <f t="shared" si="18"/>
        <v>0</v>
      </c>
      <c r="U315" s="51" t="str">
        <f t="shared" si="16"/>
        <v>OYYAT OYAK YATIRIM MENKUL</v>
      </c>
      <c r="V315" s="51">
        <f t="shared" si="17"/>
        <v>41.92</v>
      </c>
      <c r="W315" s="52">
        <f t="shared" si="19"/>
        <v>-1.36</v>
      </c>
    </row>
    <row r="316" spans="1:23" x14ac:dyDescent="0.3">
      <c r="A316" s="68" t="s">
        <v>300</v>
      </c>
      <c r="B316" s="68"/>
      <c r="C316" s="68">
        <v>23.32</v>
      </c>
      <c r="D316" s="68">
        <v>0.95</v>
      </c>
      <c r="E316" s="69">
        <v>20298150.920000002</v>
      </c>
      <c r="F316" s="70">
        <v>0.75694444444444453</v>
      </c>
      <c r="G316" s="63"/>
      <c r="H316" s="64"/>
      <c r="I316" s="55">
        <f>IF(H316="",0,COUNTA($H$2:H316))</f>
        <v>0</v>
      </c>
      <c r="J316" s="55"/>
      <c r="K316" s="55">
        <f>IF(J316="",0,COUNTA($J$2:J316))</f>
        <v>0</v>
      </c>
      <c r="L316" s="65"/>
      <c r="M316" s="55">
        <f>IF(L316="",0,COUNTA($L$2:L316))</f>
        <v>0</v>
      </c>
      <c r="N316" s="65"/>
      <c r="O316" s="55">
        <f>IF(N316="",0,COUNTA($N$2:N316))</f>
        <v>0</v>
      </c>
      <c r="P316" s="65"/>
      <c r="Q316" s="55">
        <f>IF(P316="",0,COUNTA(P$2:P316))</f>
        <v>0</v>
      </c>
      <c r="R316" s="65"/>
      <c r="S316" s="55">
        <f>IF(R316="",0,COUNTA(R$2:R316))</f>
        <v>0</v>
      </c>
      <c r="T316" s="50">
        <f t="shared" si="18"/>
        <v>0</v>
      </c>
      <c r="U316" s="51" t="str">
        <f t="shared" si="16"/>
        <v>OZBAL OZBAL CELIK BORU</v>
      </c>
      <c r="V316" s="51">
        <f t="shared" si="17"/>
        <v>23.32</v>
      </c>
      <c r="W316" s="52">
        <f t="shared" si="19"/>
        <v>0.95</v>
      </c>
    </row>
    <row r="317" spans="1:23" x14ac:dyDescent="0.3">
      <c r="A317" s="68" t="s">
        <v>301</v>
      </c>
      <c r="B317" s="68"/>
      <c r="C317" s="68">
        <v>1.79</v>
      </c>
      <c r="D317" s="68">
        <v>2.29</v>
      </c>
      <c r="E317" s="69">
        <v>13056801.689999999</v>
      </c>
      <c r="F317" s="70">
        <v>0.75694444444444453</v>
      </c>
      <c r="G317" s="63"/>
      <c r="H317" s="64"/>
      <c r="I317" s="55">
        <f>IF(H317="",0,COUNTA($H$2:H317))</f>
        <v>0</v>
      </c>
      <c r="J317" s="55"/>
      <c r="K317" s="55">
        <f>IF(J317="",0,COUNTA($J$2:J317))</f>
        <v>0</v>
      </c>
      <c r="L317" s="65"/>
      <c r="M317" s="55">
        <f>IF(L317="",0,COUNTA($L$2:L317))</f>
        <v>0</v>
      </c>
      <c r="N317" s="65"/>
      <c r="O317" s="55">
        <f>IF(N317="",0,COUNTA($N$2:N317))</f>
        <v>0</v>
      </c>
      <c r="P317" s="65"/>
      <c r="Q317" s="55">
        <f>IF(P317="",0,COUNTA(P$2:P317))</f>
        <v>0</v>
      </c>
      <c r="R317" s="65"/>
      <c r="S317" s="55">
        <f>IF(R317="",0,COUNTA(R$2:R317))</f>
        <v>0</v>
      </c>
      <c r="T317" s="50">
        <f t="shared" si="18"/>
        <v>0</v>
      </c>
      <c r="U317" s="51" t="str">
        <f t="shared" si="16"/>
        <v>OZGYO OZDERICI GMYO</v>
      </c>
      <c r="V317" s="51">
        <f t="shared" si="17"/>
        <v>1.79</v>
      </c>
      <c r="W317" s="52">
        <f t="shared" si="19"/>
        <v>2.29</v>
      </c>
    </row>
    <row r="318" spans="1:23" x14ac:dyDescent="0.3">
      <c r="A318" s="68" t="s">
        <v>302</v>
      </c>
      <c r="B318" s="68"/>
      <c r="C318" s="68">
        <v>7.07</v>
      </c>
      <c r="D318" s="68">
        <v>2.3199999999999998</v>
      </c>
      <c r="E318" s="69">
        <v>82407467.060000002</v>
      </c>
      <c r="F318" s="70">
        <v>0.75694444444444453</v>
      </c>
      <c r="G318" s="63"/>
      <c r="H318" s="64"/>
      <c r="I318" s="55">
        <f>IF(H318="",0,COUNTA($H$2:H318))</f>
        <v>0</v>
      </c>
      <c r="J318" s="55" t="s">
        <v>914</v>
      </c>
      <c r="K318" s="55">
        <f>IF(J318="",0,COUNTA($J$2:J318))</f>
        <v>15</v>
      </c>
      <c r="L318" s="65"/>
      <c r="M318" s="55">
        <f>IF(L318="",0,COUNTA($L$2:L318))</f>
        <v>0</v>
      </c>
      <c r="N318" s="65"/>
      <c r="O318" s="55">
        <f>IF(N318="",0,COUNTA($N$2:N318))</f>
        <v>0</v>
      </c>
      <c r="P318" s="65"/>
      <c r="Q318" s="55">
        <f>IF(P318="",0,COUNTA(P$2:P318))</f>
        <v>0</v>
      </c>
      <c r="R318" s="65"/>
      <c r="S318" s="55">
        <f>IF(R318="",0,COUNTA(R$2:R318))</f>
        <v>0</v>
      </c>
      <c r="T318" s="50">
        <f t="shared" si="18"/>
        <v>1</v>
      </c>
      <c r="U318" s="51" t="str">
        <f t="shared" si="16"/>
        <v>OZKGY OZAK GMYO</v>
      </c>
      <c r="V318" s="51">
        <f t="shared" si="17"/>
        <v>7.07</v>
      </c>
      <c r="W318" s="52">
        <f t="shared" si="19"/>
        <v>2.3199999999999998</v>
      </c>
    </row>
    <row r="319" spans="1:23" x14ac:dyDescent="0.3">
      <c r="A319" s="68" t="s">
        <v>303</v>
      </c>
      <c r="B319" s="68"/>
      <c r="C319" s="68">
        <v>8.09</v>
      </c>
      <c r="D319" s="68">
        <v>-1.46</v>
      </c>
      <c r="E319" s="69">
        <v>3630800.87</v>
      </c>
      <c r="F319" s="70">
        <v>0.75694444444444453</v>
      </c>
      <c r="G319" s="63"/>
      <c r="H319" s="64"/>
      <c r="I319" s="55">
        <f>IF(H319="",0,COUNTA($H$2:H319))</f>
        <v>0</v>
      </c>
      <c r="J319" s="55"/>
      <c r="K319" s="55">
        <f>IF(J319="",0,COUNTA($J$2:J319))</f>
        <v>0</v>
      </c>
      <c r="L319" s="65"/>
      <c r="M319" s="55">
        <f>IF(L319="",0,COUNTA($L$2:L319))</f>
        <v>0</v>
      </c>
      <c r="N319" s="65"/>
      <c r="O319" s="55">
        <f>IF(N319="",0,COUNTA($N$2:N319))</f>
        <v>0</v>
      </c>
      <c r="P319" s="65"/>
      <c r="Q319" s="55">
        <f>IF(P319="",0,COUNTA(P$2:P319))</f>
        <v>0</v>
      </c>
      <c r="R319" s="65"/>
      <c r="S319" s="55">
        <f>IF(R319="",0,COUNTA(R$2:R319))</f>
        <v>0</v>
      </c>
      <c r="T319" s="50">
        <f t="shared" si="18"/>
        <v>0</v>
      </c>
      <c r="U319" s="51" t="str">
        <f t="shared" si="16"/>
        <v>OZRDN OZERDEN PLASTIK</v>
      </c>
      <c r="V319" s="51">
        <f t="shared" si="17"/>
        <v>8.09</v>
      </c>
      <c r="W319" s="52">
        <f t="shared" si="19"/>
        <v>-1.46</v>
      </c>
    </row>
    <row r="320" spans="1:23" x14ac:dyDescent="0.3">
      <c r="A320" s="68" t="s">
        <v>304</v>
      </c>
      <c r="B320" s="68"/>
      <c r="C320" s="68">
        <v>8.65</v>
      </c>
      <c r="D320" s="68">
        <v>-0.56999999999999995</v>
      </c>
      <c r="E320" s="69">
        <v>5708427.5800000001</v>
      </c>
      <c r="F320" s="70">
        <v>0.75694444444444453</v>
      </c>
      <c r="G320" s="63"/>
      <c r="H320" s="64"/>
      <c r="I320" s="55">
        <f>IF(H320="",0,COUNTA($H$2:H320))</f>
        <v>0</v>
      </c>
      <c r="J320" s="55"/>
      <c r="K320" s="55">
        <f>IF(J320="",0,COUNTA($J$2:J320))</f>
        <v>0</v>
      </c>
      <c r="L320" s="65"/>
      <c r="M320" s="55">
        <f>IF(L320="",0,COUNTA($L$2:L320))</f>
        <v>0</v>
      </c>
      <c r="N320" s="65"/>
      <c r="O320" s="55">
        <f>IF(N320="",0,COUNTA($N$2:N320))</f>
        <v>0</v>
      </c>
      <c r="P320" s="65"/>
      <c r="Q320" s="55">
        <f>IF(P320="",0,COUNTA(P$2:P320))</f>
        <v>0</v>
      </c>
      <c r="R320" s="65"/>
      <c r="S320" s="55">
        <f>IF(R320="",0,COUNTA(R$2:R320))</f>
        <v>0</v>
      </c>
      <c r="T320" s="50">
        <f t="shared" si="18"/>
        <v>0</v>
      </c>
      <c r="U320" s="51" t="str">
        <f t="shared" si="16"/>
        <v>PAGYO PANORA GMYO</v>
      </c>
      <c r="V320" s="51">
        <f t="shared" si="17"/>
        <v>8.65</v>
      </c>
      <c r="W320" s="52">
        <f t="shared" si="19"/>
        <v>-0.56999999999999995</v>
      </c>
    </row>
    <row r="321" spans="1:23" x14ac:dyDescent="0.3">
      <c r="A321" s="68" t="s">
        <v>901</v>
      </c>
      <c r="B321" s="68"/>
      <c r="C321" s="68">
        <v>70.25</v>
      </c>
      <c r="D321" s="68">
        <v>0.21</v>
      </c>
      <c r="E321" s="69">
        <v>5055087.25</v>
      </c>
      <c r="F321" s="70">
        <v>0.75694444444444453</v>
      </c>
      <c r="G321" s="63"/>
      <c r="H321" s="64"/>
      <c r="I321" s="55">
        <f>IF(H321="",0,COUNTA($H$2:H321))</f>
        <v>0</v>
      </c>
      <c r="J321" s="55"/>
      <c r="K321" s="55">
        <f>IF(J321="",0,COUNTA($J$2:J321))</f>
        <v>0</v>
      </c>
      <c r="L321" s="65"/>
      <c r="M321" s="55">
        <f>IF(L321="",0,COUNTA($L$2:L321))</f>
        <v>0</v>
      </c>
      <c r="N321" s="65"/>
      <c r="O321" s="55">
        <f>IF(N321="",0,COUNTA($N$2:N321))</f>
        <v>0</v>
      </c>
      <c r="P321" s="65"/>
      <c r="Q321" s="55">
        <f>IF(P321="",0,COUNTA(P$2:P321))</f>
        <v>0</v>
      </c>
      <c r="R321" s="65"/>
      <c r="S321" s="55">
        <f>IF(R321="",0,COUNTA(R$2:R321))</f>
        <v>0</v>
      </c>
      <c r="T321" s="50">
        <f t="shared" si="18"/>
        <v>0</v>
      </c>
      <c r="U321" s="51" t="str">
        <f t="shared" si="16"/>
        <v>PAMEL PAMEL ELEKTRIK</v>
      </c>
      <c r="V321" s="51">
        <f t="shared" si="17"/>
        <v>70.25</v>
      </c>
      <c r="W321" s="52">
        <f t="shared" si="19"/>
        <v>0.21</v>
      </c>
    </row>
    <row r="322" spans="1:23" x14ac:dyDescent="0.3">
      <c r="A322" s="68" t="s">
        <v>305</v>
      </c>
      <c r="B322" s="68"/>
      <c r="C322" s="68">
        <v>14.88</v>
      </c>
      <c r="D322" s="68">
        <v>-1</v>
      </c>
      <c r="E322" s="69">
        <v>9768485.4000000004</v>
      </c>
      <c r="F322" s="70">
        <v>0.75694444444444453</v>
      </c>
      <c r="G322" s="63"/>
      <c r="H322" s="64"/>
      <c r="I322" s="55">
        <f>IF(H322="",0,COUNTA($H$2:H322))</f>
        <v>0</v>
      </c>
      <c r="J322" s="55"/>
      <c r="K322" s="55">
        <f>IF(J322="",0,COUNTA($J$2:J322))</f>
        <v>0</v>
      </c>
      <c r="L322" s="65"/>
      <c r="M322" s="55">
        <f>IF(L322="",0,COUNTA($L$2:L322))</f>
        <v>0</v>
      </c>
      <c r="N322" s="65"/>
      <c r="O322" s="55">
        <f>IF(N322="",0,COUNTA($N$2:N322))</f>
        <v>0</v>
      </c>
      <c r="P322" s="65"/>
      <c r="Q322" s="55">
        <f>IF(P322="",0,COUNTA(P$2:P322))</f>
        <v>0</v>
      </c>
      <c r="R322" s="65"/>
      <c r="S322" s="55">
        <f>IF(R322="",0,COUNTA(R$2:R322))</f>
        <v>0</v>
      </c>
      <c r="T322" s="50">
        <f t="shared" si="18"/>
        <v>0</v>
      </c>
      <c r="U322" s="51" t="str">
        <f t="shared" ref="U322:U385" si="20">A322</f>
        <v>PAPIL PAPILON SAVUNMA</v>
      </c>
      <c r="V322" s="51">
        <f t="shared" ref="V322:V385" si="21">C322</f>
        <v>14.88</v>
      </c>
      <c r="W322" s="52">
        <f t="shared" si="19"/>
        <v>-1</v>
      </c>
    </row>
    <row r="323" spans="1:23" x14ac:dyDescent="0.3">
      <c r="A323" s="68" t="s">
        <v>306</v>
      </c>
      <c r="B323" s="68"/>
      <c r="C323" s="68">
        <v>36.659999999999997</v>
      </c>
      <c r="D323" s="68">
        <v>0.16</v>
      </c>
      <c r="E323" s="69">
        <v>38841557.159999996</v>
      </c>
      <c r="F323" s="70">
        <v>0.75694444444444453</v>
      </c>
      <c r="G323" s="63"/>
      <c r="H323" s="64"/>
      <c r="I323" s="55">
        <f>IF(H323="",0,COUNTA($H$2:H323))</f>
        <v>0</v>
      </c>
      <c r="J323" s="55"/>
      <c r="K323" s="55">
        <f>IF(J323="",0,COUNTA($J$2:J323))</f>
        <v>0</v>
      </c>
      <c r="L323" s="65"/>
      <c r="M323" s="55">
        <f>IF(L323="",0,COUNTA($L$2:L323))</f>
        <v>0</v>
      </c>
      <c r="N323" s="65"/>
      <c r="O323" s="55">
        <f>IF(N323="",0,COUNTA($N$2:N323))</f>
        <v>0</v>
      </c>
      <c r="P323" s="65"/>
      <c r="Q323" s="55">
        <f>IF(P323="",0,COUNTA(P$2:P323))</f>
        <v>0</v>
      </c>
      <c r="R323" s="65"/>
      <c r="S323" s="55">
        <f>IF(R323="",0,COUNTA(R$2:R323))</f>
        <v>0</v>
      </c>
      <c r="T323" s="50">
        <f t="shared" ref="T323:T386" si="22">COUNTA(H323,J323,L323,N323,P323,R323)</f>
        <v>0</v>
      </c>
      <c r="U323" s="51" t="str">
        <f t="shared" si="20"/>
        <v>PARSN PARSAN</v>
      </c>
      <c r="V323" s="51">
        <f t="shared" si="21"/>
        <v>36.659999999999997</v>
      </c>
      <c r="W323" s="52">
        <f t="shared" ref="W323:W386" si="23">D323</f>
        <v>0.16</v>
      </c>
    </row>
    <row r="324" spans="1:23" x14ac:dyDescent="0.3">
      <c r="A324" s="68" t="s">
        <v>902</v>
      </c>
      <c r="B324" s="68"/>
      <c r="C324" s="68">
        <v>13.91</v>
      </c>
      <c r="D324" s="68">
        <v>-8</v>
      </c>
      <c r="E324" s="69">
        <v>299767434.95999998</v>
      </c>
      <c r="F324" s="70">
        <v>0.75694444444444453</v>
      </c>
      <c r="G324" s="63"/>
      <c r="H324" s="64"/>
      <c r="I324" s="55">
        <f>IF(H324="",0,COUNTA($H$2:H324))</f>
        <v>0</v>
      </c>
      <c r="J324" s="55"/>
      <c r="K324" s="55">
        <f>IF(J324="",0,COUNTA($J$2:J324))</f>
        <v>0</v>
      </c>
      <c r="L324" s="65"/>
      <c r="M324" s="55">
        <f>IF(L324="",0,COUNTA($L$2:L324))</f>
        <v>0</v>
      </c>
      <c r="N324" s="65"/>
      <c r="O324" s="55">
        <f>IF(N324="",0,COUNTA($N$2:N324))</f>
        <v>0</v>
      </c>
      <c r="P324" s="65"/>
      <c r="Q324" s="55">
        <f>IF(P324="",0,COUNTA(P$2:P324))</f>
        <v>0</v>
      </c>
      <c r="R324" s="65"/>
      <c r="S324" s="55">
        <f>IF(R324="",0,COUNTA(R$2:R324))</f>
        <v>0</v>
      </c>
      <c r="T324" s="50">
        <f t="shared" si="22"/>
        <v>0</v>
      </c>
      <c r="U324" s="51" t="str">
        <f t="shared" si="20"/>
        <v>PCILT PC ILETISIM MEDYA</v>
      </c>
      <c r="V324" s="51">
        <f t="shared" si="21"/>
        <v>13.91</v>
      </c>
      <c r="W324" s="52">
        <f t="shared" si="23"/>
        <v>-8</v>
      </c>
    </row>
    <row r="325" spans="1:23" x14ac:dyDescent="0.3">
      <c r="A325" s="68" t="s">
        <v>307</v>
      </c>
      <c r="B325" s="68"/>
      <c r="C325" s="68">
        <v>1.37</v>
      </c>
      <c r="D325" s="68">
        <v>-0.72</v>
      </c>
      <c r="E325" s="69">
        <v>11406779.17</v>
      </c>
      <c r="F325" s="70">
        <v>0.75694444444444453</v>
      </c>
      <c r="G325" s="63"/>
      <c r="H325" s="64"/>
      <c r="I325" s="55">
        <f>IF(H325="",0,COUNTA($H$2:H325))</f>
        <v>0</v>
      </c>
      <c r="J325" s="55"/>
      <c r="K325" s="55">
        <f>IF(J325="",0,COUNTA($J$2:J325))</f>
        <v>0</v>
      </c>
      <c r="L325" s="65"/>
      <c r="M325" s="55">
        <f>IF(L325="",0,COUNTA($L$2:L325))</f>
        <v>0</v>
      </c>
      <c r="N325" s="65"/>
      <c r="O325" s="55">
        <f>IF(N325="",0,COUNTA($N$2:N325))</f>
        <v>0</v>
      </c>
      <c r="P325" s="65"/>
      <c r="Q325" s="55">
        <f>IF(P325="",0,COUNTA(P$2:P325))</f>
        <v>0</v>
      </c>
      <c r="R325" s="65"/>
      <c r="S325" s="55">
        <f>IF(R325="",0,COUNTA(R$2:R325))</f>
        <v>0</v>
      </c>
      <c r="T325" s="50">
        <f t="shared" si="22"/>
        <v>0</v>
      </c>
      <c r="U325" s="51" t="str">
        <f t="shared" si="20"/>
        <v>PEGYO PERA GMYO</v>
      </c>
      <c r="V325" s="51">
        <f t="shared" si="21"/>
        <v>1.37</v>
      </c>
      <c r="W325" s="52">
        <f t="shared" si="23"/>
        <v>-0.72</v>
      </c>
    </row>
    <row r="326" spans="1:23" x14ac:dyDescent="0.3">
      <c r="A326" s="68" t="s">
        <v>308</v>
      </c>
      <c r="B326" s="68"/>
      <c r="C326" s="68">
        <v>1.06</v>
      </c>
      <c r="D326" s="68">
        <v>0</v>
      </c>
      <c r="E326" s="69">
        <v>49795001.18</v>
      </c>
      <c r="F326" s="70">
        <v>0.75694444444444453</v>
      </c>
      <c r="G326" s="63"/>
      <c r="H326" s="64"/>
      <c r="I326" s="55">
        <f>IF(H326="",0,COUNTA($H$2:H326))</f>
        <v>0</v>
      </c>
      <c r="J326" s="55"/>
      <c r="K326" s="55">
        <f>IF(J326="",0,COUNTA($J$2:J326))</f>
        <v>0</v>
      </c>
      <c r="L326" s="65"/>
      <c r="M326" s="55">
        <f>IF(L326="",0,COUNTA($L$2:L326))</f>
        <v>0</v>
      </c>
      <c r="N326" s="65"/>
      <c r="O326" s="55">
        <f>IF(N326="",0,COUNTA($N$2:N326))</f>
        <v>0</v>
      </c>
      <c r="P326" s="65"/>
      <c r="Q326" s="55">
        <f>IF(P326="",0,COUNTA(P$2:P326))</f>
        <v>0</v>
      </c>
      <c r="R326" s="65"/>
      <c r="S326" s="55">
        <f>IF(R326="",0,COUNTA(R$2:R326))</f>
        <v>0</v>
      </c>
      <c r="T326" s="50">
        <f t="shared" si="22"/>
        <v>0</v>
      </c>
      <c r="U326" s="51" t="str">
        <f t="shared" si="20"/>
        <v>PEKGY PEKER GMYO</v>
      </c>
      <c r="V326" s="51">
        <f t="shared" si="21"/>
        <v>1.06</v>
      </c>
      <c r="W326" s="52">
        <f t="shared" si="23"/>
        <v>0</v>
      </c>
    </row>
    <row r="327" spans="1:23" x14ac:dyDescent="0.3">
      <c r="A327" s="68" t="s">
        <v>309</v>
      </c>
      <c r="B327" s="68"/>
      <c r="C327" s="68">
        <v>4.3499999999999996</v>
      </c>
      <c r="D327" s="68">
        <v>0.69</v>
      </c>
      <c r="E327" s="69">
        <v>39062889.090000004</v>
      </c>
      <c r="F327" s="70">
        <v>0.75694444444444453</v>
      </c>
      <c r="G327" s="63"/>
      <c r="H327" s="64"/>
      <c r="I327" s="55">
        <f>IF(H327="",0,COUNTA($H$2:H327))</f>
        <v>0</v>
      </c>
      <c r="J327" s="55" t="s">
        <v>914</v>
      </c>
      <c r="K327" s="55">
        <f>IF(J327="",0,COUNTA($J$2:J327))</f>
        <v>16</v>
      </c>
      <c r="L327" s="65"/>
      <c r="M327" s="55">
        <f>IF(L327="",0,COUNTA($L$2:L327))</f>
        <v>0</v>
      </c>
      <c r="N327" s="65"/>
      <c r="O327" s="55">
        <f>IF(N327="",0,COUNTA($N$2:N327))</f>
        <v>0</v>
      </c>
      <c r="P327" s="65"/>
      <c r="Q327" s="55">
        <f>IF(P327="",0,COUNTA(P$2:P327))</f>
        <v>0</v>
      </c>
      <c r="R327" s="65"/>
      <c r="S327" s="55">
        <f>IF(R327="",0,COUNTA(R$2:R327))</f>
        <v>0</v>
      </c>
      <c r="T327" s="50">
        <f t="shared" si="22"/>
        <v>1</v>
      </c>
      <c r="U327" s="51" t="str">
        <f t="shared" si="20"/>
        <v>PENGD PENGUEN GIDA</v>
      </c>
      <c r="V327" s="51">
        <f t="shared" si="21"/>
        <v>4.3499999999999996</v>
      </c>
      <c r="W327" s="52">
        <f t="shared" si="23"/>
        <v>0.69</v>
      </c>
    </row>
    <row r="328" spans="1:23" x14ac:dyDescent="0.3">
      <c r="A328" s="68" t="s">
        <v>310</v>
      </c>
      <c r="B328" s="68"/>
      <c r="C328" s="68">
        <v>390.3</v>
      </c>
      <c r="D328" s="68">
        <v>2.71</v>
      </c>
      <c r="E328" s="69">
        <v>33838621.799999997</v>
      </c>
      <c r="F328" s="70">
        <v>0.75694444444444453</v>
      </c>
      <c r="G328" s="63"/>
      <c r="H328" s="64"/>
      <c r="I328" s="55">
        <f>IF(H328="",0,COUNTA($H$2:H328))</f>
        <v>0</v>
      </c>
      <c r="J328" s="55"/>
      <c r="K328" s="55">
        <f>IF(J328="",0,COUNTA($J$2:J328))</f>
        <v>0</v>
      </c>
      <c r="L328" s="65"/>
      <c r="M328" s="55">
        <f>IF(L328="",0,COUNTA($L$2:L328))</f>
        <v>0</v>
      </c>
      <c r="N328" s="65"/>
      <c r="O328" s="55">
        <f>IF(N328="",0,COUNTA($N$2:N328))</f>
        <v>0</v>
      </c>
      <c r="P328" s="65"/>
      <c r="Q328" s="55">
        <f>IF(P328="",0,COUNTA(P$2:P328))</f>
        <v>0</v>
      </c>
      <c r="R328" s="65"/>
      <c r="S328" s="55">
        <f>IF(R328="",0,COUNTA(R$2:R328))</f>
        <v>0</v>
      </c>
      <c r="T328" s="50">
        <f t="shared" si="22"/>
        <v>0</v>
      </c>
      <c r="U328" s="51" t="str">
        <f t="shared" si="20"/>
        <v>PENTA PENTA TEKNOLOJI URUNLERI DAGITIM</v>
      </c>
      <c r="V328" s="51">
        <f t="shared" si="21"/>
        <v>390.3</v>
      </c>
      <c r="W328" s="52">
        <f t="shared" si="23"/>
        <v>2.71</v>
      </c>
    </row>
    <row r="329" spans="1:23" x14ac:dyDescent="0.3">
      <c r="A329" s="68" t="s">
        <v>311</v>
      </c>
      <c r="B329" s="68"/>
      <c r="C329" s="68">
        <v>9.27</v>
      </c>
      <c r="D329" s="68">
        <v>3.69</v>
      </c>
      <c r="E329" s="69">
        <v>2908114850.4099998</v>
      </c>
      <c r="F329" s="70">
        <v>0.75694444444444453</v>
      </c>
      <c r="G329" s="63"/>
      <c r="H329" s="64"/>
      <c r="I329" s="55">
        <f>IF(H329="",0,COUNTA($H$2:H329))</f>
        <v>0</v>
      </c>
      <c r="J329" s="55"/>
      <c r="K329" s="55">
        <f>IF(J329="",0,COUNTA($J$2:J329))</f>
        <v>0</v>
      </c>
      <c r="L329" s="65"/>
      <c r="M329" s="55">
        <f>IF(L329="",0,COUNTA($L$2:L329))</f>
        <v>0</v>
      </c>
      <c r="N329" s="65"/>
      <c r="O329" s="55">
        <f>IF(N329="",0,COUNTA($N$2:N329))</f>
        <v>0</v>
      </c>
      <c r="P329" s="65"/>
      <c r="Q329" s="55">
        <f>IF(P329="",0,COUNTA(P$2:P329))</f>
        <v>0</v>
      </c>
      <c r="R329" s="65"/>
      <c r="S329" s="55">
        <f>IF(R329="",0,COUNTA(R$2:R329))</f>
        <v>0</v>
      </c>
      <c r="T329" s="50">
        <f t="shared" si="22"/>
        <v>0</v>
      </c>
      <c r="U329" s="51" t="str">
        <f t="shared" si="20"/>
        <v>PETKM PETKIM</v>
      </c>
      <c r="V329" s="51">
        <f t="shared" si="21"/>
        <v>9.27</v>
      </c>
      <c r="W329" s="52">
        <f t="shared" si="23"/>
        <v>3.69</v>
      </c>
    </row>
    <row r="330" spans="1:23" x14ac:dyDescent="0.3">
      <c r="A330" s="68" t="s">
        <v>312</v>
      </c>
      <c r="B330" s="68"/>
      <c r="C330" s="68">
        <v>22.26</v>
      </c>
      <c r="D330" s="68">
        <v>-0.98</v>
      </c>
      <c r="E330" s="69">
        <v>23480223</v>
      </c>
      <c r="F330" s="70">
        <v>0.75694444444444453</v>
      </c>
      <c r="G330" s="63"/>
      <c r="H330" s="64"/>
      <c r="I330" s="55">
        <f>IF(H330="",0,COUNTA($H$2:H330))</f>
        <v>0</v>
      </c>
      <c r="J330" s="55"/>
      <c r="K330" s="55">
        <f>IF(J330="",0,COUNTA($J$2:J330))</f>
        <v>0</v>
      </c>
      <c r="L330" s="65"/>
      <c r="M330" s="55">
        <f>IF(L330="",0,COUNTA($L$2:L330))</f>
        <v>0</v>
      </c>
      <c r="N330" s="65"/>
      <c r="O330" s="55">
        <f>IF(N330="",0,COUNTA($N$2:N330))</f>
        <v>0</v>
      </c>
      <c r="P330" s="65"/>
      <c r="Q330" s="55">
        <f>IF(P330="",0,COUNTA(P$2:P330))</f>
        <v>0</v>
      </c>
      <c r="R330" s="65"/>
      <c r="S330" s="55">
        <f>IF(R330="",0,COUNTA(R$2:R330))</f>
        <v>0</v>
      </c>
      <c r="T330" s="50">
        <f t="shared" si="22"/>
        <v>0</v>
      </c>
      <c r="U330" s="51" t="str">
        <f t="shared" si="20"/>
        <v>PETUN PINAR ET VE UN</v>
      </c>
      <c r="V330" s="51">
        <f t="shared" si="21"/>
        <v>22.26</v>
      </c>
      <c r="W330" s="52">
        <f t="shared" si="23"/>
        <v>-0.98</v>
      </c>
    </row>
    <row r="331" spans="1:23" x14ac:dyDescent="0.3">
      <c r="A331" s="68" t="s">
        <v>313</v>
      </c>
      <c r="B331" s="68"/>
      <c r="C331" s="68">
        <v>104.7</v>
      </c>
      <c r="D331" s="68">
        <v>-0.19</v>
      </c>
      <c r="E331" s="69">
        <v>598744715.79999995</v>
      </c>
      <c r="F331" s="70">
        <v>0.75694444444444453</v>
      </c>
      <c r="G331" s="63"/>
      <c r="H331" s="64"/>
      <c r="I331" s="55">
        <f>IF(H331="",0,COUNTA($H$2:H331))</f>
        <v>0</v>
      </c>
      <c r="J331" s="55"/>
      <c r="K331" s="55">
        <f>IF(J331="",0,COUNTA($J$2:J331))</f>
        <v>0</v>
      </c>
      <c r="L331" s="65"/>
      <c r="M331" s="55">
        <f>IF(L331="",0,COUNTA($L$2:L331))</f>
        <v>0</v>
      </c>
      <c r="N331" s="65"/>
      <c r="O331" s="55">
        <f>IF(N331="",0,COUNTA($N$2:N331))</f>
        <v>0</v>
      </c>
      <c r="P331" s="65"/>
      <c r="Q331" s="55">
        <f>IF(P331="",0,COUNTA(P$2:P331))</f>
        <v>0</v>
      </c>
      <c r="R331" s="65"/>
      <c r="S331" s="55">
        <f>IF(R331="",0,COUNTA(R$2:R331))</f>
        <v>0</v>
      </c>
      <c r="T331" s="50">
        <f t="shared" si="22"/>
        <v>0</v>
      </c>
      <c r="U331" s="51" t="str">
        <f t="shared" si="20"/>
        <v>PGSUS PEGASUS</v>
      </c>
      <c r="V331" s="51">
        <f t="shared" si="21"/>
        <v>104.7</v>
      </c>
      <c r="W331" s="52">
        <f t="shared" si="23"/>
        <v>-0.19</v>
      </c>
    </row>
    <row r="332" spans="1:23" x14ac:dyDescent="0.3">
      <c r="A332" s="68" t="s">
        <v>314</v>
      </c>
      <c r="B332" s="68"/>
      <c r="C332" s="68">
        <v>3.84</v>
      </c>
      <c r="D332" s="68">
        <v>-1.54</v>
      </c>
      <c r="E332" s="69">
        <v>4126869.5</v>
      </c>
      <c r="F332" s="70">
        <v>0.75694444444444453</v>
      </c>
      <c r="G332" s="63"/>
      <c r="H332" s="64" t="s">
        <v>914</v>
      </c>
      <c r="I332" s="55">
        <f>IF(H332="",0,COUNTA($H$2:H332))</f>
        <v>13</v>
      </c>
      <c r="J332" s="55"/>
      <c r="K332" s="55">
        <f>IF(J332="",0,COUNTA($J$2:J332))</f>
        <v>0</v>
      </c>
      <c r="L332" s="65"/>
      <c r="M332" s="55">
        <f>IF(L332="",0,COUNTA($L$2:L332))</f>
        <v>0</v>
      </c>
      <c r="N332" s="65"/>
      <c r="O332" s="55">
        <f>IF(N332="",0,COUNTA($N$2:N332))</f>
        <v>0</v>
      </c>
      <c r="P332" s="65"/>
      <c r="Q332" s="55">
        <f>IF(P332="",0,COUNTA(P$2:P332))</f>
        <v>0</v>
      </c>
      <c r="R332" s="65"/>
      <c r="S332" s="55">
        <f>IF(R332="",0,COUNTA(R$2:R332))</f>
        <v>0</v>
      </c>
      <c r="T332" s="50">
        <f t="shared" si="22"/>
        <v>1</v>
      </c>
      <c r="U332" s="51" t="str">
        <f t="shared" si="20"/>
        <v>PINSU PINAR SU</v>
      </c>
      <c r="V332" s="51">
        <f t="shared" si="21"/>
        <v>3.84</v>
      </c>
      <c r="W332" s="52">
        <f t="shared" si="23"/>
        <v>-1.54</v>
      </c>
    </row>
    <row r="333" spans="1:23" x14ac:dyDescent="0.3">
      <c r="A333" s="68" t="s">
        <v>315</v>
      </c>
      <c r="B333" s="68"/>
      <c r="C333" s="68">
        <v>18.850000000000001</v>
      </c>
      <c r="D333" s="68">
        <v>-2.23</v>
      </c>
      <c r="E333" s="69">
        <v>3271538.79</v>
      </c>
      <c r="F333" s="70">
        <v>0.75694444444444453</v>
      </c>
      <c r="G333" s="63"/>
      <c r="H333" s="64"/>
      <c r="I333" s="55">
        <f>IF(H333="",0,COUNTA($H$2:H333))</f>
        <v>0</v>
      </c>
      <c r="J333" s="55"/>
      <c r="K333" s="55">
        <f>IF(J333="",0,COUNTA($J$2:J333))</f>
        <v>0</v>
      </c>
      <c r="L333" s="65"/>
      <c r="M333" s="55">
        <f>IF(L333="",0,COUNTA($L$2:L333))</f>
        <v>0</v>
      </c>
      <c r="N333" s="65"/>
      <c r="O333" s="55">
        <f>IF(N333="",0,COUNTA($N$2:N333))</f>
        <v>0</v>
      </c>
      <c r="P333" s="65"/>
      <c r="Q333" s="55">
        <f>IF(P333="",0,COUNTA(P$2:P333))</f>
        <v>0</v>
      </c>
      <c r="R333" s="65"/>
      <c r="S333" s="55">
        <f>IF(R333="",0,COUNTA(R$2:R333))</f>
        <v>0</v>
      </c>
      <c r="T333" s="50">
        <f t="shared" si="22"/>
        <v>0</v>
      </c>
      <c r="U333" s="51" t="str">
        <f t="shared" si="20"/>
        <v>PKART PLASTIKKART</v>
      </c>
      <c r="V333" s="51">
        <f t="shared" si="21"/>
        <v>18.850000000000001</v>
      </c>
      <c r="W333" s="52">
        <f t="shared" si="23"/>
        <v>-2.23</v>
      </c>
    </row>
    <row r="334" spans="1:23" x14ac:dyDescent="0.3">
      <c r="A334" s="68" t="s">
        <v>316</v>
      </c>
      <c r="B334" s="68"/>
      <c r="C334" s="69">
        <v>5000</v>
      </c>
      <c r="D334" s="68">
        <v>-0.4</v>
      </c>
      <c r="E334" s="69">
        <v>3648355.3</v>
      </c>
      <c r="F334" s="70">
        <v>0.75694444444444453</v>
      </c>
      <c r="G334" s="63"/>
      <c r="H334" s="64"/>
      <c r="I334" s="55">
        <f>IF(H334="",0,COUNTA($H$2:H334))</f>
        <v>0</v>
      </c>
      <c r="J334" s="55"/>
      <c r="K334" s="55">
        <f>IF(J334="",0,COUNTA($J$2:J334))</f>
        <v>0</v>
      </c>
      <c r="L334" s="65" t="s">
        <v>914</v>
      </c>
      <c r="M334" s="55">
        <f>IF(L334="",0,COUNTA($L$2:L334))</f>
        <v>11</v>
      </c>
      <c r="N334" s="65"/>
      <c r="O334" s="55">
        <f>IF(N334="",0,COUNTA($N$2:N334))</f>
        <v>0</v>
      </c>
      <c r="P334" s="65"/>
      <c r="Q334" s="55">
        <f>IF(P334="",0,COUNTA(P$2:P334))</f>
        <v>0</v>
      </c>
      <c r="R334" s="65"/>
      <c r="S334" s="55">
        <f>IF(R334="",0,COUNTA(R$2:R334))</f>
        <v>0</v>
      </c>
      <c r="T334" s="50">
        <f t="shared" si="22"/>
        <v>1</v>
      </c>
      <c r="U334" s="51" t="str">
        <f t="shared" si="20"/>
        <v>PKENT PETROKENT TURIZM</v>
      </c>
      <c r="V334" s="51">
        <f t="shared" si="21"/>
        <v>5000</v>
      </c>
      <c r="W334" s="52">
        <f t="shared" si="23"/>
        <v>-0.4</v>
      </c>
    </row>
    <row r="335" spans="1:23" x14ac:dyDescent="0.3">
      <c r="A335" s="68" t="s">
        <v>317</v>
      </c>
      <c r="B335" s="68"/>
      <c r="C335" s="69">
        <v>21.18</v>
      </c>
      <c r="D335" s="69">
        <v>5.58</v>
      </c>
      <c r="E335" s="69">
        <v>48596963.259999998</v>
      </c>
      <c r="F335" s="70">
        <v>0.75694444444444453</v>
      </c>
      <c r="G335" s="63"/>
      <c r="H335" s="64"/>
      <c r="I335" s="55">
        <f>IF(H335="",0,COUNTA($H$2:H335))</f>
        <v>0</v>
      </c>
      <c r="J335" s="55"/>
      <c r="K335" s="55">
        <f>IF(J335="",0,COUNTA($J$2:J335))</f>
        <v>0</v>
      </c>
      <c r="L335" s="65"/>
      <c r="M335" s="55">
        <f>IF(L335="",0,COUNTA($L$2:L335))</f>
        <v>0</v>
      </c>
      <c r="N335" s="65"/>
      <c r="O335" s="55">
        <f>IF(N335="",0,COUNTA($N$2:N335))</f>
        <v>0</v>
      </c>
      <c r="P335" s="65"/>
      <c r="Q335" s="55">
        <f>IF(P335="",0,COUNTA(P$2:P335))</f>
        <v>0</v>
      </c>
      <c r="R335" s="65"/>
      <c r="S335" s="55">
        <f>IF(R335="",0,COUNTA(R$2:R335))</f>
        <v>0</v>
      </c>
      <c r="T335" s="50">
        <f t="shared" si="22"/>
        <v>0</v>
      </c>
      <c r="U335" s="51" t="str">
        <f t="shared" si="20"/>
        <v>PNSUT PINAR SUT</v>
      </c>
      <c r="V335" s="51">
        <f t="shared" si="21"/>
        <v>21.18</v>
      </c>
      <c r="W335" s="52">
        <f t="shared" si="23"/>
        <v>5.58</v>
      </c>
    </row>
    <row r="336" spans="1:23" x14ac:dyDescent="0.3">
      <c r="A336" s="68" t="s">
        <v>318</v>
      </c>
      <c r="B336" s="68"/>
      <c r="C336" s="68">
        <v>3.22</v>
      </c>
      <c r="D336" s="68">
        <v>-1.23</v>
      </c>
      <c r="E336" s="69">
        <v>36050600.32</v>
      </c>
      <c r="F336" s="70">
        <v>0.75694444444444453</v>
      </c>
      <c r="G336" s="63"/>
      <c r="H336" s="64"/>
      <c r="I336" s="55">
        <f>IF(H336="",0,COUNTA($H$2:H336))</f>
        <v>0</v>
      </c>
      <c r="J336" s="55"/>
      <c r="K336" s="55">
        <f>IF(J336="",0,COUNTA($J$2:J336))</f>
        <v>0</v>
      </c>
      <c r="L336" s="65"/>
      <c r="M336" s="55">
        <f>IF(L336="",0,COUNTA($L$2:L336))</f>
        <v>0</v>
      </c>
      <c r="N336" s="65"/>
      <c r="O336" s="55">
        <f>IF(N336="",0,COUNTA($N$2:N336))</f>
        <v>0</v>
      </c>
      <c r="P336" s="65"/>
      <c r="Q336" s="55">
        <f>IF(P336="",0,COUNTA(P$2:P336))</f>
        <v>0</v>
      </c>
      <c r="R336" s="65"/>
      <c r="S336" s="55">
        <f>IF(R336="",0,COUNTA(R$2:R336))</f>
        <v>0</v>
      </c>
      <c r="T336" s="50">
        <f t="shared" si="22"/>
        <v>0</v>
      </c>
      <c r="U336" s="51" t="str">
        <f t="shared" si="20"/>
        <v>POLHO POLISAN HOLDING</v>
      </c>
      <c r="V336" s="51">
        <f t="shared" si="21"/>
        <v>3.22</v>
      </c>
      <c r="W336" s="52">
        <f t="shared" si="23"/>
        <v>-1.23</v>
      </c>
    </row>
    <row r="337" spans="1:23" x14ac:dyDescent="0.3">
      <c r="A337" s="68" t="s">
        <v>319</v>
      </c>
      <c r="B337" s="68"/>
      <c r="C337" s="68">
        <v>526</v>
      </c>
      <c r="D337" s="68">
        <v>6.16</v>
      </c>
      <c r="E337" s="69">
        <v>30944728.399999999</v>
      </c>
      <c r="F337" s="70">
        <v>0.75694444444444453</v>
      </c>
      <c r="G337" s="63"/>
      <c r="H337" s="64"/>
      <c r="I337" s="55">
        <f>IF(H337="",0,COUNTA($H$2:H337))</f>
        <v>0</v>
      </c>
      <c r="J337" s="55"/>
      <c r="K337" s="55">
        <f>IF(J337="",0,COUNTA($J$2:J337))</f>
        <v>0</v>
      </c>
      <c r="L337" s="65"/>
      <c r="M337" s="55">
        <f>IF(L337="",0,COUNTA($L$2:L337))</f>
        <v>0</v>
      </c>
      <c r="N337" s="65"/>
      <c r="O337" s="55">
        <f>IF(N337="",0,COUNTA($N$2:N337))</f>
        <v>0</v>
      </c>
      <c r="P337" s="65"/>
      <c r="Q337" s="55">
        <f>IF(P337="",0,COUNTA(P$2:P337))</f>
        <v>0</v>
      </c>
      <c r="R337" s="65"/>
      <c r="S337" s="55">
        <f>IF(R337="",0,COUNTA(R$2:R337))</f>
        <v>0</v>
      </c>
      <c r="T337" s="50">
        <f t="shared" si="22"/>
        <v>0</v>
      </c>
      <c r="U337" s="51" t="str">
        <f t="shared" si="20"/>
        <v>POLTK POLITEKNIK METAL</v>
      </c>
      <c r="V337" s="51">
        <f t="shared" si="21"/>
        <v>526</v>
      </c>
      <c r="W337" s="52">
        <f t="shared" si="23"/>
        <v>6.16</v>
      </c>
    </row>
    <row r="338" spans="1:23" x14ac:dyDescent="0.3">
      <c r="A338" s="68" t="s">
        <v>320</v>
      </c>
      <c r="B338" s="68"/>
      <c r="C338" s="68">
        <v>64.8</v>
      </c>
      <c r="D338" s="68">
        <v>-10</v>
      </c>
      <c r="E338" s="69">
        <v>18895096.800000001</v>
      </c>
      <c r="F338" s="70">
        <v>0.75694444444444453</v>
      </c>
      <c r="G338" s="63"/>
      <c r="H338" s="64"/>
      <c r="I338" s="55">
        <f>IF(H338="",0,COUNTA($H$2:H338))</f>
        <v>0</v>
      </c>
      <c r="J338" s="55"/>
      <c r="K338" s="55">
        <f>IF(J338="",0,COUNTA($J$2:J338))</f>
        <v>0</v>
      </c>
      <c r="L338" s="65"/>
      <c r="M338" s="55">
        <f>IF(L338="",0,COUNTA($L$2:L338))</f>
        <v>0</v>
      </c>
      <c r="N338" s="65"/>
      <c r="O338" s="55">
        <f>IF(N338="",0,COUNTA($N$2:N338))</f>
        <v>0</v>
      </c>
      <c r="P338" s="65"/>
      <c r="Q338" s="55">
        <f>IF(P338="",0,COUNTA(P$2:P338))</f>
        <v>0</v>
      </c>
      <c r="R338" s="65"/>
      <c r="S338" s="55">
        <f>IF(R338="",0,COUNTA(R$2:R338))</f>
        <v>0</v>
      </c>
      <c r="T338" s="50">
        <f t="shared" si="22"/>
        <v>0</v>
      </c>
      <c r="U338" s="51" t="str">
        <f t="shared" si="20"/>
        <v>PRKAB TURK PRYSMIAN KABLO</v>
      </c>
      <c r="V338" s="51">
        <f t="shared" si="21"/>
        <v>64.8</v>
      </c>
      <c r="W338" s="52">
        <f t="shared" si="23"/>
        <v>-10</v>
      </c>
    </row>
    <row r="339" spans="1:23" x14ac:dyDescent="0.3">
      <c r="A339" s="68" t="s">
        <v>321</v>
      </c>
      <c r="B339" s="68"/>
      <c r="C339" s="68">
        <v>6.48</v>
      </c>
      <c r="D339" s="68">
        <v>-1.97</v>
      </c>
      <c r="E339" s="69">
        <v>20240478.399999999</v>
      </c>
      <c r="F339" s="70">
        <v>0.75694444444444453</v>
      </c>
      <c r="G339" s="63"/>
      <c r="H339" s="64"/>
      <c r="I339" s="55">
        <f>IF(H339="",0,COUNTA($H$2:H339))</f>
        <v>0</v>
      </c>
      <c r="J339" s="55"/>
      <c r="K339" s="55">
        <f>IF(J339="",0,COUNTA($J$2:J339))</f>
        <v>0</v>
      </c>
      <c r="L339" s="65"/>
      <c r="M339" s="55">
        <f>IF(L339="",0,COUNTA($L$2:L339))</f>
        <v>0</v>
      </c>
      <c r="N339" s="65"/>
      <c r="O339" s="55">
        <f>IF(N339="",0,COUNTA($N$2:N339))</f>
        <v>0</v>
      </c>
      <c r="P339" s="65"/>
      <c r="Q339" s="55">
        <f>IF(P339="",0,COUNTA(P$2:P339))</f>
        <v>0</v>
      </c>
      <c r="R339" s="65"/>
      <c r="S339" s="55">
        <f>IF(R339="",0,COUNTA(R$2:R339))</f>
        <v>0</v>
      </c>
      <c r="T339" s="50">
        <f t="shared" si="22"/>
        <v>0</v>
      </c>
      <c r="U339" s="51" t="str">
        <f t="shared" si="20"/>
        <v>PRKME PARK ELEK.MADENCILIK</v>
      </c>
      <c r="V339" s="51">
        <f t="shared" si="21"/>
        <v>6.48</v>
      </c>
      <c r="W339" s="52">
        <f t="shared" si="23"/>
        <v>-1.97</v>
      </c>
    </row>
    <row r="340" spans="1:23" x14ac:dyDescent="0.3">
      <c r="A340" s="68" t="s">
        <v>322</v>
      </c>
      <c r="B340" s="68"/>
      <c r="C340" s="68">
        <v>4.0999999999999996</v>
      </c>
      <c r="D340" s="68">
        <v>-1.91</v>
      </c>
      <c r="E340" s="69">
        <v>1815473.31</v>
      </c>
      <c r="F340" s="70">
        <v>0.75694444444444453</v>
      </c>
      <c r="G340" s="63"/>
      <c r="H340" s="64"/>
      <c r="I340" s="55">
        <f>IF(H340="",0,COUNTA($H$2:H340))</f>
        <v>0</v>
      </c>
      <c r="J340" s="55"/>
      <c r="K340" s="55">
        <f>IF(J340="",0,COUNTA($J$2:J340))</f>
        <v>0</v>
      </c>
      <c r="L340" s="65"/>
      <c r="M340" s="55">
        <f>IF(L340="",0,COUNTA($L$2:L340))</f>
        <v>0</v>
      </c>
      <c r="N340" s="65"/>
      <c r="O340" s="55">
        <f>IF(N340="",0,COUNTA($N$2:N340))</f>
        <v>0</v>
      </c>
      <c r="P340" s="65"/>
      <c r="Q340" s="55">
        <f>IF(P340="",0,COUNTA(P$2:P340))</f>
        <v>0</v>
      </c>
      <c r="R340" s="65"/>
      <c r="S340" s="55">
        <f>IF(R340="",0,COUNTA(R$2:R340))</f>
        <v>0</v>
      </c>
      <c r="T340" s="50">
        <f t="shared" si="22"/>
        <v>0</v>
      </c>
      <c r="U340" s="51" t="str">
        <f t="shared" si="20"/>
        <v>PRZMA PRIZMA PRESS MATBAACILIK</v>
      </c>
      <c r="V340" s="51">
        <f t="shared" si="21"/>
        <v>4.0999999999999996</v>
      </c>
      <c r="W340" s="52">
        <f t="shared" si="23"/>
        <v>-1.91</v>
      </c>
    </row>
    <row r="341" spans="1:23" x14ac:dyDescent="0.3">
      <c r="A341" s="68" t="s">
        <v>323</v>
      </c>
      <c r="B341" s="68"/>
      <c r="C341" s="68">
        <v>27.3</v>
      </c>
      <c r="D341" s="68">
        <v>-1.0900000000000001</v>
      </c>
      <c r="E341" s="69">
        <v>9776406.5600000005</v>
      </c>
      <c r="F341" s="70">
        <v>0.75694444444444453</v>
      </c>
      <c r="G341" s="63"/>
      <c r="H341" s="64"/>
      <c r="I341" s="55">
        <f>IF(H341="",0,COUNTA($H$2:H341))</f>
        <v>0</v>
      </c>
      <c r="J341" s="55"/>
      <c r="K341" s="55">
        <f>IF(J341="",0,COUNTA($J$2:J341))</f>
        <v>0</v>
      </c>
      <c r="L341" s="65" t="s">
        <v>914</v>
      </c>
      <c r="M341" s="55">
        <f>IF(L341="",0,COUNTA($L$2:L341))</f>
        <v>12</v>
      </c>
      <c r="N341" s="65"/>
      <c r="O341" s="55">
        <f>IF(N341="",0,COUNTA($N$2:N341))</f>
        <v>0</v>
      </c>
      <c r="P341" s="65"/>
      <c r="Q341" s="55">
        <f>IF(P341="",0,COUNTA(P$2:P341))</f>
        <v>0</v>
      </c>
      <c r="R341" s="65"/>
      <c r="S341" s="55">
        <f>IF(R341="",0,COUNTA(R$2:R341))</f>
        <v>0</v>
      </c>
      <c r="T341" s="50">
        <f t="shared" si="22"/>
        <v>1</v>
      </c>
      <c r="U341" s="51" t="str">
        <f t="shared" si="20"/>
        <v>PSDTC PERGAMON DIS TICARET</v>
      </c>
      <c r="V341" s="51">
        <f t="shared" si="21"/>
        <v>27.3</v>
      </c>
      <c r="W341" s="52">
        <f t="shared" si="23"/>
        <v>-1.0900000000000001</v>
      </c>
    </row>
    <row r="342" spans="1:23" x14ac:dyDescent="0.3">
      <c r="A342" s="68" t="s">
        <v>324</v>
      </c>
      <c r="B342" s="68"/>
      <c r="C342" s="68">
        <v>45.88</v>
      </c>
      <c r="D342" s="68">
        <v>-2.4700000000000002</v>
      </c>
      <c r="E342" s="69">
        <v>2661301.4</v>
      </c>
      <c r="F342" s="70">
        <v>0.75694444444444453</v>
      </c>
      <c r="G342" s="63"/>
      <c r="H342" s="64"/>
      <c r="I342" s="55">
        <f>IF(H342="",0,COUNTA($H$2:H342))</f>
        <v>0</v>
      </c>
      <c r="J342" s="55"/>
      <c r="K342" s="55">
        <f>IF(J342="",0,COUNTA($J$2:J342))</f>
        <v>0</v>
      </c>
      <c r="L342" s="65"/>
      <c r="M342" s="55">
        <f>IF(L342="",0,COUNTA($L$2:L342))</f>
        <v>0</v>
      </c>
      <c r="N342" s="65"/>
      <c r="O342" s="55">
        <f>IF(N342="",0,COUNTA($N$2:N342))</f>
        <v>0</v>
      </c>
      <c r="P342" s="65"/>
      <c r="Q342" s="55">
        <f>IF(P342="",0,COUNTA(P$2:P342))</f>
        <v>0</v>
      </c>
      <c r="R342" s="65"/>
      <c r="S342" s="55">
        <f>IF(R342="",0,COUNTA(R$2:R342))</f>
        <v>0</v>
      </c>
      <c r="T342" s="50">
        <f t="shared" si="22"/>
        <v>0</v>
      </c>
      <c r="U342" s="51" t="str">
        <f t="shared" si="20"/>
        <v>QNBFB QNB FINANSBANK</v>
      </c>
      <c r="V342" s="51">
        <f t="shared" si="21"/>
        <v>45.88</v>
      </c>
      <c r="W342" s="52">
        <f t="shared" si="23"/>
        <v>-2.4700000000000002</v>
      </c>
    </row>
    <row r="343" spans="1:23" x14ac:dyDescent="0.3">
      <c r="A343" s="68" t="s">
        <v>325</v>
      </c>
      <c r="B343" s="68"/>
      <c r="C343" s="68">
        <v>91</v>
      </c>
      <c r="D343" s="68">
        <v>-1.99</v>
      </c>
      <c r="E343" s="69">
        <v>796473.2</v>
      </c>
      <c r="F343" s="70">
        <v>0.75694444444444453</v>
      </c>
      <c r="G343" s="63"/>
      <c r="H343" s="64"/>
      <c r="I343" s="55">
        <f>IF(H343="",0,COUNTA($H$2:H343))</f>
        <v>0</v>
      </c>
      <c r="J343" s="55"/>
      <c r="K343" s="55">
        <f>IF(J343="",0,COUNTA($J$2:J343))</f>
        <v>0</v>
      </c>
      <c r="L343" s="65"/>
      <c r="M343" s="55">
        <f>IF(L343="",0,COUNTA($L$2:L343))</f>
        <v>0</v>
      </c>
      <c r="N343" s="65"/>
      <c r="O343" s="55">
        <f>IF(N343="",0,COUNTA($N$2:N343))</f>
        <v>0</v>
      </c>
      <c r="P343" s="65"/>
      <c r="Q343" s="55">
        <f>IF(P343="",0,COUNTA(P$2:P343))</f>
        <v>0</v>
      </c>
      <c r="R343" s="65"/>
      <c r="S343" s="55">
        <f>IF(R343="",0,COUNTA(R$2:R343))</f>
        <v>0</v>
      </c>
      <c r="T343" s="50">
        <f t="shared" si="22"/>
        <v>0</v>
      </c>
      <c r="U343" s="51" t="str">
        <f t="shared" si="20"/>
        <v>QNBFL QNB FINANS FINANSAL KIRALAMA</v>
      </c>
      <c r="V343" s="51">
        <f t="shared" si="21"/>
        <v>91</v>
      </c>
      <c r="W343" s="52">
        <f t="shared" si="23"/>
        <v>-1.99</v>
      </c>
    </row>
    <row r="344" spans="1:23" x14ac:dyDescent="0.3">
      <c r="A344" s="68" t="s">
        <v>326</v>
      </c>
      <c r="B344" s="68"/>
      <c r="C344" s="68">
        <v>15.11</v>
      </c>
      <c r="D344" s="68">
        <v>7.0000000000000007E-2</v>
      </c>
      <c r="E344" s="69">
        <v>70950455.079999998</v>
      </c>
      <c r="F344" s="70">
        <v>0.75694444444444453</v>
      </c>
      <c r="G344" s="63"/>
      <c r="H344" s="64"/>
      <c r="I344" s="55">
        <f>IF(H344="",0,COUNTA($H$2:H344))</f>
        <v>0</v>
      </c>
      <c r="J344" s="55"/>
      <c r="K344" s="55">
        <f>IF(J344="",0,COUNTA($J$2:J344))</f>
        <v>0</v>
      </c>
      <c r="L344" s="65"/>
      <c r="M344" s="55">
        <f>IF(L344="",0,COUNTA($L$2:L344))</f>
        <v>0</v>
      </c>
      <c r="N344" s="65"/>
      <c r="O344" s="55">
        <f>IF(N344="",0,COUNTA($N$2:N344))</f>
        <v>0</v>
      </c>
      <c r="P344" s="65"/>
      <c r="Q344" s="55">
        <f>IF(P344="",0,COUNTA(P$2:P344))</f>
        <v>0</v>
      </c>
      <c r="R344" s="65"/>
      <c r="S344" s="55">
        <f>IF(R344="",0,COUNTA(R$2:R344))</f>
        <v>0</v>
      </c>
      <c r="T344" s="50">
        <f t="shared" si="22"/>
        <v>0</v>
      </c>
      <c r="U344" s="51" t="str">
        <f t="shared" si="20"/>
        <v>QUAGR QUA GRANITE HAYAL YAPI</v>
      </c>
      <c r="V344" s="51">
        <f t="shared" si="21"/>
        <v>15.11</v>
      </c>
      <c r="W344" s="52">
        <f t="shared" si="23"/>
        <v>7.0000000000000007E-2</v>
      </c>
    </row>
    <row r="345" spans="1:23" x14ac:dyDescent="0.3">
      <c r="A345" s="68" t="s">
        <v>327</v>
      </c>
      <c r="B345" s="68"/>
      <c r="C345" s="68">
        <v>13.77</v>
      </c>
      <c r="D345" s="68">
        <v>-10</v>
      </c>
      <c r="E345" s="69">
        <v>20414670.66</v>
      </c>
      <c r="F345" s="70">
        <v>0.75694444444444453</v>
      </c>
      <c r="G345" s="63"/>
      <c r="H345" s="64"/>
      <c r="I345" s="55">
        <f>IF(H345="",0,COUNTA($H$2:H345))</f>
        <v>0</v>
      </c>
      <c r="J345" s="55"/>
      <c r="K345" s="55">
        <f>IF(J345="",0,COUNTA($J$2:J345))</f>
        <v>0</v>
      </c>
      <c r="L345" s="65"/>
      <c r="M345" s="55">
        <f>IF(L345="",0,COUNTA($L$2:L345))</f>
        <v>0</v>
      </c>
      <c r="N345" s="65"/>
      <c r="O345" s="55">
        <f>IF(N345="",0,COUNTA($N$2:N345))</f>
        <v>0</v>
      </c>
      <c r="P345" s="65"/>
      <c r="Q345" s="55">
        <f>IF(P345="",0,COUNTA(P$2:P345))</f>
        <v>0</v>
      </c>
      <c r="R345" s="65"/>
      <c r="S345" s="55">
        <f>IF(R345="",0,COUNTA(R$2:R345))</f>
        <v>0</v>
      </c>
      <c r="T345" s="50">
        <f t="shared" si="22"/>
        <v>0</v>
      </c>
      <c r="U345" s="51" t="str">
        <f t="shared" si="20"/>
        <v>RALYH RAL YATIRIM HOLDING</v>
      </c>
      <c r="V345" s="51">
        <f t="shared" si="21"/>
        <v>13.77</v>
      </c>
      <c r="W345" s="52">
        <f t="shared" si="23"/>
        <v>-10</v>
      </c>
    </row>
    <row r="346" spans="1:23" x14ac:dyDescent="0.3">
      <c r="A346" s="68" t="s">
        <v>328</v>
      </c>
      <c r="B346" s="68"/>
      <c r="C346" s="68">
        <v>14.97</v>
      </c>
      <c r="D346" s="68">
        <v>5.42</v>
      </c>
      <c r="E346" s="69">
        <v>3381149.28</v>
      </c>
      <c r="F346" s="70">
        <v>0.75694444444444453</v>
      </c>
      <c r="G346" s="63"/>
      <c r="H346" s="64"/>
      <c r="I346" s="55">
        <f>IF(H346="",0,COUNTA($H$2:H346))</f>
        <v>0</v>
      </c>
      <c r="J346" s="55"/>
      <c r="K346" s="55">
        <f>IF(J346="",0,COUNTA($J$2:J346))</f>
        <v>0</v>
      </c>
      <c r="L346" s="65"/>
      <c r="M346" s="55">
        <f>IF(L346="",0,COUNTA($L$2:L346))</f>
        <v>0</v>
      </c>
      <c r="N346" s="65"/>
      <c r="O346" s="55">
        <f>IF(N346="",0,COUNTA($N$2:N346))</f>
        <v>0</v>
      </c>
      <c r="P346" s="65"/>
      <c r="Q346" s="55">
        <f>IF(P346="",0,COUNTA(P$2:P346))</f>
        <v>0</v>
      </c>
      <c r="R346" s="65"/>
      <c r="S346" s="55">
        <f>IF(R346="",0,COUNTA(R$2:R346))</f>
        <v>0</v>
      </c>
      <c r="T346" s="50">
        <f t="shared" si="22"/>
        <v>0</v>
      </c>
      <c r="U346" s="51" t="str">
        <f t="shared" si="20"/>
        <v>RAYSG RAY SIGORTA</v>
      </c>
      <c r="V346" s="51">
        <f t="shared" si="21"/>
        <v>14.97</v>
      </c>
      <c r="W346" s="52">
        <f t="shared" si="23"/>
        <v>5.42</v>
      </c>
    </row>
    <row r="347" spans="1:23" x14ac:dyDescent="0.3">
      <c r="A347" s="68" t="s">
        <v>329</v>
      </c>
      <c r="B347" s="68"/>
      <c r="C347" s="68">
        <v>2.09</v>
      </c>
      <c r="D347" s="68">
        <v>0</v>
      </c>
      <c r="E347" s="69">
        <v>789470.71</v>
      </c>
      <c r="F347" s="70">
        <v>0.75694444444444453</v>
      </c>
      <c r="G347" s="63"/>
      <c r="H347" s="64"/>
      <c r="I347" s="55">
        <f>IF(H347="",0,COUNTA($H$2:H347))</f>
        <v>0</v>
      </c>
      <c r="J347" s="55"/>
      <c r="K347" s="55">
        <f>IF(J347="",0,COUNTA($J$2:J347))</f>
        <v>0</v>
      </c>
      <c r="L347" s="65"/>
      <c r="M347" s="55">
        <f>IF(L347="",0,COUNTA($L$2:L347))</f>
        <v>0</v>
      </c>
      <c r="N347" s="65"/>
      <c r="O347" s="55">
        <f>IF(N347="",0,COUNTA($N$2:N347))</f>
        <v>0</v>
      </c>
      <c r="P347" s="65"/>
      <c r="Q347" s="55">
        <f>IF(P347="",0,COUNTA(P$2:P347))</f>
        <v>0</v>
      </c>
      <c r="R347" s="65"/>
      <c r="S347" s="55">
        <f>IF(R347="",0,COUNTA(R$2:R347))</f>
        <v>0</v>
      </c>
      <c r="T347" s="50">
        <f t="shared" si="22"/>
        <v>0</v>
      </c>
      <c r="U347" s="51" t="str">
        <f t="shared" si="20"/>
        <v>RHEAG RHEA GIRISIM</v>
      </c>
      <c r="V347" s="51">
        <f t="shared" si="21"/>
        <v>2.09</v>
      </c>
      <c r="W347" s="52">
        <f t="shared" si="23"/>
        <v>0</v>
      </c>
    </row>
    <row r="348" spans="1:23" x14ac:dyDescent="0.3">
      <c r="A348" s="68" t="s">
        <v>936</v>
      </c>
      <c r="B348" s="68"/>
      <c r="C348" s="68">
        <v>15.91</v>
      </c>
      <c r="D348" s="68">
        <v>9.9499999999999993</v>
      </c>
      <c r="E348" s="69">
        <v>15463263.109999999</v>
      </c>
      <c r="F348" s="70">
        <v>0.75694444444444453</v>
      </c>
      <c r="G348" s="63"/>
      <c r="H348" s="64"/>
      <c r="I348" s="55">
        <f>IF(H348="",0,COUNTA($H$2:H348))</f>
        <v>0</v>
      </c>
      <c r="J348" s="55"/>
      <c r="K348" s="55">
        <f>IF(J348="",0,COUNTA($J$2:J348))</f>
        <v>0</v>
      </c>
      <c r="L348" s="65"/>
      <c r="M348" s="55">
        <f>IF(L348="",0,COUNTA($L$2:L348))</f>
        <v>0</v>
      </c>
      <c r="N348" s="65"/>
      <c r="O348" s="55">
        <f>IF(N348="",0,COUNTA($N$2:N348))</f>
        <v>0</v>
      </c>
      <c r="P348" s="65"/>
      <c r="Q348" s="55">
        <f>IF(P348="",0,COUNTA(P$2:P348))</f>
        <v>0</v>
      </c>
      <c r="R348" s="65"/>
      <c r="S348" s="55">
        <f>IF(R348="",0,COUNTA(R$2:R348))</f>
        <v>0</v>
      </c>
      <c r="T348" s="50">
        <f t="shared" si="22"/>
        <v>0</v>
      </c>
      <c r="U348" s="51" t="str">
        <f t="shared" si="20"/>
        <v>RNPOL RAINBOW POLIKARBONAT</v>
      </c>
      <c r="V348" s="51">
        <f t="shared" si="21"/>
        <v>15.91</v>
      </c>
      <c r="W348" s="52">
        <f t="shared" si="23"/>
        <v>9.9499999999999993</v>
      </c>
    </row>
    <row r="349" spans="1:23" x14ac:dyDescent="0.3">
      <c r="A349" s="68" t="s">
        <v>330</v>
      </c>
      <c r="B349" s="68"/>
      <c r="C349" s="68">
        <v>15.11</v>
      </c>
      <c r="D349" s="68">
        <v>-3.51</v>
      </c>
      <c r="E349" s="69">
        <v>3116435.35</v>
      </c>
      <c r="F349" s="70">
        <v>0.75694444444444453</v>
      </c>
      <c r="G349" s="63"/>
      <c r="H349" s="64"/>
      <c r="I349" s="55">
        <f>IF(H349="",0,COUNTA($H$2:H349))</f>
        <v>0</v>
      </c>
      <c r="J349" s="55"/>
      <c r="K349" s="55">
        <f>IF(J349="",0,COUNTA($J$2:J349))</f>
        <v>0</v>
      </c>
      <c r="L349" s="65"/>
      <c r="M349" s="55">
        <f>IF(L349="",0,COUNTA($L$2:L349))</f>
        <v>0</v>
      </c>
      <c r="N349" s="65"/>
      <c r="O349" s="55">
        <f>IF(N349="",0,COUNTA($N$2:N349))</f>
        <v>0</v>
      </c>
      <c r="P349" s="65"/>
      <c r="Q349" s="55">
        <f>IF(P349="",0,COUNTA(P$2:P349))</f>
        <v>0</v>
      </c>
      <c r="R349" s="65"/>
      <c r="S349" s="55">
        <f>IF(R349="",0,COUNTA(R$2:R349))</f>
        <v>0</v>
      </c>
      <c r="T349" s="50">
        <f t="shared" si="22"/>
        <v>0</v>
      </c>
      <c r="U349" s="51" t="str">
        <f t="shared" si="20"/>
        <v>RODRG RODRIGO TEKSTIL</v>
      </c>
      <c r="V349" s="51">
        <f t="shared" si="21"/>
        <v>15.11</v>
      </c>
      <c r="W349" s="52">
        <f t="shared" si="23"/>
        <v>-3.51</v>
      </c>
    </row>
    <row r="350" spans="1:23" x14ac:dyDescent="0.3">
      <c r="A350" s="68" t="s">
        <v>331</v>
      </c>
      <c r="B350" s="68"/>
      <c r="C350" s="68">
        <v>3.35</v>
      </c>
      <c r="D350" s="68">
        <v>-4.29</v>
      </c>
      <c r="E350" s="69">
        <v>284835.76</v>
      </c>
      <c r="F350" s="70">
        <v>0.75694444444444453</v>
      </c>
      <c r="G350" s="63"/>
      <c r="H350" s="64"/>
      <c r="I350" s="55">
        <f>IF(H350="",0,COUNTA($H$2:H350))</f>
        <v>0</v>
      </c>
      <c r="J350" s="55"/>
      <c r="K350" s="55">
        <f>IF(J350="",0,COUNTA($J$2:J350))</f>
        <v>0</v>
      </c>
      <c r="L350" s="65"/>
      <c r="M350" s="55">
        <f>IF(L350="",0,COUNTA($L$2:L350))</f>
        <v>0</v>
      </c>
      <c r="N350" s="65"/>
      <c r="O350" s="55">
        <f>IF(N350="",0,COUNTA($N$2:N350))</f>
        <v>0</v>
      </c>
      <c r="P350" s="65"/>
      <c r="Q350" s="55">
        <f>IF(P350="",0,COUNTA(P$2:P350))</f>
        <v>0</v>
      </c>
      <c r="R350" s="65"/>
      <c r="S350" s="55">
        <f>IF(R350="",0,COUNTA(R$2:R350))</f>
        <v>0</v>
      </c>
      <c r="T350" s="50">
        <f t="shared" si="22"/>
        <v>0</v>
      </c>
      <c r="U350" s="51" t="str">
        <f t="shared" si="20"/>
        <v>ROYAL ROYAL HALI</v>
      </c>
      <c r="V350" s="51">
        <f t="shared" si="21"/>
        <v>3.35</v>
      </c>
      <c r="W350" s="52">
        <f t="shared" si="23"/>
        <v>-4.29</v>
      </c>
    </row>
    <row r="351" spans="1:23" x14ac:dyDescent="0.3">
      <c r="A351" s="68" t="s">
        <v>332</v>
      </c>
      <c r="B351" s="68"/>
      <c r="C351" s="68">
        <v>21.96</v>
      </c>
      <c r="D351" s="68">
        <v>-0.63</v>
      </c>
      <c r="E351" s="69">
        <v>44433075.759999998</v>
      </c>
      <c r="F351" s="70">
        <v>0.75694444444444453</v>
      </c>
      <c r="G351" s="63"/>
      <c r="H351" s="64"/>
      <c r="I351" s="55">
        <f>IF(H351="",0,COUNTA($H$2:H351))</f>
        <v>0</v>
      </c>
      <c r="J351" s="55"/>
      <c r="K351" s="55">
        <f>IF(J351="",0,COUNTA($J$2:J351))</f>
        <v>0</v>
      </c>
      <c r="L351" s="65" t="s">
        <v>914</v>
      </c>
      <c r="M351" s="55">
        <f>IF(L351="",0,COUNTA($L$2:L351))</f>
        <v>13</v>
      </c>
      <c r="N351" s="65"/>
      <c r="O351" s="55">
        <f>IF(N351="",0,COUNTA($N$2:N351))</f>
        <v>0</v>
      </c>
      <c r="P351" s="65"/>
      <c r="Q351" s="55">
        <f>IF(P351="",0,COUNTA(P$2:P351))</f>
        <v>0</v>
      </c>
      <c r="R351" s="65"/>
      <c r="S351" s="55">
        <f>IF(R351="",0,COUNTA(R$2:R351))</f>
        <v>0</v>
      </c>
      <c r="T351" s="50">
        <f t="shared" si="22"/>
        <v>1</v>
      </c>
      <c r="U351" s="51" t="str">
        <f t="shared" si="20"/>
        <v>RTALB RTA LABORATUVARLARI</v>
      </c>
      <c r="V351" s="51">
        <f t="shared" si="21"/>
        <v>21.96</v>
      </c>
      <c r="W351" s="52">
        <f t="shared" si="23"/>
        <v>-0.63</v>
      </c>
    </row>
    <row r="352" spans="1:23" x14ac:dyDescent="0.3">
      <c r="A352" s="68" t="s">
        <v>333</v>
      </c>
      <c r="B352" s="68"/>
      <c r="C352" s="68">
        <v>3.89</v>
      </c>
      <c r="D352" s="68">
        <v>0.26</v>
      </c>
      <c r="E352" s="69">
        <v>18722644.359999999</v>
      </c>
      <c r="F352" s="70">
        <v>0.75694444444444453</v>
      </c>
      <c r="G352" s="63"/>
      <c r="H352" s="64"/>
      <c r="I352" s="55">
        <f>IF(H352="",0,COUNTA($H$2:H352))</f>
        <v>0</v>
      </c>
      <c r="J352" s="55"/>
      <c r="K352" s="55">
        <f>IF(J352="",0,COUNTA($J$2:J352))</f>
        <v>0</v>
      </c>
      <c r="L352" s="65"/>
      <c r="M352" s="55">
        <f>IF(L352="",0,COUNTA($L$2:L352))</f>
        <v>0</v>
      </c>
      <c r="N352" s="65"/>
      <c r="O352" s="55">
        <f>IF(N352="",0,COUNTA($N$2:N352))</f>
        <v>0</v>
      </c>
      <c r="P352" s="65"/>
      <c r="Q352" s="55">
        <f>IF(P352="",0,COUNTA(P$2:P352))</f>
        <v>0</v>
      </c>
      <c r="R352" s="65"/>
      <c r="S352" s="55">
        <f>IF(R352="",0,COUNTA(R$2:R352))</f>
        <v>0</v>
      </c>
      <c r="T352" s="50">
        <f t="shared" si="22"/>
        <v>0</v>
      </c>
      <c r="U352" s="51" t="str">
        <f t="shared" si="20"/>
        <v>RYGYO REYSAS GMYO</v>
      </c>
      <c r="V352" s="51">
        <f t="shared" si="21"/>
        <v>3.89</v>
      </c>
      <c r="W352" s="52">
        <f t="shared" si="23"/>
        <v>0.26</v>
      </c>
    </row>
    <row r="353" spans="1:23" x14ac:dyDescent="0.3">
      <c r="A353" s="68" t="s">
        <v>334</v>
      </c>
      <c r="B353" s="68"/>
      <c r="C353" s="68">
        <v>5.78</v>
      </c>
      <c r="D353" s="68">
        <v>-2.0299999999999998</v>
      </c>
      <c r="E353" s="69">
        <v>26641082.789999999</v>
      </c>
      <c r="F353" s="70">
        <v>0.75694444444444453</v>
      </c>
      <c r="G353" s="63"/>
      <c r="H353" s="64"/>
      <c r="I353" s="55">
        <f>IF(H353="",0,COUNTA($H$2:H353))</f>
        <v>0</v>
      </c>
      <c r="J353" s="55"/>
      <c r="K353" s="55">
        <f>IF(J353="",0,COUNTA($J$2:J353))</f>
        <v>0</v>
      </c>
      <c r="L353" s="65"/>
      <c r="M353" s="55">
        <f>IF(L353="",0,COUNTA($L$2:L353))</f>
        <v>0</v>
      </c>
      <c r="N353" s="65"/>
      <c r="O353" s="55">
        <f>IF(N353="",0,COUNTA($N$2:N353))</f>
        <v>0</v>
      </c>
      <c r="P353" s="65"/>
      <c r="Q353" s="55">
        <f>IF(P353="",0,COUNTA(P$2:P353))</f>
        <v>0</v>
      </c>
      <c r="R353" s="65"/>
      <c r="S353" s="55">
        <f>IF(R353="",0,COUNTA(R$2:R353))</f>
        <v>0</v>
      </c>
      <c r="T353" s="50">
        <f t="shared" si="22"/>
        <v>0</v>
      </c>
      <c r="U353" s="51" t="str">
        <f t="shared" si="20"/>
        <v>RYSAS REYSAS LOJISTIK</v>
      </c>
      <c r="V353" s="51">
        <f t="shared" si="21"/>
        <v>5.78</v>
      </c>
      <c r="W353" s="52">
        <f t="shared" si="23"/>
        <v>-2.0299999999999998</v>
      </c>
    </row>
    <row r="354" spans="1:23" x14ac:dyDescent="0.3">
      <c r="A354" s="68" t="s">
        <v>335</v>
      </c>
      <c r="B354" s="68"/>
      <c r="C354" s="68">
        <v>7.85</v>
      </c>
      <c r="D354" s="68">
        <v>-2.48</v>
      </c>
      <c r="E354" s="69">
        <v>11520390.279999999</v>
      </c>
      <c r="F354" s="70">
        <v>0.75694444444444453</v>
      </c>
      <c r="G354" s="63"/>
      <c r="H354" s="64"/>
      <c r="I354" s="55">
        <f>IF(H354="",0,COUNTA($H$2:H354))</f>
        <v>0</v>
      </c>
      <c r="J354" s="55"/>
      <c r="K354" s="55">
        <f>IF(J354="",0,COUNTA($J$2:J354))</f>
        <v>0</v>
      </c>
      <c r="L354" s="65"/>
      <c r="M354" s="55">
        <f>IF(L354="",0,COUNTA($L$2:L354))</f>
        <v>0</v>
      </c>
      <c r="N354" s="65"/>
      <c r="O354" s="55">
        <f>IF(N354="",0,COUNTA($N$2:N354))</f>
        <v>0</v>
      </c>
      <c r="P354" s="65"/>
      <c r="Q354" s="55">
        <f>IF(P354="",0,COUNTA(P$2:P354))</f>
        <v>0</v>
      </c>
      <c r="R354" s="65"/>
      <c r="S354" s="55">
        <f>IF(R354="",0,COUNTA(R$2:R354))</f>
        <v>0</v>
      </c>
      <c r="T354" s="50">
        <f t="shared" si="22"/>
        <v>0</v>
      </c>
      <c r="U354" s="51" t="str">
        <f t="shared" si="20"/>
        <v>SAFKR SAFKAR EGE SOGUTMACILIK</v>
      </c>
      <c r="V354" s="51">
        <f t="shared" si="21"/>
        <v>7.85</v>
      </c>
      <c r="W354" s="52">
        <f t="shared" si="23"/>
        <v>-2.48</v>
      </c>
    </row>
    <row r="355" spans="1:23" x14ac:dyDescent="0.3">
      <c r="A355" s="68" t="s">
        <v>336</v>
      </c>
      <c r="B355" s="68"/>
      <c r="C355" s="68">
        <v>14.36</v>
      </c>
      <c r="D355" s="68">
        <v>-1.78</v>
      </c>
      <c r="E355" s="69">
        <v>869171309.71000004</v>
      </c>
      <c r="F355" s="70">
        <v>0.75694444444444453</v>
      </c>
      <c r="G355" s="63"/>
      <c r="H355" s="64"/>
      <c r="I355" s="55">
        <f>IF(H355="",0,COUNTA($H$2:H355))</f>
        <v>0</v>
      </c>
      <c r="J355" s="55"/>
      <c r="K355" s="55">
        <f>IF(J355="",0,COUNTA($J$2:J355))</f>
        <v>0</v>
      </c>
      <c r="L355" s="65"/>
      <c r="M355" s="55">
        <f>IF(L355="",0,COUNTA($L$2:L355))</f>
        <v>0</v>
      </c>
      <c r="N355" s="65"/>
      <c r="O355" s="55">
        <f>IF(N355="",0,COUNTA($N$2:N355))</f>
        <v>0</v>
      </c>
      <c r="P355" s="65"/>
      <c r="Q355" s="55">
        <f>IF(P355="",0,COUNTA(P$2:P355))</f>
        <v>0</v>
      </c>
      <c r="R355" s="65"/>
      <c r="S355" s="55">
        <f>IF(R355="",0,COUNTA(R$2:R355))</f>
        <v>0</v>
      </c>
      <c r="T355" s="50">
        <f t="shared" si="22"/>
        <v>0</v>
      </c>
      <c r="U355" s="51" t="str">
        <f t="shared" si="20"/>
        <v>SAHOL SABANCI HOLDING</v>
      </c>
      <c r="V355" s="51">
        <f t="shared" si="21"/>
        <v>14.36</v>
      </c>
      <c r="W355" s="52">
        <f t="shared" si="23"/>
        <v>-1.78</v>
      </c>
    </row>
    <row r="356" spans="1:23" x14ac:dyDescent="0.3">
      <c r="A356" s="68" t="s">
        <v>337</v>
      </c>
      <c r="B356" s="68"/>
      <c r="C356" s="68">
        <v>4.49</v>
      </c>
      <c r="D356" s="68">
        <v>-2.81</v>
      </c>
      <c r="E356" s="69">
        <v>6522068.7800000003</v>
      </c>
      <c r="F356" s="70">
        <v>0.75694444444444453</v>
      </c>
      <c r="G356" s="63"/>
      <c r="H356" s="64"/>
      <c r="I356" s="55">
        <f>IF(H356="",0,COUNTA($H$2:H356))</f>
        <v>0</v>
      </c>
      <c r="J356" s="55"/>
      <c r="K356" s="55">
        <f>IF(J356="",0,COUNTA($J$2:J356))</f>
        <v>0</v>
      </c>
      <c r="L356" s="65"/>
      <c r="M356" s="55">
        <f>IF(L356="",0,COUNTA($L$2:L356))</f>
        <v>0</v>
      </c>
      <c r="N356" s="65"/>
      <c r="O356" s="55">
        <f>IF(N356="",0,COUNTA($N$2:N356))</f>
        <v>0</v>
      </c>
      <c r="P356" s="65"/>
      <c r="Q356" s="55">
        <f>IF(P356="",0,COUNTA(P$2:P356))</f>
        <v>0</v>
      </c>
      <c r="R356" s="65"/>
      <c r="S356" s="55">
        <f>IF(R356="",0,COUNTA(R$2:R356))</f>
        <v>0</v>
      </c>
      <c r="T356" s="50">
        <f t="shared" si="22"/>
        <v>0</v>
      </c>
      <c r="U356" s="51" t="str">
        <f t="shared" si="20"/>
        <v>SAMAT SARAY MATBAACILIK</v>
      </c>
      <c r="V356" s="51">
        <f t="shared" si="21"/>
        <v>4.49</v>
      </c>
      <c r="W356" s="52">
        <f t="shared" si="23"/>
        <v>-2.81</v>
      </c>
    </row>
    <row r="357" spans="1:23" x14ac:dyDescent="0.3">
      <c r="A357" s="84" t="s">
        <v>338</v>
      </c>
      <c r="B357" s="68"/>
      <c r="C357" s="68">
        <v>5.35</v>
      </c>
      <c r="D357" s="68">
        <v>2.4900000000000002</v>
      </c>
      <c r="E357" s="69">
        <v>2429821.7000000002</v>
      </c>
      <c r="F357" s="70">
        <v>0.75694444444444453</v>
      </c>
      <c r="G357" s="63"/>
      <c r="H357" s="64"/>
      <c r="I357" s="55">
        <f>IF(H357="",0,COUNTA($H$2:H357))</f>
        <v>0</v>
      </c>
      <c r="J357" s="55"/>
      <c r="K357" s="55">
        <f>IF(J357="",0,COUNTA($J$2:J357))</f>
        <v>0</v>
      </c>
      <c r="L357" s="65"/>
      <c r="M357" s="55">
        <f>IF(L357="",0,COUNTA($L$2:L357))</f>
        <v>0</v>
      </c>
      <c r="N357" s="65"/>
      <c r="O357" s="55">
        <f>IF(N357="",0,COUNTA($N$2:N357))</f>
        <v>0</v>
      </c>
      <c r="P357" s="65"/>
      <c r="Q357" s="55">
        <f>IF(P357="",0,COUNTA(P$2:P357))</f>
        <v>0</v>
      </c>
      <c r="R357" s="65"/>
      <c r="S357" s="55">
        <f>IF(R357="",0,COUNTA(R$2:R357))</f>
        <v>0</v>
      </c>
      <c r="T357" s="50">
        <f t="shared" si="22"/>
        <v>0</v>
      </c>
      <c r="U357" s="51" t="str">
        <f t="shared" si="20"/>
        <v>SANEL SANEL MUHENDISLIK</v>
      </c>
      <c r="V357" s="51">
        <f t="shared" si="21"/>
        <v>5.35</v>
      </c>
      <c r="W357" s="52">
        <f t="shared" si="23"/>
        <v>2.4900000000000002</v>
      </c>
    </row>
    <row r="358" spans="1:23" x14ac:dyDescent="0.3">
      <c r="A358" s="68" t="s">
        <v>339</v>
      </c>
      <c r="B358" s="68"/>
      <c r="C358" s="68">
        <v>34.299999999999997</v>
      </c>
      <c r="D358" s="68">
        <v>0.59</v>
      </c>
      <c r="E358" s="69">
        <v>5876506.6799999997</v>
      </c>
      <c r="F358" s="70">
        <v>0.75694444444444453</v>
      </c>
      <c r="G358" s="63"/>
      <c r="H358" s="64"/>
      <c r="I358" s="55">
        <f>IF(H358="",0,COUNTA($H$2:H358))</f>
        <v>0</v>
      </c>
      <c r="J358" s="55"/>
      <c r="K358" s="55">
        <f>IF(J358="",0,COUNTA($J$2:J358))</f>
        <v>0</v>
      </c>
      <c r="L358" s="65"/>
      <c r="M358" s="55">
        <f>IF(L358="",0,COUNTA($L$2:L358))</f>
        <v>0</v>
      </c>
      <c r="N358" s="65"/>
      <c r="O358" s="55">
        <f>IF(N358="",0,COUNTA($N$2:N358))</f>
        <v>0</v>
      </c>
      <c r="P358" s="65"/>
      <c r="Q358" s="55">
        <f>IF(P358="",0,COUNTA(P$2:P358))</f>
        <v>0</v>
      </c>
      <c r="R358" s="65"/>
      <c r="S358" s="55">
        <f>IF(R358="",0,COUNTA(R$2:R358))</f>
        <v>0</v>
      </c>
      <c r="T358" s="50">
        <f t="shared" si="22"/>
        <v>0</v>
      </c>
      <c r="U358" s="51" t="str">
        <f t="shared" si="20"/>
        <v>SANFM SANIFOAM SUNGER</v>
      </c>
      <c r="V358" s="51">
        <f t="shared" si="21"/>
        <v>34.299999999999997</v>
      </c>
      <c r="W358" s="52">
        <f t="shared" si="23"/>
        <v>0.59</v>
      </c>
    </row>
    <row r="359" spans="1:23" x14ac:dyDescent="0.3">
      <c r="A359" s="68" t="s">
        <v>340</v>
      </c>
      <c r="B359" s="68"/>
      <c r="C359" s="68">
        <v>10.58</v>
      </c>
      <c r="D359" s="68">
        <v>-1.4</v>
      </c>
      <c r="E359" s="69">
        <v>10691262.82</v>
      </c>
      <c r="F359" s="70">
        <v>0.75694444444444453</v>
      </c>
      <c r="G359" s="63"/>
      <c r="H359" s="64"/>
      <c r="I359" s="55">
        <f>IF(H359="",0,COUNTA($H$2:H359))</f>
        <v>0</v>
      </c>
      <c r="J359" s="55"/>
      <c r="K359" s="55">
        <f>IF(J359="",0,COUNTA($J$2:J359))</f>
        <v>0</v>
      </c>
      <c r="L359" s="65"/>
      <c r="M359" s="55">
        <f>IF(L359="",0,COUNTA($L$2:L359))</f>
        <v>0</v>
      </c>
      <c r="N359" s="65"/>
      <c r="O359" s="55">
        <f>IF(N359="",0,COUNTA($N$2:N359))</f>
        <v>0</v>
      </c>
      <c r="P359" s="65"/>
      <c r="Q359" s="55">
        <f>IF(P359="",0,COUNTA(P$2:P359))</f>
        <v>0</v>
      </c>
      <c r="R359" s="65"/>
      <c r="S359" s="55">
        <f>IF(R359="",0,COUNTA(R$2:R359))</f>
        <v>0</v>
      </c>
      <c r="T359" s="50">
        <f t="shared" si="22"/>
        <v>0</v>
      </c>
      <c r="U359" s="51" t="str">
        <f t="shared" si="20"/>
        <v>SANKO SANKO PAZARLAMA</v>
      </c>
      <c r="V359" s="51">
        <f t="shared" si="21"/>
        <v>10.58</v>
      </c>
      <c r="W359" s="52">
        <f t="shared" si="23"/>
        <v>-1.4</v>
      </c>
    </row>
    <row r="360" spans="1:23" x14ac:dyDescent="0.3">
      <c r="A360" s="68" t="s">
        <v>341</v>
      </c>
      <c r="B360" s="68"/>
      <c r="C360" s="68">
        <v>21.22</v>
      </c>
      <c r="D360" s="68">
        <v>-0.84</v>
      </c>
      <c r="E360" s="69">
        <v>25712204.120000001</v>
      </c>
      <c r="F360" s="70">
        <v>0.75694444444444453</v>
      </c>
      <c r="G360" s="63"/>
      <c r="H360" s="64"/>
      <c r="I360" s="55">
        <f>IF(H360="",0,COUNTA($H$2:H360))</f>
        <v>0</v>
      </c>
      <c r="J360" s="55"/>
      <c r="K360" s="55">
        <f>IF(J360="",0,COUNTA($J$2:J360))</f>
        <v>0</v>
      </c>
      <c r="L360" s="65"/>
      <c r="M360" s="55">
        <f>IF(L360="",0,COUNTA($L$2:L360))</f>
        <v>0</v>
      </c>
      <c r="N360" s="65"/>
      <c r="O360" s="55">
        <f>IF(N360="",0,COUNTA($N$2:N360))</f>
        <v>0</v>
      </c>
      <c r="P360" s="65"/>
      <c r="Q360" s="55">
        <f>IF(P360="",0,COUNTA(P$2:P360))</f>
        <v>0</v>
      </c>
      <c r="R360" s="65"/>
      <c r="S360" s="55">
        <f>IF(R360="",0,COUNTA(R$2:R360))</f>
        <v>0</v>
      </c>
      <c r="T360" s="50">
        <f t="shared" si="22"/>
        <v>0</v>
      </c>
      <c r="U360" s="51" t="str">
        <f t="shared" si="20"/>
        <v>SARKY SARKUYSAN</v>
      </c>
      <c r="V360" s="51">
        <f t="shared" si="21"/>
        <v>21.22</v>
      </c>
      <c r="W360" s="52">
        <f t="shared" si="23"/>
        <v>-0.84</v>
      </c>
    </row>
    <row r="361" spans="1:23" x14ac:dyDescent="0.3">
      <c r="A361" s="68" t="s">
        <v>342</v>
      </c>
      <c r="B361" s="68"/>
      <c r="C361" s="68">
        <v>47.02</v>
      </c>
      <c r="D361" s="68">
        <v>-2.93</v>
      </c>
      <c r="E361" s="69">
        <v>986609714.51999998</v>
      </c>
      <c r="F361" s="70">
        <v>0.75694444444444453</v>
      </c>
      <c r="G361" s="63"/>
      <c r="H361" s="64"/>
      <c r="I361" s="55">
        <f>IF(H361="",0,COUNTA($H$2:H361))</f>
        <v>0</v>
      </c>
      <c r="J361" s="55"/>
      <c r="K361" s="55">
        <f>IF(J361="",0,COUNTA($J$2:J361))</f>
        <v>0</v>
      </c>
      <c r="L361" s="65"/>
      <c r="M361" s="55">
        <f>IF(L361="",0,COUNTA($L$2:L361))</f>
        <v>0</v>
      </c>
      <c r="N361" s="65"/>
      <c r="O361" s="55">
        <f>IF(N361="",0,COUNTA($N$2:N361))</f>
        <v>0</v>
      </c>
      <c r="P361" s="65"/>
      <c r="Q361" s="55">
        <f>IF(P361="",0,COUNTA(P$2:P361))</f>
        <v>0</v>
      </c>
      <c r="R361" s="65"/>
      <c r="S361" s="55">
        <f>IF(R361="",0,COUNTA(R$2:R361))</f>
        <v>0</v>
      </c>
      <c r="T361" s="50">
        <f t="shared" si="22"/>
        <v>0</v>
      </c>
      <c r="U361" s="51" t="str">
        <f t="shared" si="20"/>
        <v>SASA SASA POLYESTER</v>
      </c>
      <c r="V361" s="51">
        <f t="shared" si="21"/>
        <v>47.02</v>
      </c>
      <c r="W361" s="52">
        <f t="shared" si="23"/>
        <v>-2.93</v>
      </c>
    </row>
    <row r="362" spans="1:23" x14ac:dyDescent="0.3">
      <c r="A362" s="68" t="s">
        <v>343</v>
      </c>
      <c r="B362" s="68"/>
      <c r="C362" s="68">
        <v>30.12</v>
      </c>
      <c r="D362" s="68">
        <v>0.67</v>
      </c>
      <c r="E362" s="69">
        <v>24855805.859999999</v>
      </c>
      <c r="F362" s="70">
        <v>0.75694444444444453</v>
      </c>
      <c r="G362" s="63"/>
      <c r="H362" s="64"/>
      <c r="I362" s="55">
        <f>IF(H362="",0,COUNTA($H$2:H362))</f>
        <v>0</v>
      </c>
      <c r="J362" s="55"/>
      <c r="K362" s="55">
        <f>IF(J362="",0,COUNTA($J$2:J362))</f>
        <v>0</v>
      </c>
      <c r="L362" s="65"/>
      <c r="M362" s="55">
        <f>IF(L362="",0,COUNTA($L$2:L362))</f>
        <v>0</v>
      </c>
      <c r="N362" s="65"/>
      <c r="O362" s="55">
        <f>IF(N362="",0,COUNTA($N$2:N362))</f>
        <v>0</v>
      </c>
      <c r="P362" s="65"/>
      <c r="Q362" s="55">
        <f>IF(P362="",0,COUNTA(P$2:P362))</f>
        <v>0</v>
      </c>
      <c r="R362" s="65"/>
      <c r="S362" s="55">
        <f>IF(R362="",0,COUNTA(R$2:R362))</f>
        <v>0</v>
      </c>
      <c r="T362" s="50">
        <f t="shared" si="22"/>
        <v>0</v>
      </c>
      <c r="U362" s="51" t="str">
        <f t="shared" si="20"/>
        <v>SAYAS SAY YENILENEBILIR ENERJI</v>
      </c>
      <c r="V362" s="51">
        <f t="shared" si="21"/>
        <v>30.12</v>
      </c>
      <c r="W362" s="52">
        <f t="shared" si="23"/>
        <v>0.67</v>
      </c>
    </row>
    <row r="363" spans="1:23" x14ac:dyDescent="0.3">
      <c r="A363" s="68" t="s">
        <v>344</v>
      </c>
      <c r="B363" s="68"/>
      <c r="C363" s="68">
        <v>5.22</v>
      </c>
      <c r="D363" s="68">
        <v>-2.79</v>
      </c>
      <c r="E363" s="69">
        <v>9850299.1899999995</v>
      </c>
      <c r="F363" s="70">
        <v>0.75694444444444453</v>
      </c>
      <c r="G363" s="63"/>
      <c r="H363" s="64"/>
      <c r="I363" s="55">
        <f>IF(H363="",0,COUNTA($H$2:H363))</f>
        <v>0</v>
      </c>
      <c r="J363" s="55"/>
      <c r="K363" s="55">
        <f>IF(J363="",0,COUNTA($J$2:J363))</f>
        <v>0</v>
      </c>
      <c r="L363" s="65"/>
      <c r="M363" s="55">
        <f>IF(L363="",0,COUNTA($L$2:L363))</f>
        <v>0</v>
      </c>
      <c r="N363" s="65"/>
      <c r="O363" s="55">
        <f>IF(N363="",0,COUNTA($N$2:N363))</f>
        <v>0</v>
      </c>
      <c r="P363" s="65"/>
      <c r="Q363" s="55">
        <f>IF(P363="",0,COUNTA(P$2:P363))</f>
        <v>0</v>
      </c>
      <c r="R363" s="65"/>
      <c r="S363" s="55">
        <f>IF(R363="",0,COUNTA(R$2:R363))</f>
        <v>0</v>
      </c>
      <c r="T363" s="50">
        <f t="shared" si="22"/>
        <v>0</v>
      </c>
      <c r="U363" s="51" t="str">
        <f t="shared" si="20"/>
        <v>SEKFK SEKER FIN. KIR.</v>
      </c>
      <c r="V363" s="51">
        <f t="shared" si="21"/>
        <v>5.22</v>
      </c>
      <c r="W363" s="52">
        <f t="shared" si="23"/>
        <v>-2.79</v>
      </c>
    </row>
    <row r="364" spans="1:23" x14ac:dyDescent="0.3">
      <c r="A364" s="68" t="s">
        <v>345</v>
      </c>
      <c r="B364" s="68"/>
      <c r="C364" s="68">
        <v>19.77</v>
      </c>
      <c r="D364" s="68">
        <v>-3.28</v>
      </c>
      <c r="E364" s="69">
        <v>18051976.02</v>
      </c>
      <c r="F364" s="70">
        <v>0.75694444444444453</v>
      </c>
      <c r="G364" s="63"/>
      <c r="H364" s="64"/>
      <c r="I364" s="55">
        <f>IF(H364="",0,COUNTA($H$2:H364))</f>
        <v>0</v>
      </c>
      <c r="J364" s="55"/>
      <c r="K364" s="55">
        <f>IF(J364="",0,COUNTA($J$2:J364))</f>
        <v>0</v>
      </c>
      <c r="L364" s="65"/>
      <c r="M364" s="55">
        <f>IF(L364="",0,COUNTA($L$2:L364))</f>
        <v>0</v>
      </c>
      <c r="N364" s="65"/>
      <c r="O364" s="55">
        <f>IF(N364="",0,COUNTA($N$2:N364))</f>
        <v>0</v>
      </c>
      <c r="P364" s="65"/>
      <c r="Q364" s="55">
        <f>IF(P364="",0,COUNTA(P$2:P364))</f>
        <v>0</v>
      </c>
      <c r="R364" s="65"/>
      <c r="S364" s="55">
        <f>IF(R364="",0,COUNTA(R$2:R364))</f>
        <v>0</v>
      </c>
      <c r="T364" s="50">
        <f t="shared" si="22"/>
        <v>0</v>
      </c>
      <c r="U364" s="51" t="str">
        <f t="shared" si="20"/>
        <v>SEKUR SEKURO PLASTIK</v>
      </c>
      <c r="V364" s="51">
        <f t="shared" si="21"/>
        <v>19.77</v>
      </c>
      <c r="W364" s="52">
        <f t="shared" si="23"/>
        <v>-3.28</v>
      </c>
    </row>
    <row r="365" spans="1:23" x14ac:dyDescent="0.3">
      <c r="A365" s="68" t="s">
        <v>346</v>
      </c>
      <c r="B365" s="68"/>
      <c r="C365" s="68">
        <v>11.6</v>
      </c>
      <c r="D365" s="68">
        <v>-2.11</v>
      </c>
      <c r="E365" s="69">
        <v>34243192.280000001</v>
      </c>
      <c r="F365" s="70">
        <v>0.75694444444444453</v>
      </c>
      <c r="G365" s="63"/>
      <c r="H365" s="64"/>
      <c r="I365" s="55">
        <f>IF(H365="",0,COUNTA($H$2:H365))</f>
        <v>0</v>
      </c>
      <c r="J365" s="55"/>
      <c r="K365" s="55">
        <f>IF(J365="",0,COUNTA($J$2:J365))</f>
        <v>0</v>
      </c>
      <c r="L365" s="65" t="s">
        <v>914</v>
      </c>
      <c r="M365" s="55">
        <f>IF(L365="",0,COUNTA($L$2:L365))</f>
        <v>14</v>
      </c>
      <c r="N365" s="65"/>
      <c r="O365" s="55">
        <f>IF(N365="",0,COUNTA($N$2:N365))</f>
        <v>0</v>
      </c>
      <c r="P365" s="65"/>
      <c r="Q365" s="55">
        <f>IF(P365="",0,COUNTA(P$2:P365))</f>
        <v>0</v>
      </c>
      <c r="R365" s="65"/>
      <c r="S365" s="55">
        <f>IF(R365="",0,COUNTA(R$2:R365))</f>
        <v>0</v>
      </c>
      <c r="T365" s="50">
        <f t="shared" si="22"/>
        <v>1</v>
      </c>
      <c r="U365" s="51" t="str">
        <f t="shared" si="20"/>
        <v>SELEC SELCUK ECZA DEPOSU</v>
      </c>
      <c r="V365" s="51">
        <f t="shared" si="21"/>
        <v>11.6</v>
      </c>
      <c r="W365" s="52">
        <f t="shared" si="23"/>
        <v>-2.11</v>
      </c>
    </row>
    <row r="366" spans="1:23" x14ac:dyDescent="0.3">
      <c r="A366" s="68" t="s">
        <v>347</v>
      </c>
      <c r="B366" s="68"/>
      <c r="C366" s="68">
        <v>5.04</v>
      </c>
      <c r="D366" s="68">
        <v>-2.5099999999999998</v>
      </c>
      <c r="E366" s="69">
        <v>1543935.41</v>
      </c>
      <c r="F366" s="70">
        <v>0.75694444444444453</v>
      </c>
      <c r="G366" s="63"/>
      <c r="H366" s="64"/>
      <c r="I366" s="55">
        <f>IF(H366="",0,COUNTA($H$2:H366))</f>
        <v>0</v>
      </c>
      <c r="J366" s="55"/>
      <c r="K366" s="55">
        <f>IF(J366="",0,COUNTA($J$2:J366))</f>
        <v>0</v>
      </c>
      <c r="L366" s="65"/>
      <c r="M366" s="55">
        <f>IF(L366="",0,COUNTA($L$2:L366))</f>
        <v>0</v>
      </c>
      <c r="N366" s="65"/>
      <c r="O366" s="55">
        <f>IF(N366="",0,COUNTA($N$2:N366))</f>
        <v>0</v>
      </c>
      <c r="P366" s="65"/>
      <c r="Q366" s="55">
        <f>IF(P366="",0,COUNTA(P$2:P366))</f>
        <v>0</v>
      </c>
      <c r="R366" s="65"/>
      <c r="S366" s="55">
        <f>IF(R366="",0,COUNTA(R$2:R366))</f>
        <v>0</v>
      </c>
      <c r="T366" s="50">
        <f t="shared" si="22"/>
        <v>0</v>
      </c>
      <c r="U366" s="51" t="str">
        <f t="shared" si="20"/>
        <v>SELGD SELCUK GIDA</v>
      </c>
      <c r="V366" s="51">
        <f t="shared" si="21"/>
        <v>5.04</v>
      </c>
      <c r="W366" s="52">
        <f t="shared" si="23"/>
        <v>-2.5099999999999998</v>
      </c>
    </row>
    <row r="367" spans="1:23" x14ac:dyDescent="0.3">
      <c r="A367" s="68" t="s">
        <v>903</v>
      </c>
      <c r="B367" s="68"/>
      <c r="C367" s="68">
        <v>9.3800000000000008</v>
      </c>
      <c r="D367" s="68">
        <v>-1.05</v>
      </c>
      <c r="E367" s="69">
        <v>12799238.810000001</v>
      </c>
      <c r="F367" s="70">
        <v>0.75694444444444453</v>
      </c>
      <c r="G367" s="63"/>
      <c r="H367" s="64"/>
      <c r="I367" s="55">
        <f>IF(H367="",0,COUNTA($H$2:H367))</f>
        <v>0</v>
      </c>
      <c r="J367" s="55"/>
      <c r="K367" s="55">
        <f>IF(J367="",0,COUNTA($J$2:J367))</f>
        <v>0</v>
      </c>
      <c r="L367" s="65"/>
      <c r="M367" s="55">
        <f>IF(L367="",0,COUNTA($L$2:L367))</f>
        <v>0</v>
      </c>
      <c r="N367" s="65"/>
      <c r="O367" s="55">
        <f>IF(N367="",0,COUNTA($N$2:N367))</f>
        <v>0</v>
      </c>
      <c r="P367" s="65"/>
      <c r="Q367" s="55">
        <f>IF(P367="",0,COUNTA(P$2:P367))</f>
        <v>0</v>
      </c>
      <c r="R367" s="65"/>
      <c r="S367" s="55">
        <f>IF(R367="",0,COUNTA(R$2:R367))</f>
        <v>0</v>
      </c>
      <c r="T367" s="50">
        <f t="shared" si="22"/>
        <v>0</v>
      </c>
      <c r="U367" s="51" t="str">
        <f t="shared" si="20"/>
        <v>SELVA SELVA GIDA</v>
      </c>
      <c r="V367" s="51">
        <f t="shared" si="21"/>
        <v>9.3800000000000008</v>
      </c>
      <c r="W367" s="52">
        <f t="shared" si="23"/>
        <v>-1.05</v>
      </c>
    </row>
    <row r="368" spans="1:23" x14ac:dyDescent="0.3">
      <c r="A368" s="68" t="s">
        <v>348</v>
      </c>
      <c r="B368" s="68"/>
      <c r="C368" s="68">
        <v>13.71</v>
      </c>
      <c r="D368" s="68">
        <v>7.0000000000000007E-2</v>
      </c>
      <c r="E368" s="69">
        <v>366206.09</v>
      </c>
      <c r="F368" s="70">
        <v>0.75694444444444453</v>
      </c>
      <c r="G368" s="63"/>
      <c r="H368" s="64"/>
      <c r="I368" s="55">
        <f>IF(H368="",0,COUNTA($H$2:H368))</f>
        <v>0</v>
      </c>
      <c r="J368" s="55"/>
      <c r="K368" s="55">
        <f>IF(J368="",0,COUNTA($J$2:J368))</f>
        <v>0</v>
      </c>
      <c r="L368" s="65"/>
      <c r="M368" s="55">
        <f>IF(L368="",0,COUNTA($L$2:L368))</f>
        <v>0</v>
      </c>
      <c r="N368" s="65"/>
      <c r="O368" s="55">
        <f>IF(N368="",0,COUNTA($N$2:N368))</f>
        <v>0</v>
      </c>
      <c r="P368" s="65"/>
      <c r="Q368" s="55">
        <f>IF(P368="",0,COUNTA(P$2:P368))</f>
        <v>0</v>
      </c>
      <c r="R368" s="65"/>
      <c r="S368" s="55">
        <f>IF(R368="",0,COUNTA(R$2:R368))</f>
        <v>0</v>
      </c>
      <c r="T368" s="50">
        <f t="shared" si="22"/>
        <v>0</v>
      </c>
      <c r="U368" s="51" t="str">
        <f t="shared" si="20"/>
        <v>SERVE SERVE FILM PRODUKSIYON</v>
      </c>
      <c r="V368" s="51">
        <f t="shared" si="21"/>
        <v>13.71</v>
      </c>
      <c r="W368" s="52">
        <f t="shared" si="23"/>
        <v>7.0000000000000007E-2</v>
      </c>
    </row>
    <row r="369" spans="1:23" x14ac:dyDescent="0.3">
      <c r="A369" s="68" t="s">
        <v>349</v>
      </c>
      <c r="B369" s="68"/>
      <c r="C369" s="68">
        <v>15.61</v>
      </c>
      <c r="D369" s="68">
        <v>0.39</v>
      </c>
      <c r="E369" s="69">
        <v>9429821.5199999996</v>
      </c>
      <c r="F369" s="70">
        <v>0.75694444444444453</v>
      </c>
      <c r="G369" s="63"/>
      <c r="H369" s="64" t="s">
        <v>914</v>
      </c>
      <c r="I369" s="55">
        <f>IF(H369="",0,COUNTA($H$2:H369))</f>
        <v>14</v>
      </c>
      <c r="J369" s="55"/>
      <c r="K369" s="55">
        <f>IF(J369="",0,COUNTA($J$2:J369))</f>
        <v>0</v>
      </c>
      <c r="L369" s="65"/>
      <c r="M369" s="55">
        <f>IF(L369="",0,COUNTA($L$2:L369))</f>
        <v>0</v>
      </c>
      <c r="N369" s="65"/>
      <c r="O369" s="55">
        <f>IF(N369="",0,COUNTA($N$2:N369))</f>
        <v>0</v>
      </c>
      <c r="P369" s="65"/>
      <c r="Q369" s="55">
        <f>IF(P369="",0,COUNTA(P$2:P369))</f>
        <v>0</v>
      </c>
      <c r="R369" s="65"/>
      <c r="S369" s="55">
        <f>IF(R369="",0,COUNTA(R$2:R369))</f>
        <v>0</v>
      </c>
      <c r="T369" s="50">
        <f t="shared" si="22"/>
        <v>1</v>
      </c>
      <c r="U369" s="51" t="str">
        <f t="shared" si="20"/>
        <v>SEYKM SEYITLER KIMYA</v>
      </c>
      <c r="V369" s="51">
        <f t="shared" si="21"/>
        <v>15.61</v>
      </c>
      <c r="W369" s="52">
        <f t="shared" si="23"/>
        <v>0.39</v>
      </c>
    </row>
    <row r="370" spans="1:23" x14ac:dyDescent="0.3">
      <c r="A370" s="68" t="s">
        <v>350</v>
      </c>
      <c r="B370" s="68"/>
      <c r="C370" s="68">
        <v>5.55</v>
      </c>
      <c r="D370" s="68">
        <v>-2.46</v>
      </c>
      <c r="E370" s="69">
        <v>12680451.25</v>
      </c>
      <c r="F370" s="70">
        <v>0.75694444444444453</v>
      </c>
      <c r="G370" s="63"/>
      <c r="H370" s="64"/>
      <c r="I370" s="55">
        <f>IF(H370="",0,COUNTA($H$2:H370))</f>
        <v>0</v>
      </c>
      <c r="J370" s="55"/>
      <c r="K370" s="55">
        <f>IF(J370="",0,COUNTA($J$2:J370))</f>
        <v>0</v>
      </c>
      <c r="L370" s="65"/>
      <c r="M370" s="55">
        <f>IF(L370="",0,COUNTA($L$2:L370))</f>
        <v>0</v>
      </c>
      <c r="N370" s="65"/>
      <c r="O370" s="55">
        <f>IF(N370="",0,COUNTA($N$2:N370))</f>
        <v>0</v>
      </c>
      <c r="P370" s="65"/>
      <c r="Q370" s="55">
        <f>IF(P370="",0,COUNTA(P$2:P370))</f>
        <v>0</v>
      </c>
      <c r="R370" s="65"/>
      <c r="S370" s="55">
        <f>IF(R370="",0,COUNTA(R$2:R370))</f>
        <v>0</v>
      </c>
      <c r="T370" s="50">
        <f t="shared" si="22"/>
        <v>0</v>
      </c>
      <c r="U370" s="51" t="str">
        <f t="shared" si="20"/>
        <v>SILVR SILVERLINE ENDUSTRI</v>
      </c>
      <c r="V370" s="51">
        <f t="shared" si="21"/>
        <v>5.55</v>
      </c>
      <c r="W370" s="52">
        <f t="shared" si="23"/>
        <v>-2.46</v>
      </c>
    </row>
    <row r="371" spans="1:23" x14ac:dyDescent="0.3">
      <c r="A371" s="68" t="s">
        <v>351</v>
      </c>
      <c r="B371" s="68"/>
      <c r="C371" s="68">
        <v>15.79</v>
      </c>
      <c r="D371" s="68">
        <v>2.5299999999999998</v>
      </c>
      <c r="E371" s="69">
        <v>2683270378.1100001</v>
      </c>
      <c r="F371" s="70">
        <v>0.75694444444444453</v>
      </c>
      <c r="G371" s="63"/>
      <c r="H371" s="64"/>
      <c r="I371" s="55">
        <f>IF(H371="",0,COUNTA($H$2:H371))</f>
        <v>0</v>
      </c>
      <c r="J371" s="55"/>
      <c r="K371" s="55">
        <f>IF(J371="",0,COUNTA($J$2:J371))</f>
        <v>0</v>
      </c>
      <c r="L371" s="65"/>
      <c r="M371" s="55">
        <f>IF(L371="",0,COUNTA($L$2:L371))</f>
        <v>0</v>
      </c>
      <c r="N371" s="65"/>
      <c r="O371" s="55">
        <f>IF(N371="",0,COUNTA($N$2:N371))</f>
        <v>0</v>
      </c>
      <c r="P371" s="65"/>
      <c r="Q371" s="55">
        <f>IF(P371="",0,COUNTA(P$2:P371))</f>
        <v>0</v>
      </c>
      <c r="R371" s="65"/>
      <c r="S371" s="55">
        <f>IF(R371="",0,COUNTA(R$2:R371))</f>
        <v>0</v>
      </c>
      <c r="T371" s="50">
        <f t="shared" si="22"/>
        <v>0</v>
      </c>
      <c r="U371" s="51" t="str">
        <f t="shared" si="20"/>
        <v>SISE SISE CAM</v>
      </c>
      <c r="V371" s="51">
        <f t="shared" si="21"/>
        <v>15.79</v>
      </c>
      <c r="W371" s="52">
        <f t="shared" si="23"/>
        <v>2.5299999999999998</v>
      </c>
    </row>
    <row r="372" spans="1:23" x14ac:dyDescent="0.3">
      <c r="A372" s="68" t="s">
        <v>352</v>
      </c>
      <c r="B372" s="68"/>
      <c r="C372" s="68">
        <v>1.2</v>
      </c>
      <c r="D372" s="68">
        <v>-2.44</v>
      </c>
      <c r="E372" s="69">
        <v>226033753.37</v>
      </c>
      <c r="F372" s="70">
        <v>0.75694444444444453</v>
      </c>
      <c r="G372" s="63"/>
      <c r="H372" s="64"/>
      <c r="I372" s="55">
        <f>IF(H372="",0,COUNTA($H$2:H372))</f>
        <v>0</v>
      </c>
      <c r="J372" s="55"/>
      <c r="K372" s="55">
        <f>IF(J372="",0,COUNTA($J$2:J372))</f>
        <v>0</v>
      </c>
      <c r="L372" s="65"/>
      <c r="M372" s="55">
        <f>IF(L372="",0,COUNTA($L$2:L372))</f>
        <v>0</v>
      </c>
      <c r="N372" s="65"/>
      <c r="O372" s="55">
        <f>IF(N372="",0,COUNTA($N$2:N372))</f>
        <v>0</v>
      </c>
      <c r="P372" s="65"/>
      <c r="Q372" s="55">
        <f>IF(P372="",0,COUNTA(P$2:P372))</f>
        <v>0</v>
      </c>
      <c r="R372" s="65"/>
      <c r="S372" s="55">
        <f>IF(R372="",0,COUNTA(R$2:R372))</f>
        <v>0</v>
      </c>
      <c r="T372" s="50">
        <f t="shared" si="22"/>
        <v>0</v>
      </c>
      <c r="U372" s="51" t="str">
        <f t="shared" si="20"/>
        <v>SKBNK SEKERBANK</v>
      </c>
      <c r="V372" s="51">
        <f t="shared" si="21"/>
        <v>1.2</v>
      </c>
      <c r="W372" s="52">
        <f t="shared" si="23"/>
        <v>-2.44</v>
      </c>
    </row>
    <row r="373" spans="1:23" x14ac:dyDescent="0.3">
      <c r="A373" s="68" t="s">
        <v>353</v>
      </c>
      <c r="B373" s="68"/>
      <c r="C373" s="68">
        <v>2.9</v>
      </c>
      <c r="D373" s="68">
        <v>-1.02</v>
      </c>
      <c r="E373" s="69">
        <v>8378585.4400000004</v>
      </c>
      <c r="F373" s="70">
        <v>0.75694444444444453</v>
      </c>
      <c r="G373" s="63"/>
      <c r="H373" s="64"/>
      <c r="I373" s="55">
        <f>IF(H373="",0,COUNTA($H$2:H373))</f>
        <v>0</v>
      </c>
      <c r="J373" s="55"/>
      <c r="K373" s="55">
        <f>IF(J373="",0,COUNTA($J$2:J373))</f>
        <v>0</v>
      </c>
      <c r="L373" s="65"/>
      <c r="M373" s="55">
        <f>IF(L373="",0,COUNTA($L$2:L373))</f>
        <v>0</v>
      </c>
      <c r="N373" s="65"/>
      <c r="O373" s="55">
        <f>IF(N373="",0,COUNTA($N$2:N373))</f>
        <v>0</v>
      </c>
      <c r="P373" s="65"/>
      <c r="Q373" s="55">
        <f>IF(P373="",0,COUNTA(P$2:P373))</f>
        <v>0</v>
      </c>
      <c r="R373" s="65"/>
      <c r="S373" s="55">
        <f>IF(R373="",0,COUNTA(R$2:R373))</f>
        <v>0</v>
      </c>
      <c r="T373" s="50">
        <f t="shared" si="22"/>
        <v>0</v>
      </c>
      <c r="U373" s="51" t="str">
        <f t="shared" si="20"/>
        <v>SKTAS SOKTAS</v>
      </c>
      <c r="V373" s="51">
        <f t="shared" si="21"/>
        <v>2.9</v>
      </c>
      <c r="W373" s="52">
        <f t="shared" si="23"/>
        <v>-1.02</v>
      </c>
    </row>
    <row r="374" spans="1:23" x14ac:dyDescent="0.3">
      <c r="A374" s="84" t="s">
        <v>354</v>
      </c>
      <c r="B374" s="68"/>
      <c r="C374" s="68">
        <v>5.5</v>
      </c>
      <c r="D374" s="68">
        <v>-0.36</v>
      </c>
      <c r="E374" s="69">
        <v>1537205.16</v>
      </c>
      <c r="F374" s="70">
        <v>0.75694444444444453</v>
      </c>
      <c r="G374" s="63"/>
      <c r="H374" s="64"/>
      <c r="I374" s="55">
        <f>IF(H374="",0,COUNTA($H$2:H374))</f>
        <v>0</v>
      </c>
      <c r="J374" s="55"/>
      <c r="K374" s="55">
        <f>IF(J374="",0,COUNTA($J$2:J374))</f>
        <v>0</v>
      </c>
      <c r="L374" s="65" t="s">
        <v>914</v>
      </c>
      <c r="M374" s="55">
        <f>IF(L374="",0,COUNTA($L$2:L374))</f>
        <v>15</v>
      </c>
      <c r="N374" s="65"/>
      <c r="O374" s="55">
        <f>IF(N374="",0,COUNTA($N$2:N374))</f>
        <v>0</v>
      </c>
      <c r="P374" s="65" t="s">
        <v>914</v>
      </c>
      <c r="Q374" s="55">
        <f>IF(P374="",0,COUNTA(P$2:P374))</f>
        <v>13</v>
      </c>
      <c r="R374" s="65"/>
      <c r="S374" s="55">
        <f>IF(R374="",0,COUNTA(R$2:R374))</f>
        <v>0</v>
      </c>
      <c r="T374" s="50">
        <f t="shared" si="22"/>
        <v>2</v>
      </c>
      <c r="U374" s="51" t="str">
        <f t="shared" si="20"/>
        <v>SMART SMARTIKS YAZILIM</v>
      </c>
      <c r="V374" s="51">
        <f t="shared" si="21"/>
        <v>5.5</v>
      </c>
      <c r="W374" s="52">
        <f t="shared" si="23"/>
        <v>-0.36</v>
      </c>
    </row>
    <row r="375" spans="1:23" x14ac:dyDescent="0.3">
      <c r="A375" s="68" t="s">
        <v>355</v>
      </c>
      <c r="B375" s="68"/>
      <c r="C375" s="68">
        <v>4.1399999999999997</v>
      </c>
      <c r="D375" s="68">
        <v>0.49</v>
      </c>
      <c r="E375" s="69">
        <v>49009157.149999999</v>
      </c>
      <c r="F375" s="70">
        <v>0.75694444444444453</v>
      </c>
      <c r="G375" s="63"/>
      <c r="H375" s="64"/>
      <c r="I375" s="55">
        <f>IF(H375="",0,COUNTA($H$2:H375))</f>
        <v>0</v>
      </c>
      <c r="J375" s="55"/>
      <c r="K375" s="55">
        <f>IF(J375="",0,COUNTA($J$2:J375))</f>
        <v>0</v>
      </c>
      <c r="L375" s="65"/>
      <c r="M375" s="55">
        <f>IF(L375="",0,COUNTA($L$2:L375))</f>
        <v>0</v>
      </c>
      <c r="N375" s="65"/>
      <c r="O375" s="55">
        <f>IF(N375="",0,COUNTA($N$2:N375))</f>
        <v>0</v>
      </c>
      <c r="P375" s="65"/>
      <c r="Q375" s="55">
        <f>IF(P375="",0,COUNTA(P$2:P375))</f>
        <v>0</v>
      </c>
      <c r="R375" s="65"/>
      <c r="S375" s="55">
        <f>IF(R375="",0,COUNTA(R$2:R375))</f>
        <v>0</v>
      </c>
      <c r="T375" s="50">
        <f t="shared" si="22"/>
        <v>0</v>
      </c>
      <c r="U375" s="51" t="str">
        <f t="shared" si="20"/>
        <v>SNGYO SINPAS GMYO</v>
      </c>
      <c r="V375" s="51">
        <f t="shared" si="21"/>
        <v>4.1399999999999997</v>
      </c>
      <c r="W375" s="52">
        <f t="shared" si="23"/>
        <v>0.49</v>
      </c>
    </row>
    <row r="376" spans="1:23" x14ac:dyDescent="0.3">
      <c r="A376" s="68" t="s">
        <v>356</v>
      </c>
      <c r="B376" s="68"/>
      <c r="C376" s="68">
        <v>23.7</v>
      </c>
      <c r="D376" s="68">
        <v>2.95</v>
      </c>
      <c r="E376" s="69">
        <v>1025630.24</v>
      </c>
      <c r="F376" s="70">
        <v>0.75694444444444453</v>
      </c>
      <c r="G376" s="63"/>
      <c r="H376" s="64"/>
      <c r="I376" s="55">
        <f>IF(H376="",0,COUNTA($H$2:H376))</f>
        <v>0</v>
      </c>
      <c r="J376" s="55" t="s">
        <v>914</v>
      </c>
      <c r="K376" s="55">
        <f>IF(J376="",0,COUNTA($J$2:J376))</f>
        <v>17</v>
      </c>
      <c r="L376" s="65" t="s">
        <v>914</v>
      </c>
      <c r="M376" s="55">
        <f>IF(L376="",0,COUNTA($L$2:L376))</f>
        <v>16</v>
      </c>
      <c r="N376" s="65"/>
      <c r="O376" s="55">
        <f>IF(N376="",0,COUNTA($N$2:N376))</f>
        <v>0</v>
      </c>
      <c r="P376" s="65"/>
      <c r="Q376" s="55">
        <f>IF(P376="",0,COUNTA(P$2:P376))</f>
        <v>0</v>
      </c>
      <c r="R376" s="65"/>
      <c r="S376" s="55">
        <f>IF(R376="",0,COUNTA(R$2:R376))</f>
        <v>0</v>
      </c>
      <c r="T376" s="50">
        <f t="shared" si="22"/>
        <v>2</v>
      </c>
      <c r="U376" s="51" t="str">
        <f t="shared" si="20"/>
        <v>SNKRN SENKRON GUVENLIK</v>
      </c>
      <c r="V376" s="51">
        <f t="shared" si="21"/>
        <v>23.7</v>
      </c>
      <c r="W376" s="52">
        <f t="shared" si="23"/>
        <v>2.95</v>
      </c>
    </row>
    <row r="377" spans="1:23" x14ac:dyDescent="0.3">
      <c r="A377" s="68" t="s">
        <v>357</v>
      </c>
      <c r="B377" s="68"/>
      <c r="C377" s="68">
        <v>9.51</v>
      </c>
      <c r="D377" s="68">
        <v>-2.46</v>
      </c>
      <c r="E377" s="69">
        <v>152856.75</v>
      </c>
      <c r="F377" s="70">
        <v>0.75694444444444453</v>
      </c>
      <c r="G377" s="63"/>
      <c r="H377" s="64"/>
      <c r="I377" s="55">
        <f>IF(H377="",0,COUNTA($H$2:H377))</f>
        <v>0</v>
      </c>
      <c r="J377" s="55"/>
      <c r="K377" s="55">
        <f>IF(J377="",0,COUNTA($J$2:J377))</f>
        <v>0</v>
      </c>
      <c r="L377" s="65"/>
      <c r="M377" s="55">
        <f>IF(L377="",0,COUNTA($L$2:L377))</f>
        <v>0</v>
      </c>
      <c r="N377" s="65"/>
      <c r="O377" s="55">
        <f>IF(N377="",0,COUNTA($N$2:N377))</f>
        <v>0</v>
      </c>
      <c r="P377" s="65"/>
      <c r="Q377" s="55">
        <f>IF(P377="",0,COUNTA(P$2:P377))</f>
        <v>0</v>
      </c>
      <c r="R377" s="65"/>
      <c r="S377" s="55">
        <f>IF(R377="",0,COUNTA(R$2:R377))</f>
        <v>0</v>
      </c>
      <c r="T377" s="50">
        <f t="shared" si="22"/>
        <v>0</v>
      </c>
      <c r="U377" s="51" t="str">
        <f t="shared" si="20"/>
        <v>SNPAM SONMEZ PAMUKLU</v>
      </c>
      <c r="V377" s="51">
        <f t="shared" si="21"/>
        <v>9.51</v>
      </c>
      <c r="W377" s="52">
        <f t="shared" si="23"/>
        <v>-2.46</v>
      </c>
    </row>
    <row r="378" spans="1:23" x14ac:dyDescent="0.3">
      <c r="A378" s="68" t="s">
        <v>358</v>
      </c>
      <c r="B378" s="68"/>
      <c r="C378" s="68">
        <v>30</v>
      </c>
      <c r="D378" s="68">
        <v>6.08</v>
      </c>
      <c r="E378" s="69">
        <v>760783.35999999999</v>
      </c>
      <c r="F378" s="70">
        <v>0.75694444444444453</v>
      </c>
      <c r="G378" s="63"/>
      <c r="H378" s="64"/>
      <c r="I378" s="55">
        <f>IF(H378="",0,COUNTA($H$2:H378))</f>
        <v>0</v>
      </c>
      <c r="J378" s="55"/>
      <c r="K378" s="55">
        <f>IF(J378="",0,COUNTA($J$2:J378))</f>
        <v>0</v>
      </c>
      <c r="L378" s="65"/>
      <c r="M378" s="55">
        <f>IF(L378="",0,COUNTA($L$2:L378))</f>
        <v>0</v>
      </c>
      <c r="N378" s="65"/>
      <c r="O378" s="55">
        <f>IF(N378="",0,COUNTA($N$2:N378))</f>
        <v>0</v>
      </c>
      <c r="P378" s="65"/>
      <c r="Q378" s="55">
        <f>IF(P378="",0,COUNTA(P$2:P378))</f>
        <v>0</v>
      </c>
      <c r="R378" s="65"/>
      <c r="S378" s="55">
        <f>IF(R378="",0,COUNTA(R$2:R378))</f>
        <v>0</v>
      </c>
      <c r="T378" s="50">
        <f t="shared" si="22"/>
        <v>0</v>
      </c>
      <c r="U378" s="51" t="str">
        <f t="shared" si="20"/>
        <v>SODSN SODAS SODYUM SANAYII</v>
      </c>
      <c r="V378" s="51">
        <f t="shared" si="21"/>
        <v>30</v>
      </c>
      <c r="W378" s="52">
        <f t="shared" si="23"/>
        <v>6.08</v>
      </c>
    </row>
    <row r="379" spans="1:23" x14ac:dyDescent="0.3">
      <c r="A379" s="68" t="s">
        <v>359</v>
      </c>
      <c r="B379" s="68"/>
      <c r="C379" s="68">
        <v>15.48</v>
      </c>
      <c r="D379" s="68">
        <v>2.99</v>
      </c>
      <c r="E379" s="69">
        <v>117777566.45</v>
      </c>
      <c r="F379" s="70">
        <v>0.75694444444444453</v>
      </c>
      <c r="G379" s="63"/>
      <c r="H379" s="64"/>
      <c r="I379" s="55">
        <f>IF(H379="",0,COUNTA($H$2:H379))</f>
        <v>0</v>
      </c>
      <c r="J379" s="55"/>
      <c r="K379" s="55">
        <f>IF(J379="",0,COUNTA($J$2:J379))</f>
        <v>0</v>
      </c>
      <c r="L379" s="65"/>
      <c r="M379" s="55">
        <f>IF(L379="",0,COUNTA($L$2:L379))</f>
        <v>0</v>
      </c>
      <c r="N379" s="65"/>
      <c r="O379" s="55">
        <f>IF(N379="",0,COUNTA($N$2:N379))</f>
        <v>0</v>
      </c>
      <c r="P379" s="65"/>
      <c r="Q379" s="55">
        <f>IF(P379="",0,COUNTA(P$2:P379))</f>
        <v>0</v>
      </c>
      <c r="R379" s="65"/>
      <c r="S379" s="55">
        <f>IF(R379="",0,COUNTA(R$2:R379))</f>
        <v>0</v>
      </c>
      <c r="T379" s="50">
        <f t="shared" si="22"/>
        <v>0</v>
      </c>
      <c r="U379" s="51" t="str">
        <f t="shared" si="20"/>
        <v>SOKM SOK MARKETLER TICARET</v>
      </c>
      <c r="V379" s="51">
        <f t="shared" si="21"/>
        <v>15.48</v>
      </c>
      <c r="W379" s="52">
        <f t="shared" si="23"/>
        <v>2.99</v>
      </c>
    </row>
    <row r="380" spans="1:23" x14ac:dyDescent="0.3">
      <c r="A380" s="68" t="s">
        <v>360</v>
      </c>
      <c r="B380" s="68"/>
      <c r="C380" s="68">
        <v>34.200000000000003</v>
      </c>
      <c r="D380" s="68">
        <v>-10</v>
      </c>
      <c r="E380" s="69">
        <v>3559594.8</v>
      </c>
      <c r="F380" s="70">
        <v>0.75694444444444453</v>
      </c>
      <c r="G380" s="63"/>
      <c r="H380" s="64"/>
      <c r="I380" s="55">
        <f>IF(H380="",0,COUNTA($H$2:H380))</f>
        <v>0</v>
      </c>
      <c r="J380" s="55"/>
      <c r="K380" s="55">
        <f>IF(J380="",0,COUNTA($J$2:J380))</f>
        <v>0</v>
      </c>
      <c r="L380" s="65"/>
      <c r="M380" s="55">
        <f>IF(L380="",0,COUNTA($L$2:L380))</f>
        <v>0</v>
      </c>
      <c r="N380" s="65"/>
      <c r="O380" s="55">
        <f>IF(N380="",0,COUNTA($N$2:N380))</f>
        <v>0</v>
      </c>
      <c r="P380" s="65"/>
      <c r="Q380" s="55">
        <f>IF(P380="",0,COUNTA(P$2:P380))</f>
        <v>0</v>
      </c>
      <c r="R380" s="65"/>
      <c r="S380" s="55">
        <f>IF(R380="",0,COUNTA(R$2:R380))</f>
        <v>0</v>
      </c>
      <c r="T380" s="50">
        <f t="shared" si="22"/>
        <v>0</v>
      </c>
      <c r="U380" s="51" t="str">
        <f t="shared" si="20"/>
        <v>SONME SONMEZ FILAMENT</v>
      </c>
      <c r="V380" s="51">
        <f t="shared" si="21"/>
        <v>34.200000000000003</v>
      </c>
      <c r="W380" s="52">
        <f t="shared" si="23"/>
        <v>-10</v>
      </c>
    </row>
    <row r="381" spans="1:23" x14ac:dyDescent="0.3">
      <c r="A381" s="68" t="s">
        <v>361</v>
      </c>
      <c r="B381" s="68"/>
      <c r="C381" s="68">
        <v>104</v>
      </c>
      <c r="D381" s="68">
        <v>0.1</v>
      </c>
      <c r="E381" s="69">
        <v>29895201.899999999</v>
      </c>
      <c r="F381" s="70">
        <v>0.75694444444444453</v>
      </c>
      <c r="G381" s="63"/>
      <c r="H381" s="64"/>
      <c r="I381" s="55">
        <f>IF(H381="",0,COUNTA($H$2:H381))</f>
        <v>0</v>
      </c>
      <c r="J381" s="55"/>
      <c r="K381" s="55">
        <f>IF(J381="",0,COUNTA($J$2:J381))</f>
        <v>0</v>
      </c>
      <c r="L381" s="65"/>
      <c r="M381" s="55">
        <f>IF(L381="",0,COUNTA($L$2:L381))</f>
        <v>0</v>
      </c>
      <c r="N381" s="65"/>
      <c r="O381" s="55">
        <f>IF(N381="",0,COUNTA($N$2:N381))</f>
        <v>0</v>
      </c>
      <c r="P381" s="65"/>
      <c r="Q381" s="55">
        <f>IF(P381="",0,COUNTA(P$2:P381))</f>
        <v>0</v>
      </c>
      <c r="R381" s="65" t="s">
        <v>914</v>
      </c>
      <c r="S381" s="55">
        <f>IF(R381="",0,COUNTA(R$2:R381))</f>
        <v>8</v>
      </c>
      <c r="T381" s="50">
        <f t="shared" si="22"/>
        <v>1</v>
      </c>
      <c r="U381" s="51" t="str">
        <f t="shared" si="20"/>
        <v>SRVGY SERVET GMYO</v>
      </c>
      <c r="V381" s="51">
        <f t="shared" si="21"/>
        <v>104</v>
      </c>
      <c r="W381" s="52">
        <f t="shared" si="23"/>
        <v>0.1</v>
      </c>
    </row>
    <row r="382" spans="1:23" x14ac:dyDescent="0.3">
      <c r="A382" s="68" t="s">
        <v>362</v>
      </c>
      <c r="B382" s="68"/>
      <c r="C382" s="68">
        <v>88.6</v>
      </c>
      <c r="D382" s="68">
        <v>4.24</v>
      </c>
      <c r="E382" s="69">
        <v>423397.1</v>
      </c>
      <c r="F382" s="70">
        <v>0.75694444444444453</v>
      </c>
      <c r="G382" s="63"/>
      <c r="H382" s="64"/>
      <c r="I382" s="55">
        <f>IF(H382="",0,COUNTA($H$2:H382))</f>
        <v>0</v>
      </c>
      <c r="J382" s="55"/>
      <c r="K382" s="55">
        <f>IF(J382="",0,COUNTA($J$2:J382))</f>
        <v>0</v>
      </c>
      <c r="L382" s="65"/>
      <c r="M382" s="55">
        <f>IF(L382="",0,COUNTA($L$2:L382))</f>
        <v>0</v>
      </c>
      <c r="N382" s="65"/>
      <c r="O382" s="55">
        <f>IF(N382="",0,COUNTA($N$2:N382))</f>
        <v>0</v>
      </c>
      <c r="P382" s="65"/>
      <c r="Q382" s="55">
        <f>IF(P382="",0,COUNTA(P$2:P382))</f>
        <v>0</v>
      </c>
      <c r="R382" s="65" t="s">
        <v>914</v>
      </c>
      <c r="S382" s="55">
        <f>IF(R382="",0,COUNTA(R$2:R382))</f>
        <v>9</v>
      </c>
      <c r="T382" s="50">
        <f t="shared" si="22"/>
        <v>1</v>
      </c>
      <c r="U382" s="51" t="str">
        <f t="shared" si="20"/>
        <v>SUMAS SUMAS SUNI TAHTA</v>
      </c>
      <c r="V382" s="51">
        <f t="shared" si="21"/>
        <v>88.6</v>
      </c>
      <c r="W382" s="52">
        <f t="shared" si="23"/>
        <v>4.24</v>
      </c>
    </row>
    <row r="383" spans="1:23" x14ac:dyDescent="0.3">
      <c r="A383" s="68" t="s">
        <v>938</v>
      </c>
      <c r="B383" s="68"/>
      <c r="C383" s="68">
        <v>26.8</v>
      </c>
      <c r="D383" s="68">
        <v>-1.54</v>
      </c>
      <c r="E383" s="69">
        <v>181934.88</v>
      </c>
      <c r="F383" s="70">
        <v>0.75694444444444453</v>
      </c>
      <c r="G383" s="63"/>
      <c r="H383" s="64"/>
      <c r="I383" s="55">
        <f>IF(H383="",0,COUNTA($H$2:H383))</f>
        <v>0</v>
      </c>
      <c r="J383" s="55"/>
      <c r="K383" s="55">
        <f>IF(J383="",0,COUNTA($J$2:J383))</f>
        <v>0</v>
      </c>
      <c r="L383" s="65"/>
      <c r="M383" s="55">
        <f>IF(L383="",0,COUNTA($L$2:L383))</f>
        <v>0</v>
      </c>
      <c r="N383" s="65"/>
      <c r="O383" s="55">
        <f>IF(N383="",0,COUNTA($N$2:N383))</f>
        <v>0</v>
      </c>
      <c r="P383" s="65"/>
      <c r="Q383" s="55">
        <f>IF(P383="",0,COUNTA(P$2:P383))</f>
        <v>0</v>
      </c>
      <c r="R383" s="65"/>
      <c r="S383" s="55">
        <f>IF(R383="",0,COUNTA(R$2:R383))</f>
        <v>0</v>
      </c>
      <c r="T383" s="50">
        <f t="shared" si="22"/>
        <v>0</v>
      </c>
      <c r="U383" s="51" t="str">
        <f t="shared" si="20"/>
        <v>TACTR OTTO HOLDING</v>
      </c>
      <c r="V383" s="51">
        <f t="shared" si="21"/>
        <v>26.8</v>
      </c>
      <c r="W383" s="52">
        <f t="shared" si="23"/>
        <v>-1.54</v>
      </c>
    </row>
    <row r="384" spans="1:23" x14ac:dyDescent="0.3">
      <c r="A384" s="68" t="s">
        <v>363</v>
      </c>
      <c r="B384" s="68"/>
      <c r="C384" s="68">
        <v>12.2</v>
      </c>
      <c r="D384" s="68">
        <v>-2.3199999999999998</v>
      </c>
      <c r="E384" s="69">
        <v>13372900.93</v>
      </c>
      <c r="F384" s="70">
        <v>0.75694444444444453</v>
      </c>
      <c r="G384" s="63"/>
      <c r="H384" s="64"/>
      <c r="I384" s="55">
        <f>IF(H384="",0,COUNTA($H$2:H384))</f>
        <v>0</v>
      </c>
      <c r="J384" s="55"/>
      <c r="K384" s="55">
        <f>IF(J384="",0,COUNTA($J$2:J384))</f>
        <v>0</v>
      </c>
      <c r="L384" s="65"/>
      <c r="M384" s="55">
        <f>IF(L384="",0,COUNTA($L$2:L384))</f>
        <v>0</v>
      </c>
      <c r="N384" s="65"/>
      <c r="O384" s="55">
        <f>IF(N384="",0,COUNTA($N$2:N384))</f>
        <v>0</v>
      </c>
      <c r="P384" s="65"/>
      <c r="Q384" s="55">
        <f>IF(P384="",0,COUNTA(P$2:P384))</f>
        <v>0</v>
      </c>
      <c r="R384" s="65" t="s">
        <v>914</v>
      </c>
      <c r="S384" s="55">
        <f>IF(R384="",0,COUNTA(R$2:R384))</f>
        <v>10</v>
      </c>
      <c r="T384" s="50">
        <f t="shared" si="22"/>
        <v>1</v>
      </c>
      <c r="U384" s="51" t="str">
        <f t="shared" si="20"/>
        <v>TATGD TAT GIDA</v>
      </c>
      <c r="V384" s="51">
        <f t="shared" si="21"/>
        <v>12.2</v>
      </c>
      <c r="W384" s="52">
        <f t="shared" si="23"/>
        <v>-2.3199999999999998</v>
      </c>
    </row>
    <row r="385" spans="1:23" x14ac:dyDescent="0.3">
      <c r="A385" s="84" t="s">
        <v>364</v>
      </c>
      <c r="B385" s="68"/>
      <c r="C385" s="68">
        <v>38.96</v>
      </c>
      <c r="D385" s="68">
        <v>-1.47</v>
      </c>
      <c r="E385" s="69">
        <v>921455348.13999999</v>
      </c>
      <c r="F385" s="70">
        <v>0.75694444444444453</v>
      </c>
      <c r="G385" s="63"/>
      <c r="H385" s="64" t="s">
        <v>914</v>
      </c>
      <c r="I385" s="55">
        <f>IF(H385="",0,COUNTA($H$2:H385))</f>
        <v>15</v>
      </c>
      <c r="J385" s="55"/>
      <c r="K385" s="55">
        <f>IF(J385="",0,COUNTA($J$2:J385))</f>
        <v>0</v>
      </c>
      <c r="L385" s="65"/>
      <c r="M385" s="55">
        <f>IF(L385="",0,COUNTA($L$2:L385))</f>
        <v>0</v>
      </c>
      <c r="N385" s="65"/>
      <c r="O385" s="55">
        <f>IF(N385="",0,COUNTA($N$2:N385))</f>
        <v>0</v>
      </c>
      <c r="P385" s="65"/>
      <c r="Q385" s="55">
        <f>IF(P385="",0,COUNTA(P$2:P385))</f>
        <v>0</v>
      </c>
      <c r="R385" s="65"/>
      <c r="S385" s="55">
        <f>IF(R385="",0,COUNTA(R$2:R385))</f>
        <v>0</v>
      </c>
      <c r="T385" s="50">
        <f t="shared" si="22"/>
        <v>1</v>
      </c>
      <c r="U385" s="51" t="str">
        <f t="shared" si="20"/>
        <v>TAVHL TAV HAVALIMANLARI</v>
      </c>
      <c r="V385" s="51">
        <f t="shared" si="21"/>
        <v>38.96</v>
      </c>
      <c r="W385" s="52">
        <f t="shared" si="23"/>
        <v>-1.47</v>
      </c>
    </row>
    <row r="386" spans="1:23" x14ac:dyDescent="0.3">
      <c r="A386" s="68" t="s">
        <v>365</v>
      </c>
      <c r="B386" s="68"/>
      <c r="C386" s="68">
        <v>22.8</v>
      </c>
      <c r="D386" s="68">
        <v>-0.87</v>
      </c>
      <c r="E386" s="69">
        <v>663433.69999999995</v>
      </c>
      <c r="F386" s="70">
        <v>0.75694444444444453</v>
      </c>
      <c r="G386" s="63"/>
      <c r="H386" s="64"/>
      <c r="I386" s="55">
        <f>IF(H386="",0,COUNTA($H$2:H386))</f>
        <v>0</v>
      </c>
      <c r="J386" s="55"/>
      <c r="K386" s="55">
        <f>IF(J386="",0,COUNTA($J$2:J386))</f>
        <v>0</v>
      </c>
      <c r="L386" s="65"/>
      <c r="M386" s="55">
        <f>IF(L386="",0,COUNTA($L$2:L386))</f>
        <v>0</v>
      </c>
      <c r="N386" s="65"/>
      <c r="O386" s="55">
        <f>IF(N386="",0,COUNTA($N$2:N386))</f>
        <v>0</v>
      </c>
      <c r="P386" s="65"/>
      <c r="Q386" s="55">
        <f>IF(P386="",0,COUNTA(P$2:P386))</f>
        <v>0</v>
      </c>
      <c r="R386" s="65"/>
      <c r="S386" s="55">
        <f>IF(R386="",0,COUNTA(R$2:R386))</f>
        <v>0</v>
      </c>
      <c r="T386" s="50">
        <f t="shared" si="22"/>
        <v>0</v>
      </c>
      <c r="U386" s="51" t="str">
        <f t="shared" ref="U386:U450" si="24">A386</f>
        <v>TBORG T.TUBORG</v>
      </c>
      <c r="V386" s="51">
        <f t="shared" ref="V386:V450" si="25">C386</f>
        <v>22.8</v>
      </c>
      <c r="W386" s="52">
        <f t="shared" si="23"/>
        <v>-0.87</v>
      </c>
    </row>
    <row r="387" spans="1:23" x14ac:dyDescent="0.3">
      <c r="A387" s="68" t="s">
        <v>366</v>
      </c>
      <c r="B387" s="68"/>
      <c r="C387" s="68">
        <v>20</v>
      </c>
      <c r="D387" s="68">
        <v>-1.38</v>
      </c>
      <c r="E387" s="69">
        <v>400754254.06999999</v>
      </c>
      <c r="F387" s="70">
        <v>0.75694444444444453</v>
      </c>
      <c r="G387" s="63"/>
      <c r="H387" s="64"/>
      <c r="I387" s="55">
        <f>IF(H387="",0,COUNTA($H$2:H387))</f>
        <v>0</v>
      </c>
      <c r="J387" s="55"/>
      <c r="K387" s="55">
        <f>IF(J387="",0,COUNTA($J$2:J387))</f>
        <v>0</v>
      </c>
      <c r="L387" s="65"/>
      <c r="M387" s="55">
        <f>IF(L387="",0,COUNTA($L$2:L387))</f>
        <v>0</v>
      </c>
      <c r="N387" s="65"/>
      <c r="O387" s="55">
        <f>IF(N387="",0,COUNTA($N$2:N387))</f>
        <v>0</v>
      </c>
      <c r="P387" s="65"/>
      <c r="Q387" s="55">
        <f>IF(P387="",0,COUNTA(P$2:P387))</f>
        <v>0</v>
      </c>
      <c r="R387" s="65"/>
      <c r="S387" s="55">
        <f>IF(R387="",0,COUNTA(R$2:R387))</f>
        <v>0</v>
      </c>
      <c r="T387" s="50">
        <f t="shared" ref="T387:T450" si="26">COUNTA(H387,J387,L387,N387,P387,R387)</f>
        <v>0</v>
      </c>
      <c r="U387" s="51" t="str">
        <f t="shared" si="24"/>
        <v>TCELL TURKCELL</v>
      </c>
      <c r="V387" s="51">
        <f t="shared" si="25"/>
        <v>20</v>
      </c>
      <c r="W387" s="52">
        <f t="shared" ref="W387:W450" si="27">D387</f>
        <v>-1.38</v>
      </c>
    </row>
    <row r="388" spans="1:23" x14ac:dyDescent="0.3">
      <c r="A388" s="68" t="s">
        <v>367</v>
      </c>
      <c r="B388" s="68"/>
      <c r="C388" s="68">
        <v>6.85</v>
      </c>
      <c r="D388" s="68">
        <v>1.18</v>
      </c>
      <c r="E388" s="69">
        <v>4912039.3899999997</v>
      </c>
      <c r="F388" s="70">
        <v>0.75694444444444453</v>
      </c>
      <c r="G388" s="63"/>
      <c r="H388" s="64"/>
      <c r="I388" s="55">
        <f>IF(H388="",0,COUNTA($H$2:H388))</f>
        <v>0</v>
      </c>
      <c r="J388" s="55"/>
      <c r="K388" s="55">
        <f>IF(J388="",0,COUNTA($J$2:J388))</f>
        <v>0</v>
      </c>
      <c r="L388" s="65"/>
      <c r="M388" s="55">
        <f>IF(L388="",0,COUNTA($L$2:L388))</f>
        <v>0</v>
      </c>
      <c r="N388" s="65"/>
      <c r="O388" s="55">
        <f>IF(N388="",0,COUNTA($N$2:N388))</f>
        <v>0</v>
      </c>
      <c r="P388" s="65"/>
      <c r="Q388" s="55">
        <f>IF(P388="",0,COUNTA(P$2:P388))</f>
        <v>0</v>
      </c>
      <c r="R388" s="65"/>
      <c r="S388" s="55">
        <f>IF(R388="",0,COUNTA(R$2:R388))</f>
        <v>0</v>
      </c>
      <c r="T388" s="50">
        <f t="shared" si="26"/>
        <v>0</v>
      </c>
      <c r="U388" s="51" t="str">
        <f t="shared" si="24"/>
        <v>TDGYO TREND GMYO</v>
      </c>
      <c r="V388" s="51">
        <f t="shared" si="25"/>
        <v>6.85</v>
      </c>
      <c r="W388" s="52">
        <f t="shared" si="27"/>
        <v>1.18</v>
      </c>
    </row>
    <row r="389" spans="1:23" x14ac:dyDescent="0.3">
      <c r="A389" s="68" t="s">
        <v>368</v>
      </c>
      <c r="B389" s="68"/>
      <c r="C389" s="68">
        <v>1.43</v>
      </c>
      <c r="D389" s="68">
        <v>0.7</v>
      </c>
      <c r="E389" s="69">
        <v>11161987.51</v>
      </c>
      <c r="F389" s="70">
        <v>0.75694444444444453</v>
      </c>
      <c r="G389" s="63"/>
      <c r="H389" s="64"/>
      <c r="I389" s="55">
        <f>IF(H389="",0,COUNTA($H$2:H389))</f>
        <v>0</v>
      </c>
      <c r="J389" s="55"/>
      <c r="K389" s="55">
        <f>IF(J389="",0,COUNTA($J$2:J389))</f>
        <v>0</v>
      </c>
      <c r="L389" s="65"/>
      <c r="M389" s="55">
        <f>IF(L389="",0,COUNTA($L$2:L389))</f>
        <v>0</v>
      </c>
      <c r="N389" s="65"/>
      <c r="O389" s="55">
        <f>IF(N389="",0,COUNTA($N$2:N389))</f>
        <v>0</v>
      </c>
      <c r="P389" s="65"/>
      <c r="Q389" s="55">
        <f>IF(P389="",0,COUNTA(P$2:P389))</f>
        <v>0</v>
      </c>
      <c r="R389" s="65"/>
      <c r="S389" s="55">
        <f>IF(R389="",0,COUNTA(R$2:R389))</f>
        <v>0</v>
      </c>
      <c r="T389" s="50">
        <f t="shared" si="26"/>
        <v>0</v>
      </c>
      <c r="U389" s="51" t="str">
        <f t="shared" si="24"/>
        <v>TEKTU TEK-ART TURIZM</v>
      </c>
      <c r="V389" s="51">
        <f t="shared" si="25"/>
        <v>1.43</v>
      </c>
      <c r="W389" s="52">
        <f t="shared" si="27"/>
        <v>0.7</v>
      </c>
    </row>
    <row r="390" spans="1:23" x14ac:dyDescent="0.3">
      <c r="A390" s="68" t="s">
        <v>904</v>
      </c>
      <c r="B390" s="68"/>
      <c r="C390" s="68">
        <v>246.1</v>
      </c>
      <c r="D390" s="68">
        <v>3.53</v>
      </c>
      <c r="E390" s="69">
        <v>5370955.7000000002</v>
      </c>
      <c r="F390" s="70">
        <v>0.75694444444444453</v>
      </c>
      <c r="G390" s="63"/>
      <c r="H390" s="64"/>
      <c r="I390" s="55">
        <f>IF(H390="",0,COUNTA($H$2:H390))</f>
        <v>0</v>
      </c>
      <c r="J390" s="55"/>
      <c r="K390" s="55">
        <f>IF(J390="",0,COUNTA($J$2:J390))</f>
        <v>0</v>
      </c>
      <c r="L390" s="65"/>
      <c r="M390" s="55">
        <f>IF(L390="",0,COUNTA($L$2:L390))</f>
        <v>0</v>
      </c>
      <c r="N390" s="65"/>
      <c r="O390" s="55">
        <f>IF(N390="",0,COUNTA($N$2:N390))</f>
        <v>0</v>
      </c>
      <c r="P390" s="65"/>
      <c r="Q390" s="55">
        <f>IF(P390="",0,COUNTA(P$2:P390))</f>
        <v>0</v>
      </c>
      <c r="R390" s="65"/>
      <c r="S390" s="55">
        <f>IF(R390="",0,COUNTA(R$2:R390))</f>
        <v>0</v>
      </c>
      <c r="T390" s="50">
        <f t="shared" si="26"/>
        <v>0</v>
      </c>
      <c r="U390" s="51" t="str">
        <f t="shared" si="24"/>
        <v>TETMT TETAMAT GIDA</v>
      </c>
      <c r="V390" s="51">
        <f t="shared" si="25"/>
        <v>246.1</v>
      </c>
      <c r="W390" s="52">
        <f t="shared" si="27"/>
        <v>3.53</v>
      </c>
    </row>
    <row r="391" spans="1:23" x14ac:dyDescent="0.3">
      <c r="A391" s="68" t="s">
        <v>905</v>
      </c>
      <c r="B391" s="68"/>
      <c r="C391" s="68">
        <v>16.670000000000002</v>
      </c>
      <c r="D391" s="68">
        <v>0.18</v>
      </c>
      <c r="E391" s="69">
        <v>143099913.03999999</v>
      </c>
      <c r="F391" s="70">
        <v>0.75694444444444453</v>
      </c>
      <c r="G391" s="63"/>
      <c r="H391" s="64"/>
      <c r="I391" s="55">
        <f>IF(H391="",0,COUNTA($H$2:H391))</f>
        <v>0</v>
      </c>
      <c r="J391" s="55"/>
      <c r="K391" s="55">
        <f>IF(J391="",0,COUNTA($J$2:J391))</f>
        <v>0</v>
      </c>
      <c r="L391" s="65"/>
      <c r="M391" s="55">
        <f>IF(L391="",0,COUNTA($L$2:L391))</f>
        <v>0</v>
      </c>
      <c r="N391" s="65"/>
      <c r="O391" s="55">
        <f>IF(N391="",0,COUNTA($N$2:N391))</f>
        <v>0</v>
      </c>
      <c r="P391" s="65"/>
      <c r="Q391" s="55">
        <f>IF(P391="",0,COUNTA(P$2:P391))</f>
        <v>0</v>
      </c>
      <c r="R391" s="65"/>
      <c r="S391" s="55">
        <f>IF(R391="",0,COUNTA(R$2:R391))</f>
        <v>0</v>
      </c>
      <c r="T391" s="50">
        <f t="shared" si="26"/>
        <v>0</v>
      </c>
      <c r="U391" s="51" t="str">
        <f t="shared" si="24"/>
        <v>TEZOL EUROPAP TEZOL KAGIT</v>
      </c>
      <c r="V391" s="51">
        <f t="shared" si="25"/>
        <v>16.670000000000002</v>
      </c>
      <c r="W391" s="52">
        <f t="shared" si="27"/>
        <v>0.18</v>
      </c>
    </row>
    <row r="392" spans="1:23" x14ac:dyDescent="0.3">
      <c r="A392" s="68" t="s">
        <v>369</v>
      </c>
      <c r="B392" s="68"/>
      <c r="C392" s="68">
        <v>16.41</v>
      </c>
      <c r="D392" s="68">
        <v>-2.84</v>
      </c>
      <c r="E392" s="69">
        <v>12272808.26</v>
      </c>
      <c r="F392" s="70">
        <v>0.75694444444444453</v>
      </c>
      <c r="G392" s="63"/>
      <c r="H392" s="64"/>
      <c r="I392" s="55">
        <f>IF(H392="",0,COUNTA($H$2:H392))</f>
        <v>0</v>
      </c>
      <c r="J392" s="55"/>
      <c r="K392" s="55">
        <f>IF(J392="",0,COUNTA($J$2:J392))</f>
        <v>0</v>
      </c>
      <c r="L392" s="65"/>
      <c r="M392" s="55">
        <f>IF(L392="",0,COUNTA($L$2:L392))</f>
        <v>0</v>
      </c>
      <c r="N392" s="65"/>
      <c r="O392" s="55">
        <f>IF(N392="",0,COUNTA($N$2:N392))</f>
        <v>0</v>
      </c>
      <c r="P392" s="65"/>
      <c r="Q392" s="55">
        <f>IF(P392="",0,COUNTA(P$2:P392))</f>
        <v>0</v>
      </c>
      <c r="R392" s="65"/>
      <c r="S392" s="55">
        <f>IF(R392="",0,COUNTA(R$2:R392))</f>
        <v>0</v>
      </c>
      <c r="T392" s="50">
        <f t="shared" si="26"/>
        <v>0</v>
      </c>
      <c r="U392" s="51" t="str">
        <f t="shared" si="24"/>
        <v>TGSAS TGS DIS TICARET</v>
      </c>
      <c r="V392" s="51">
        <f t="shared" si="25"/>
        <v>16.41</v>
      </c>
      <c r="W392" s="52">
        <f t="shared" si="27"/>
        <v>-2.84</v>
      </c>
    </row>
    <row r="393" spans="1:23" x14ac:dyDescent="0.3">
      <c r="A393" s="68" t="s">
        <v>370</v>
      </c>
      <c r="B393" s="68"/>
      <c r="C393" s="68">
        <v>22.24</v>
      </c>
      <c r="D393" s="68">
        <v>1.0900000000000001</v>
      </c>
      <c r="E393" s="69">
        <v>5341040991.1999998</v>
      </c>
      <c r="F393" s="70">
        <v>0.75694444444444453</v>
      </c>
      <c r="G393" s="63"/>
      <c r="H393" s="64"/>
      <c r="I393" s="55">
        <f>IF(H393="",0,COUNTA($H$2:H393))</f>
        <v>0</v>
      </c>
      <c r="J393" s="55"/>
      <c r="K393" s="55">
        <f>IF(J393="",0,COUNTA($J$2:J393))</f>
        <v>0</v>
      </c>
      <c r="L393" s="65"/>
      <c r="M393" s="55">
        <f>IF(L393="",0,COUNTA($L$2:L393))</f>
        <v>0</v>
      </c>
      <c r="N393" s="65"/>
      <c r="O393" s="55">
        <f>IF(N393="",0,COUNTA($N$2:N393))</f>
        <v>0</v>
      </c>
      <c r="P393" s="65"/>
      <c r="Q393" s="55">
        <f>IF(P393="",0,COUNTA(P$2:P393))</f>
        <v>0</v>
      </c>
      <c r="R393" s="65"/>
      <c r="S393" s="55">
        <f>IF(R393="",0,COUNTA(R$2:R393))</f>
        <v>0</v>
      </c>
      <c r="T393" s="50">
        <f t="shared" si="26"/>
        <v>0</v>
      </c>
      <c r="U393" s="51" t="str">
        <f t="shared" si="24"/>
        <v>THYAO TURK HAVA YOLLARI</v>
      </c>
      <c r="V393" s="51">
        <f t="shared" si="25"/>
        <v>22.24</v>
      </c>
      <c r="W393" s="52">
        <f t="shared" si="27"/>
        <v>1.0900000000000001</v>
      </c>
    </row>
    <row r="394" spans="1:23" x14ac:dyDescent="0.3">
      <c r="A394" s="68" t="s">
        <v>371</v>
      </c>
      <c r="B394" s="68"/>
      <c r="C394" s="68">
        <v>11.25</v>
      </c>
      <c r="D394" s="68">
        <v>0.45</v>
      </c>
      <c r="E394" s="69">
        <v>28777509.670000002</v>
      </c>
      <c r="F394" s="70">
        <v>0.75694444444444453</v>
      </c>
      <c r="G394" s="63"/>
      <c r="H394" s="64"/>
      <c r="I394" s="55">
        <f>IF(H394="",0,COUNTA($H$2:H394))</f>
        <v>0</v>
      </c>
      <c r="J394" s="55" t="s">
        <v>914</v>
      </c>
      <c r="K394" s="55">
        <f>IF(J394="",0,COUNTA($J$2:J394))</f>
        <v>18</v>
      </c>
      <c r="L394" s="65"/>
      <c r="M394" s="55">
        <f>IF(L394="",0,COUNTA($L$2:L394))</f>
        <v>0</v>
      </c>
      <c r="N394" s="65"/>
      <c r="O394" s="55">
        <f>IF(N394="",0,COUNTA($N$2:N394))</f>
        <v>0</v>
      </c>
      <c r="P394" s="65"/>
      <c r="Q394" s="55">
        <f>IF(P394="",0,COUNTA(P$2:P394))</f>
        <v>0</v>
      </c>
      <c r="R394" s="65"/>
      <c r="S394" s="55">
        <f>IF(R394="",0,COUNTA(R$2:R394))</f>
        <v>0</v>
      </c>
      <c r="T394" s="50">
        <f t="shared" si="26"/>
        <v>1</v>
      </c>
      <c r="U394" s="51" t="str">
        <f t="shared" si="24"/>
        <v>TIRE MONDI TIRE KUTSAN</v>
      </c>
      <c r="V394" s="51">
        <f t="shared" si="25"/>
        <v>11.25</v>
      </c>
      <c r="W394" s="52">
        <f t="shared" si="27"/>
        <v>0.45</v>
      </c>
    </row>
    <row r="395" spans="1:23" x14ac:dyDescent="0.3">
      <c r="A395" s="68" t="s">
        <v>372</v>
      </c>
      <c r="B395" s="68"/>
      <c r="C395" s="68">
        <v>23.68</v>
      </c>
      <c r="D395" s="68">
        <v>2.78</v>
      </c>
      <c r="E395" s="69">
        <v>591756854.55999994</v>
      </c>
      <c r="F395" s="70">
        <v>0.75694444444444453</v>
      </c>
      <c r="G395" s="63"/>
      <c r="H395" s="64"/>
      <c r="I395" s="55">
        <f>IF(H395="",0,COUNTA($H$2:H395))</f>
        <v>0</v>
      </c>
      <c r="J395" s="55"/>
      <c r="K395" s="55">
        <f>IF(J395="",0,COUNTA($J$2:J395))</f>
        <v>0</v>
      </c>
      <c r="L395" s="65"/>
      <c r="M395" s="55">
        <f>IF(L395="",0,COUNTA($L$2:L395))</f>
        <v>0</v>
      </c>
      <c r="N395" s="65"/>
      <c r="O395" s="55">
        <f>IF(N395="",0,COUNTA($N$2:N395))</f>
        <v>0</v>
      </c>
      <c r="P395" s="65"/>
      <c r="Q395" s="55">
        <f>IF(P395="",0,COUNTA(P$2:P395))</f>
        <v>0</v>
      </c>
      <c r="R395" s="65"/>
      <c r="S395" s="55">
        <f>IF(R395="",0,COUNTA(R$2:R395))</f>
        <v>0</v>
      </c>
      <c r="T395" s="50">
        <f t="shared" si="26"/>
        <v>0</v>
      </c>
      <c r="U395" s="51" t="str">
        <f t="shared" si="24"/>
        <v>TKFEN TEKFEN HOLDING</v>
      </c>
      <c r="V395" s="51">
        <f t="shared" si="25"/>
        <v>23.68</v>
      </c>
      <c r="W395" s="52">
        <f t="shared" si="27"/>
        <v>2.78</v>
      </c>
    </row>
    <row r="396" spans="1:23" x14ac:dyDescent="0.3">
      <c r="A396" s="68" t="s">
        <v>373</v>
      </c>
      <c r="B396" s="68"/>
      <c r="C396" s="68">
        <v>7.52</v>
      </c>
      <c r="D396" s="68">
        <v>-2.34</v>
      </c>
      <c r="E396" s="69">
        <v>90063733.489999995</v>
      </c>
      <c r="F396" s="70">
        <v>0.75694444444444453</v>
      </c>
      <c r="G396" s="63"/>
      <c r="H396" s="64"/>
      <c r="I396" s="55">
        <f>IF(H396="",0,COUNTA($H$2:H396))</f>
        <v>0</v>
      </c>
      <c r="J396" s="55"/>
      <c r="K396" s="55">
        <f>IF(J396="",0,COUNTA($J$2:J396))</f>
        <v>0</v>
      </c>
      <c r="L396" s="65"/>
      <c r="M396" s="55">
        <f>IF(L396="",0,COUNTA($L$2:L396))</f>
        <v>0</v>
      </c>
      <c r="N396" s="65"/>
      <c r="O396" s="55">
        <f>IF(N396="",0,COUNTA($N$2:N396))</f>
        <v>0</v>
      </c>
      <c r="P396" s="65"/>
      <c r="Q396" s="55">
        <f>IF(P396="",0,COUNTA(P$2:P396))</f>
        <v>0</v>
      </c>
      <c r="R396" s="65"/>
      <c r="S396" s="55">
        <f>IF(R396="",0,COUNTA(R$2:R396))</f>
        <v>0</v>
      </c>
      <c r="T396" s="50">
        <f t="shared" si="26"/>
        <v>0</v>
      </c>
      <c r="U396" s="51" t="str">
        <f t="shared" si="24"/>
        <v>TKNSA TEKNOSA IC VE DIS TICARET</v>
      </c>
      <c r="V396" s="51">
        <f t="shared" si="25"/>
        <v>7.52</v>
      </c>
      <c r="W396" s="52">
        <f t="shared" si="27"/>
        <v>-2.34</v>
      </c>
    </row>
    <row r="397" spans="1:23" x14ac:dyDescent="0.3">
      <c r="A397" s="68" t="s">
        <v>374</v>
      </c>
      <c r="B397" s="68"/>
      <c r="C397" s="68">
        <v>41.36</v>
      </c>
      <c r="D397" s="68">
        <v>-0.43</v>
      </c>
      <c r="E397" s="69">
        <v>19053240.300000001</v>
      </c>
      <c r="F397" s="70">
        <v>0.75694444444444453</v>
      </c>
      <c r="G397" s="63"/>
      <c r="H397" s="64"/>
      <c r="I397" s="55">
        <f>IF(H397="",0,COUNTA($H$2:H397))</f>
        <v>0</v>
      </c>
      <c r="J397" s="55"/>
      <c r="K397" s="55">
        <f>IF(J397="",0,COUNTA($J$2:J397))</f>
        <v>0</v>
      </c>
      <c r="L397" s="65"/>
      <c r="M397" s="55">
        <f>IF(L397="",0,COUNTA($L$2:L397))</f>
        <v>0</v>
      </c>
      <c r="N397" s="65"/>
      <c r="O397" s="55">
        <f>IF(N397="",0,COUNTA($N$2:N397))</f>
        <v>0</v>
      </c>
      <c r="P397" s="65"/>
      <c r="Q397" s="55">
        <f>IF(P397="",0,COUNTA(P$2:P397))</f>
        <v>0</v>
      </c>
      <c r="R397" s="65"/>
      <c r="S397" s="55">
        <f>IF(R397="",0,COUNTA(R$2:R397))</f>
        <v>0</v>
      </c>
      <c r="T397" s="50">
        <f t="shared" si="26"/>
        <v>0</v>
      </c>
      <c r="U397" s="51" t="str">
        <f t="shared" si="24"/>
        <v>TLMAN TRABZON LIMAN</v>
      </c>
      <c r="V397" s="51">
        <f t="shared" si="25"/>
        <v>41.36</v>
      </c>
      <c r="W397" s="52">
        <f t="shared" si="27"/>
        <v>-0.43</v>
      </c>
    </row>
    <row r="398" spans="1:23" x14ac:dyDescent="0.3">
      <c r="A398" s="68" t="s">
        <v>375</v>
      </c>
      <c r="B398" s="68"/>
      <c r="C398" s="68">
        <v>16.850000000000001</v>
      </c>
      <c r="D398" s="68">
        <v>-1.58</v>
      </c>
      <c r="E398" s="69">
        <v>6510633.1799999997</v>
      </c>
      <c r="F398" s="70">
        <v>0.75694444444444453</v>
      </c>
      <c r="G398" s="63"/>
      <c r="H398" s="64"/>
      <c r="I398" s="55">
        <f>IF(H398="",0,COUNTA($H$2:H398))</f>
        <v>0</v>
      </c>
      <c r="J398" s="55"/>
      <c r="K398" s="55">
        <f>IF(J398="",0,COUNTA($J$2:J398))</f>
        <v>0</v>
      </c>
      <c r="L398" s="65"/>
      <c r="M398" s="55">
        <f>IF(L398="",0,COUNTA($L$2:L398))</f>
        <v>0</v>
      </c>
      <c r="N398" s="65"/>
      <c r="O398" s="55">
        <f>IF(N398="",0,COUNTA($N$2:N398))</f>
        <v>0</v>
      </c>
      <c r="P398" s="65"/>
      <c r="Q398" s="55">
        <f>IF(P398="",0,COUNTA(P$2:P398))</f>
        <v>0</v>
      </c>
      <c r="R398" s="65"/>
      <c r="S398" s="55">
        <f>IF(R398="",0,COUNTA(R$2:R398))</f>
        <v>0</v>
      </c>
      <c r="T398" s="50">
        <f t="shared" si="26"/>
        <v>0</v>
      </c>
      <c r="U398" s="51" t="str">
        <f t="shared" si="24"/>
        <v>TMPOL TEMAPOL POLIMER PLASTIK</v>
      </c>
      <c r="V398" s="51">
        <f t="shared" si="25"/>
        <v>16.850000000000001</v>
      </c>
      <c r="W398" s="52">
        <f t="shared" si="27"/>
        <v>-1.58</v>
      </c>
    </row>
    <row r="399" spans="1:23" x14ac:dyDescent="0.3">
      <c r="A399" s="68" t="s">
        <v>376</v>
      </c>
      <c r="B399" s="68"/>
      <c r="C399" s="68">
        <v>20.3</v>
      </c>
      <c r="D399" s="68">
        <v>-1.55</v>
      </c>
      <c r="E399" s="69">
        <v>63134507.880000003</v>
      </c>
      <c r="F399" s="70">
        <v>0.75694444444444453</v>
      </c>
      <c r="G399" s="63"/>
      <c r="H399" s="64"/>
      <c r="I399" s="55">
        <f>IF(H399="",0,COUNTA($H$2:H399))</f>
        <v>0</v>
      </c>
      <c r="J399" s="55"/>
      <c r="K399" s="55">
        <f>IF(J399="",0,COUNTA($J$2:J399))</f>
        <v>0</v>
      </c>
      <c r="L399" s="65"/>
      <c r="M399" s="55">
        <f>IF(L399="",0,COUNTA($L$2:L399))</f>
        <v>0</v>
      </c>
      <c r="N399" s="65"/>
      <c r="O399" s="55">
        <f>IF(N399="",0,COUNTA($N$2:N399))</f>
        <v>0</v>
      </c>
      <c r="P399" s="65"/>
      <c r="Q399" s="55">
        <f>IF(P399="",0,COUNTA(P$2:P399))</f>
        <v>0</v>
      </c>
      <c r="R399" s="65"/>
      <c r="S399" s="55">
        <f>IF(R399="",0,COUNTA(R$2:R399))</f>
        <v>0</v>
      </c>
      <c r="T399" s="50">
        <f t="shared" si="26"/>
        <v>0</v>
      </c>
      <c r="U399" s="51" t="str">
        <f t="shared" si="24"/>
        <v>TMSN TUMOSAN MOTOR VE TRAKTOR</v>
      </c>
      <c r="V399" s="51">
        <f t="shared" si="25"/>
        <v>20.3</v>
      </c>
      <c r="W399" s="52">
        <f t="shared" si="27"/>
        <v>-1.55</v>
      </c>
    </row>
    <row r="400" spans="1:23" x14ac:dyDescent="0.3">
      <c r="A400" s="68" t="s">
        <v>377</v>
      </c>
      <c r="B400" s="68"/>
      <c r="C400" s="68">
        <v>91.7</v>
      </c>
      <c r="D400" s="68">
        <v>-0.7</v>
      </c>
      <c r="E400" s="69">
        <v>234592331.94999999</v>
      </c>
      <c r="F400" s="70">
        <v>0.75694444444444453</v>
      </c>
      <c r="G400" s="63"/>
      <c r="H400" s="64"/>
      <c r="I400" s="55">
        <f>IF(H400="",0,COUNTA($H$2:H400))</f>
        <v>0</v>
      </c>
      <c r="J400" s="55"/>
      <c r="K400" s="55">
        <f>IF(J400="",0,COUNTA($J$2:J400))</f>
        <v>0</v>
      </c>
      <c r="L400" s="65"/>
      <c r="M400" s="55">
        <f>IF(L400="",0,COUNTA($L$2:L400))</f>
        <v>0</v>
      </c>
      <c r="N400" s="65"/>
      <c r="O400" s="55">
        <f>IF(N400="",0,COUNTA($N$2:N400))</f>
        <v>0</v>
      </c>
      <c r="P400" s="65"/>
      <c r="Q400" s="55">
        <f>IF(P400="",0,COUNTA(P$2:P400))</f>
        <v>0</v>
      </c>
      <c r="R400" s="65"/>
      <c r="S400" s="55">
        <f>IF(R400="",0,COUNTA(R$2:R400))</f>
        <v>0</v>
      </c>
      <c r="T400" s="50">
        <f t="shared" si="26"/>
        <v>0</v>
      </c>
      <c r="U400" s="51" t="str">
        <f t="shared" si="24"/>
        <v>TOASO TOFAS OTO. FAB.</v>
      </c>
      <c r="V400" s="51">
        <f t="shared" si="25"/>
        <v>91.7</v>
      </c>
      <c r="W400" s="52">
        <f t="shared" si="27"/>
        <v>-0.7</v>
      </c>
    </row>
    <row r="401" spans="1:23" x14ac:dyDescent="0.3">
      <c r="A401" s="68" t="s">
        <v>378</v>
      </c>
      <c r="B401" s="68"/>
      <c r="C401" s="68">
        <v>4.43</v>
      </c>
      <c r="D401" s="68">
        <v>-0.23</v>
      </c>
      <c r="E401" s="69">
        <v>31177084.309999999</v>
      </c>
      <c r="F401" s="70">
        <v>0.75694444444444453</v>
      </c>
      <c r="G401" s="63"/>
      <c r="H401" s="64"/>
      <c r="I401" s="55">
        <f>IF(H401="",0,COUNTA($H$2:H401))</f>
        <v>0</v>
      </c>
      <c r="J401" s="55"/>
      <c r="K401" s="55">
        <f>IF(J401="",0,COUNTA($J$2:J401))</f>
        <v>0</v>
      </c>
      <c r="L401" s="65"/>
      <c r="M401" s="55">
        <f>IF(L401="",0,COUNTA($L$2:L401))</f>
        <v>0</v>
      </c>
      <c r="N401" s="65"/>
      <c r="O401" s="55">
        <f>IF(N401="",0,COUNTA($N$2:N401))</f>
        <v>0</v>
      </c>
      <c r="P401" s="65"/>
      <c r="Q401" s="55">
        <f>IF(P401="",0,COUNTA(P$2:P401))</f>
        <v>0</v>
      </c>
      <c r="R401" s="65"/>
      <c r="S401" s="55">
        <f>IF(R401="",0,COUNTA(R$2:R401))</f>
        <v>0</v>
      </c>
      <c r="T401" s="50">
        <f t="shared" si="26"/>
        <v>0</v>
      </c>
      <c r="U401" s="51" t="str">
        <f t="shared" si="24"/>
        <v>TRCAS TURCAS PETROL</v>
      </c>
      <c r="V401" s="51">
        <f t="shared" si="25"/>
        <v>4.43</v>
      </c>
      <c r="W401" s="52">
        <f t="shared" si="27"/>
        <v>-0.23</v>
      </c>
    </row>
    <row r="402" spans="1:23" x14ac:dyDescent="0.3">
      <c r="A402" s="68" t="s">
        <v>379</v>
      </c>
      <c r="B402" s="68"/>
      <c r="C402" s="68">
        <v>4.72</v>
      </c>
      <c r="D402" s="68">
        <v>3.96</v>
      </c>
      <c r="E402" s="69">
        <v>153900777.08000001</v>
      </c>
      <c r="F402" s="70">
        <v>0.75694444444444453</v>
      </c>
      <c r="G402" s="63"/>
      <c r="H402" s="64"/>
      <c r="I402" s="55">
        <f>IF(H402="",0,COUNTA($H$2:H402))</f>
        <v>0</v>
      </c>
      <c r="J402" s="55" t="s">
        <v>914</v>
      </c>
      <c r="K402" s="55">
        <f>IF(J402="",0,COUNTA($J$2:J402))</f>
        <v>19</v>
      </c>
      <c r="L402" s="65"/>
      <c r="M402" s="55">
        <f>IF(L402="",0,COUNTA($L$2:L402))</f>
        <v>0</v>
      </c>
      <c r="N402" s="65"/>
      <c r="O402" s="55">
        <f>IF(N402="",0,COUNTA($N$2:N402))</f>
        <v>0</v>
      </c>
      <c r="P402" s="65"/>
      <c r="Q402" s="55">
        <f>IF(P402="",0,COUNTA(P$2:P402))</f>
        <v>0</v>
      </c>
      <c r="R402" s="65"/>
      <c r="S402" s="55">
        <f>IF(R402="",0,COUNTA(R$2:R402))</f>
        <v>0</v>
      </c>
      <c r="T402" s="50">
        <f t="shared" si="26"/>
        <v>1</v>
      </c>
      <c r="U402" s="51" t="str">
        <f t="shared" si="24"/>
        <v>TRGYO TORUNLAR GMYO</v>
      </c>
      <c r="V402" s="51">
        <f t="shared" si="25"/>
        <v>4.72</v>
      </c>
      <c r="W402" s="52">
        <f t="shared" si="27"/>
        <v>3.96</v>
      </c>
    </row>
    <row r="403" spans="1:23" x14ac:dyDescent="0.3">
      <c r="A403" s="68" t="s">
        <v>380</v>
      </c>
      <c r="B403" s="68"/>
      <c r="C403" s="68">
        <v>12.53</v>
      </c>
      <c r="D403" s="68">
        <v>0.4</v>
      </c>
      <c r="E403" s="69">
        <v>61324552.68</v>
      </c>
      <c r="F403" s="70">
        <v>0.75694444444444453</v>
      </c>
      <c r="G403" s="63"/>
      <c r="H403" s="64"/>
      <c r="I403" s="55">
        <f>IF(H403="",0,COUNTA($H$2:H403))</f>
        <v>0</v>
      </c>
      <c r="J403" s="55"/>
      <c r="K403" s="55">
        <f>IF(J403="",0,COUNTA($J$2:J403))</f>
        <v>0</v>
      </c>
      <c r="L403" s="65"/>
      <c r="M403" s="55">
        <f>IF(L403="",0,COUNTA($L$2:L403))</f>
        <v>0</v>
      </c>
      <c r="N403" s="65"/>
      <c r="O403" s="55">
        <f>IF(N403="",0,COUNTA($N$2:N403))</f>
        <v>0</v>
      </c>
      <c r="P403" s="65"/>
      <c r="Q403" s="55">
        <f>IF(P403="",0,COUNTA(P$2:P403))</f>
        <v>0</v>
      </c>
      <c r="R403" s="65"/>
      <c r="S403" s="55">
        <f>IF(R403="",0,COUNTA(R$2:R403))</f>
        <v>0</v>
      </c>
      <c r="T403" s="50">
        <f t="shared" si="26"/>
        <v>0</v>
      </c>
      <c r="U403" s="51" t="str">
        <f t="shared" si="24"/>
        <v>TRILC TURK ILAC SERUM</v>
      </c>
      <c r="V403" s="51">
        <f t="shared" si="25"/>
        <v>12.53</v>
      </c>
      <c r="W403" s="52">
        <f t="shared" si="27"/>
        <v>0.4</v>
      </c>
    </row>
    <row r="404" spans="1:23" x14ac:dyDescent="0.3">
      <c r="A404" s="68" t="s">
        <v>381</v>
      </c>
      <c r="B404" s="68"/>
      <c r="C404" s="68">
        <v>3.08</v>
      </c>
      <c r="D404" s="68">
        <v>0.98</v>
      </c>
      <c r="E404" s="69">
        <v>51808702.579999998</v>
      </c>
      <c r="F404" s="70">
        <v>0.75694444444444453</v>
      </c>
      <c r="G404" s="63"/>
      <c r="H404" s="64"/>
      <c r="I404" s="55">
        <f>IF(H404="",0,COUNTA($H$2:H404))</f>
        <v>0</v>
      </c>
      <c r="J404" s="55"/>
      <c r="K404" s="55">
        <f>IF(J404="",0,COUNTA($J$2:J404))</f>
        <v>0</v>
      </c>
      <c r="L404" s="65"/>
      <c r="M404" s="55">
        <f>IF(L404="",0,COUNTA($L$2:L404))</f>
        <v>0</v>
      </c>
      <c r="N404" s="65"/>
      <c r="O404" s="55">
        <f>IF(N404="",0,COUNTA($N$2:N404))</f>
        <v>0</v>
      </c>
      <c r="P404" s="65"/>
      <c r="Q404" s="55">
        <f>IF(P404="",0,COUNTA(P$2:P404))</f>
        <v>0</v>
      </c>
      <c r="R404" s="65"/>
      <c r="S404" s="55">
        <f>IF(R404="",0,COUNTA(R$2:R404))</f>
        <v>0</v>
      </c>
      <c r="T404" s="50">
        <f t="shared" si="26"/>
        <v>0</v>
      </c>
      <c r="U404" s="51" t="str">
        <f t="shared" si="24"/>
        <v>TSGYO TSKB GMYO</v>
      </c>
      <c r="V404" s="51">
        <f t="shared" si="25"/>
        <v>3.08</v>
      </c>
      <c r="W404" s="52">
        <f t="shared" si="27"/>
        <v>0.98</v>
      </c>
    </row>
    <row r="405" spans="1:23" x14ac:dyDescent="0.3">
      <c r="A405" s="68" t="s">
        <v>382</v>
      </c>
      <c r="B405" s="68"/>
      <c r="C405" s="68">
        <v>1.58</v>
      </c>
      <c r="D405" s="68">
        <v>-3.07</v>
      </c>
      <c r="E405" s="69">
        <v>435851007.07999998</v>
      </c>
      <c r="F405" s="70">
        <v>0.75694444444444453</v>
      </c>
      <c r="G405" s="63"/>
      <c r="H405" s="64"/>
      <c r="I405" s="55">
        <f>IF(H405="",0,COUNTA($H$2:H405))</f>
        <v>0</v>
      </c>
      <c r="J405" s="55"/>
      <c r="K405" s="55">
        <f>IF(J405="",0,COUNTA($J$2:J405))</f>
        <v>0</v>
      </c>
      <c r="L405" s="65"/>
      <c r="M405" s="55">
        <f>IF(L405="",0,COUNTA($L$2:L405))</f>
        <v>0</v>
      </c>
      <c r="N405" s="65"/>
      <c r="O405" s="55">
        <f>IF(N405="",0,COUNTA($N$2:N405))</f>
        <v>0</v>
      </c>
      <c r="P405" s="65"/>
      <c r="Q405" s="55">
        <f>IF(P405="",0,COUNTA(P$2:P405))</f>
        <v>0</v>
      </c>
      <c r="R405" s="65"/>
      <c r="S405" s="55">
        <f>IF(R405="",0,COUNTA(R$2:R405))</f>
        <v>0</v>
      </c>
      <c r="T405" s="50">
        <f t="shared" si="26"/>
        <v>0</v>
      </c>
      <c r="U405" s="51" t="str">
        <f t="shared" si="24"/>
        <v>TSKB T.S.K.B.</v>
      </c>
      <c r="V405" s="51">
        <f t="shared" si="25"/>
        <v>1.58</v>
      </c>
      <c r="W405" s="52">
        <f t="shared" si="27"/>
        <v>-3.07</v>
      </c>
    </row>
    <row r="406" spans="1:23" x14ac:dyDescent="0.3">
      <c r="A406" s="68" t="s">
        <v>383</v>
      </c>
      <c r="B406" s="68"/>
      <c r="C406" s="68">
        <v>6.89</v>
      </c>
      <c r="D406" s="68">
        <v>-1.1499999999999999</v>
      </c>
      <c r="E406" s="69">
        <v>51944104.229999997</v>
      </c>
      <c r="F406" s="70">
        <v>0.75694444444444453</v>
      </c>
      <c r="G406" s="63"/>
      <c r="H406" s="64"/>
      <c r="I406" s="55">
        <f>IF(H406="",0,COUNTA($H$2:H406))</f>
        <v>0</v>
      </c>
      <c r="J406" s="55" t="s">
        <v>914</v>
      </c>
      <c r="K406" s="55">
        <f>IF(J406="",0,COUNTA($J$2:J406))</f>
        <v>20</v>
      </c>
      <c r="L406" s="65"/>
      <c r="M406" s="55">
        <f>IF(L406="",0,COUNTA($L$2:L406))</f>
        <v>0</v>
      </c>
      <c r="N406" s="65"/>
      <c r="O406" s="55">
        <f>IF(N406="",0,COUNTA($N$2:N406))</f>
        <v>0</v>
      </c>
      <c r="P406" s="65"/>
      <c r="Q406" s="55">
        <f>IF(P406="",0,COUNTA(P$2:P406))</f>
        <v>0</v>
      </c>
      <c r="R406" s="65"/>
      <c r="S406" s="55">
        <f>IF(R406="",0,COUNTA(R$2:R406))</f>
        <v>0</v>
      </c>
      <c r="T406" s="50">
        <f t="shared" si="26"/>
        <v>1</v>
      </c>
      <c r="U406" s="51" t="str">
        <f t="shared" si="24"/>
        <v>TSPOR TRABZONSPOR SPORTIF</v>
      </c>
      <c r="V406" s="51">
        <f t="shared" si="25"/>
        <v>6.89</v>
      </c>
      <c r="W406" s="52">
        <f t="shared" si="27"/>
        <v>-1.1499999999999999</v>
      </c>
    </row>
    <row r="407" spans="1:23" x14ac:dyDescent="0.3">
      <c r="A407" s="68" t="s">
        <v>384</v>
      </c>
      <c r="B407" s="68"/>
      <c r="C407" s="68">
        <v>10.7</v>
      </c>
      <c r="D407" s="68">
        <v>-1.02</v>
      </c>
      <c r="E407" s="69">
        <v>357176762.33999997</v>
      </c>
      <c r="F407" s="70">
        <v>0.75694444444444453</v>
      </c>
      <c r="G407" s="63"/>
      <c r="H407" s="64"/>
      <c r="I407" s="55">
        <f>IF(H407="",0,COUNTA($H$2:H407))</f>
        <v>0</v>
      </c>
      <c r="J407" s="55"/>
      <c r="K407" s="55">
        <f>IF(J407="",0,COUNTA($J$2:J407))</f>
        <v>0</v>
      </c>
      <c r="L407" s="65"/>
      <c r="M407" s="55">
        <f>IF(L407="",0,COUNTA($L$2:L407))</f>
        <v>0</v>
      </c>
      <c r="N407" s="65"/>
      <c r="O407" s="55">
        <f>IF(N407="",0,COUNTA($N$2:N407))</f>
        <v>0</v>
      </c>
      <c r="P407" s="65"/>
      <c r="Q407" s="55">
        <f>IF(P407="",0,COUNTA(P$2:P407))</f>
        <v>0</v>
      </c>
      <c r="R407" s="65"/>
      <c r="S407" s="55">
        <f>IF(R407="",0,COUNTA(R$2:R407))</f>
        <v>0</v>
      </c>
      <c r="T407" s="50">
        <f t="shared" si="26"/>
        <v>0</v>
      </c>
      <c r="U407" s="51" t="str">
        <f t="shared" si="24"/>
        <v>TTKOM TURK TELEKOM</v>
      </c>
      <c r="V407" s="51">
        <f t="shared" si="25"/>
        <v>10.7</v>
      </c>
      <c r="W407" s="52">
        <f t="shared" si="27"/>
        <v>-1.02</v>
      </c>
    </row>
    <row r="408" spans="1:23" x14ac:dyDescent="0.3">
      <c r="A408" s="68" t="s">
        <v>385</v>
      </c>
      <c r="B408" s="68"/>
      <c r="C408" s="68">
        <v>230.4</v>
      </c>
      <c r="D408" s="68">
        <v>-0.26</v>
      </c>
      <c r="E408" s="69">
        <v>125168713.90000001</v>
      </c>
      <c r="F408" s="70">
        <v>0.75694444444444453</v>
      </c>
      <c r="G408" s="63"/>
      <c r="H408" s="64"/>
      <c r="I408" s="55">
        <f>IF(H408="",0,COUNTA($H$2:H408))</f>
        <v>0</v>
      </c>
      <c r="J408" s="55"/>
      <c r="K408" s="55">
        <f>IF(J408="",0,COUNTA($J$2:J408))</f>
        <v>0</v>
      </c>
      <c r="L408" s="65"/>
      <c r="M408" s="55">
        <f>IF(L408="",0,COUNTA($L$2:L408))</f>
        <v>0</v>
      </c>
      <c r="N408" s="65"/>
      <c r="O408" s="55">
        <f>IF(N408="",0,COUNTA($N$2:N408))</f>
        <v>0</v>
      </c>
      <c r="P408" s="65"/>
      <c r="Q408" s="55">
        <f>IF(P408="",0,COUNTA(P$2:P408))</f>
        <v>0</v>
      </c>
      <c r="R408" s="65"/>
      <c r="S408" s="55">
        <f>IF(R408="",0,COUNTA(R$2:R408))</f>
        <v>0</v>
      </c>
      <c r="T408" s="50">
        <f t="shared" si="26"/>
        <v>0</v>
      </c>
      <c r="U408" s="51" t="str">
        <f t="shared" si="24"/>
        <v>TTRAK TURK TRAKTOR</v>
      </c>
      <c r="V408" s="51">
        <f t="shared" si="25"/>
        <v>230.4</v>
      </c>
      <c r="W408" s="52">
        <f t="shared" si="27"/>
        <v>-0.26</v>
      </c>
    </row>
    <row r="409" spans="1:23" x14ac:dyDescent="0.3">
      <c r="A409" s="68" t="s">
        <v>386</v>
      </c>
      <c r="B409" s="68"/>
      <c r="C409" s="68">
        <v>19.13</v>
      </c>
      <c r="D409" s="68">
        <v>0.68</v>
      </c>
      <c r="E409" s="69">
        <v>28789921.629999999</v>
      </c>
      <c r="F409" s="70">
        <v>0.75694444444444453</v>
      </c>
      <c r="G409" s="63"/>
      <c r="H409" s="64"/>
      <c r="I409" s="55">
        <f>IF(H409="",0,COUNTA($H$2:H409))</f>
        <v>0</v>
      </c>
      <c r="J409" s="55"/>
      <c r="K409" s="55">
        <f>IF(J409="",0,COUNTA($J$2:J409))</f>
        <v>0</v>
      </c>
      <c r="L409" s="65"/>
      <c r="M409" s="55">
        <f>IF(L409="",0,COUNTA($L$2:L409))</f>
        <v>0</v>
      </c>
      <c r="N409" s="65"/>
      <c r="O409" s="55">
        <f>IF(N409="",0,COUNTA($N$2:N409))</f>
        <v>0</v>
      </c>
      <c r="P409" s="65"/>
      <c r="Q409" s="55">
        <f>IF(P409="",0,COUNTA(P$2:P409))</f>
        <v>0</v>
      </c>
      <c r="R409" s="65"/>
      <c r="S409" s="55">
        <f>IF(R409="",0,COUNTA(R$2:R409))</f>
        <v>0</v>
      </c>
      <c r="T409" s="50">
        <f t="shared" si="26"/>
        <v>0</v>
      </c>
      <c r="U409" s="51" t="str">
        <f t="shared" si="24"/>
        <v>TUCLK TUGCELIK</v>
      </c>
      <c r="V409" s="51">
        <f t="shared" si="25"/>
        <v>19.13</v>
      </c>
      <c r="W409" s="52">
        <f t="shared" si="27"/>
        <v>0.68</v>
      </c>
    </row>
    <row r="410" spans="1:23" x14ac:dyDescent="0.3">
      <c r="A410" s="68" t="s">
        <v>387</v>
      </c>
      <c r="B410" s="68"/>
      <c r="C410" s="68">
        <v>8.2100000000000009</v>
      </c>
      <c r="D410" s="68">
        <v>-2.73</v>
      </c>
      <c r="E410" s="69">
        <v>29820449.59</v>
      </c>
      <c r="F410" s="70">
        <v>0.75694444444444453</v>
      </c>
      <c r="G410" s="63"/>
      <c r="H410" s="64"/>
      <c r="I410" s="55">
        <f>IF(H410="",0,COUNTA($H$2:H410))</f>
        <v>0</v>
      </c>
      <c r="J410" s="55"/>
      <c r="K410" s="55">
        <f>IF(J410="",0,COUNTA($J$2:J410))</f>
        <v>0</v>
      </c>
      <c r="L410" s="65"/>
      <c r="M410" s="55">
        <f>IF(L410="",0,COUNTA($L$2:L410))</f>
        <v>0</v>
      </c>
      <c r="N410" s="65"/>
      <c r="O410" s="55">
        <f>IF(N410="",0,COUNTA($N$2:N410))</f>
        <v>0</v>
      </c>
      <c r="P410" s="65"/>
      <c r="Q410" s="55">
        <f>IF(P410="",0,COUNTA(P$2:P410))</f>
        <v>0</v>
      </c>
      <c r="R410" s="65"/>
      <c r="S410" s="55">
        <f>IF(R410="",0,COUNTA(R$2:R410))</f>
        <v>0</v>
      </c>
      <c r="T410" s="50">
        <f t="shared" si="26"/>
        <v>0</v>
      </c>
      <c r="U410" s="51" t="str">
        <f t="shared" si="24"/>
        <v>TUKAS TUKAS</v>
      </c>
      <c r="V410" s="51">
        <f t="shared" si="25"/>
        <v>8.2100000000000009</v>
      </c>
      <c r="W410" s="52">
        <f t="shared" si="27"/>
        <v>-2.73</v>
      </c>
    </row>
    <row r="411" spans="1:23" x14ac:dyDescent="0.3">
      <c r="A411" s="68" t="s">
        <v>388</v>
      </c>
      <c r="B411" s="68"/>
      <c r="C411" s="68">
        <v>173</v>
      </c>
      <c r="D411" s="68">
        <v>4.9800000000000004</v>
      </c>
      <c r="E411" s="69">
        <v>1372948543.5</v>
      </c>
      <c r="F411" s="70">
        <v>0.75694444444444453</v>
      </c>
      <c r="G411" s="63"/>
      <c r="H411" s="64"/>
      <c r="I411" s="55">
        <f>IF(H411="",0,COUNTA($H$2:H411))</f>
        <v>0</v>
      </c>
      <c r="J411" s="55"/>
      <c r="K411" s="55">
        <f>IF(J411="",0,COUNTA($J$2:J411))</f>
        <v>0</v>
      </c>
      <c r="L411" s="65"/>
      <c r="M411" s="55">
        <f>IF(L411="",0,COUNTA($L$2:L411))</f>
        <v>0</v>
      </c>
      <c r="N411" s="65"/>
      <c r="O411" s="55">
        <f>IF(N411="",0,COUNTA($N$2:N411))</f>
        <v>0</v>
      </c>
      <c r="P411" s="65"/>
      <c r="Q411" s="55">
        <f>IF(P411="",0,COUNTA(P$2:P411))</f>
        <v>0</v>
      </c>
      <c r="R411" s="65"/>
      <c r="S411" s="55">
        <f>IF(R411="",0,COUNTA(R$2:R411))</f>
        <v>0</v>
      </c>
      <c r="T411" s="50">
        <f t="shared" si="26"/>
        <v>0</v>
      </c>
      <c r="U411" s="51" t="str">
        <f t="shared" si="24"/>
        <v>TUPRS TUPRAS</v>
      </c>
      <c r="V411" s="51">
        <f t="shared" si="25"/>
        <v>173</v>
      </c>
      <c r="W411" s="52">
        <f t="shared" si="27"/>
        <v>4.9800000000000004</v>
      </c>
    </row>
    <row r="412" spans="1:23" x14ac:dyDescent="0.3">
      <c r="A412" s="68" t="s">
        <v>389</v>
      </c>
      <c r="B412" s="68"/>
      <c r="C412" s="68">
        <v>15.09</v>
      </c>
      <c r="D412" s="68">
        <v>-7.42</v>
      </c>
      <c r="E412" s="69">
        <v>28922635.379999999</v>
      </c>
      <c r="F412" s="70">
        <v>0.75694444444444453</v>
      </c>
      <c r="G412" s="63"/>
      <c r="H412" s="64"/>
      <c r="I412" s="55">
        <f>IF(H412="",0,COUNTA($H$2:H412))</f>
        <v>0</v>
      </c>
      <c r="J412" s="55"/>
      <c r="K412" s="55">
        <f>IF(J412="",0,COUNTA($J$2:J412))</f>
        <v>0</v>
      </c>
      <c r="L412" s="65"/>
      <c r="M412" s="55">
        <f>IF(L412="",0,COUNTA($L$2:L412))</f>
        <v>0</v>
      </c>
      <c r="N412" s="65"/>
      <c r="O412" s="55">
        <f>IF(N412="",0,COUNTA($N$2:N412))</f>
        <v>0</v>
      </c>
      <c r="P412" s="65"/>
      <c r="Q412" s="55">
        <f>IF(P412="",0,COUNTA(P$2:P412))</f>
        <v>0</v>
      </c>
      <c r="R412" s="65"/>
      <c r="S412" s="55">
        <f>IF(R412="",0,COUNTA(R$2:R412))</f>
        <v>0</v>
      </c>
      <c r="T412" s="50">
        <f t="shared" si="26"/>
        <v>0</v>
      </c>
      <c r="U412" s="51" t="str">
        <f t="shared" si="24"/>
        <v>TUREX TUREKS TURIZM TASIMACILIK</v>
      </c>
      <c r="V412" s="51">
        <f t="shared" si="25"/>
        <v>15.09</v>
      </c>
      <c r="W412" s="52">
        <f t="shared" si="27"/>
        <v>-7.42</v>
      </c>
    </row>
    <row r="413" spans="1:23" x14ac:dyDescent="0.3">
      <c r="A413" s="68" t="s">
        <v>390</v>
      </c>
      <c r="B413" s="68"/>
      <c r="C413" s="68">
        <v>138.5</v>
      </c>
      <c r="D413" s="68">
        <v>-0.72</v>
      </c>
      <c r="E413" s="69">
        <v>7256949.0999999996</v>
      </c>
      <c r="F413" s="70">
        <v>0.75694444444444453</v>
      </c>
      <c r="G413" s="63"/>
      <c r="H413" s="64"/>
      <c r="I413" s="55">
        <f>IF(H413="",0,COUNTA($H$2:H413))</f>
        <v>0</v>
      </c>
      <c r="J413" s="55"/>
      <c r="K413" s="55">
        <f>IF(J413="",0,COUNTA($J$2:J413))</f>
        <v>0</v>
      </c>
      <c r="L413" s="65"/>
      <c r="M413" s="55">
        <f>IF(L413="",0,COUNTA($L$2:L413))</f>
        <v>0</v>
      </c>
      <c r="N413" s="65"/>
      <c r="O413" s="55">
        <f>IF(N413="",0,COUNTA($N$2:N413))</f>
        <v>0</v>
      </c>
      <c r="P413" s="65"/>
      <c r="Q413" s="55">
        <f>IF(P413="",0,COUNTA(P$2:P413))</f>
        <v>0</v>
      </c>
      <c r="R413" s="65"/>
      <c r="S413" s="55">
        <f>IF(R413="",0,COUNTA(R$2:R413))</f>
        <v>0</v>
      </c>
      <c r="T413" s="50">
        <f t="shared" si="26"/>
        <v>0</v>
      </c>
      <c r="U413" s="51" t="str">
        <f t="shared" si="24"/>
        <v>TURGG TURKER PROJE GAYRIMENKUL</v>
      </c>
      <c r="V413" s="51">
        <f t="shared" si="25"/>
        <v>138.5</v>
      </c>
      <c r="W413" s="52">
        <f t="shared" si="27"/>
        <v>-0.72</v>
      </c>
    </row>
    <row r="414" spans="1:23" x14ac:dyDescent="0.3">
      <c r="A414" s="68" t="s">
        <v>391</v>
      </c>
      <c r="B414" s="68"/>
      <c r="C414" s="68">
        <v>5.83</v>
      </c>
      <c r="D414" s="68">
        <v>0.17</v>
      </c>
      <c r="E414" s="69">
        <v>142076865.41999999</v>
      </c>
      <c r="F414" s="70">
        <v>0.75694444444444453</v>
      </c>
      <c r="G414" s="63"/>
      <c r="H414" s="64"/>
      <c r="I414" s="55">
        <f>IF(H414="",0,COUNTA($H$2:H414))</f>
        <v>0</v>
      </c>
      <c r="J414" s="55"/>
      <c r="K414" s="55">
        <f>IF(J414="",0,COUNTA($J$2:J414))</f>
        <v>0</v>
      </c>
      <c r="L414" s="65"/>
      <c r="M414" s="55">
        <f>IF(L414="",0,COUNTA($L$2:L414))</f>
        <v>0</v>
      </c>
      <c r="N414" s="65"/>
      <c r="O414" s="55">
        <f>IF(N414="",0,COUNTA($N$2:N414))</f>
        <v>0</v>
      </c>
      <c r="P414" s="65"/>
      <c r="Q414" s="55">
        <f>IF(P414="",0,COUNTA(P$2:P414))</f>
        <v>0</v>
      </c>
      <c r="R414" s="65"/>
      <c r="S414" s="55">
        <f>IF(R414="",0,COUNTA(R$2:R414))</f>
        <v>0</v>
      </c>
      <c r="T414" s="50">
        <f t="shared" si="26"/>
        <v>0</v>
      </c>
      <c r="U414" s="51" t="str">
        <f t="shared" si="24"/>
        <v>TURSG TURKIYE SIGORTA</v>
      </c>
      <c r="V414" s="51">
        <f t="shared" si="25"/>
        <v>5.83</v>
      </c>
      <c r="W414" s="52">
        <f t="shared" si="27"/>
        <v>0.17</v>
      </c>
    </row>
    <row r="415" spans="1:23" x14ac:dyDescent="0.3">
      <c r="A415" s="84" t="s">
        <v>392</v>
      </c>
      <c r="B415" s="68"/>
      <c r="C415" s="68">
        <v>20</v>
      </c>
      <c r="D415" s="68">
        <v>-1.86</v>
      </c>
      <c r="E415" s="69">
        <v>178092.34</v>
      </c>
      <c r="F415" s="70">
        <v>0.75694444444444453</v>
      </c>
      <c r="G415" s="63"/>
      <c r="H415" s="64"/>
      <c r="I415" s="55">
        <f>IF(H415="",0,COUNTA($H$2:H415))</f>
        <v>0</v>
      </c>
      <c r="J415" s="55"/>
      <c r="K415" s="55">
        <f>IF(J415="",0,COUNTA($J$2:J415))</f>
        <v>0</v>
      </c>
      <c r="L415" s="65"/>
      <c r="M415" s="55">
        <f>IF(L415="",0,COUNTA($L$2:L415))</f>
        <v>0</v>
      </c>
      <c r="N415" s="65"/>
      <c r="O415" s="55">
        <f>IF(N415="",0,COUNTA($N$2:N415))</f>
        <v>0</v>
      </c>
      <c r="P415" s="65"/>
      <c r="Q415" s="55">
        <f>IF(P415="",0,COUNTA(P$2:P415))</f>
        <v>0</v>
      </c>
      <c r="R415" s="65"/>
      <c r="S415" s="55">
        <f>IF(R415="",0,COUNTA(R$2:R415))</f>
        <v>0</v>
      </c>
      <c r="T415" s="50">
        <f t="shared" si="26"/>
        <v>0</v>
      </c>
      <c r="U415" s="51" t="str">
        <f t="shared" si="24"/>
        <v>UFUK UFUK YATIRIM</v>
      </c>
      <c r="V415" s="51">
        <f t="shared" si="25"/>
        <v>20</v>
      </c>
      <c r="W415" s="52">
        <f t="shared" si="27"/>
        <v>-1.86</v>
      </c>
    </row>
    <row r="416" spans="1:23" x14ac:dyDescent="0.3">
      <c r="A416" s="68" t="s">
        <v>393</v>
      </c>
      <c r="B416" s="68"/>
      <c r="C416" s="68">
        <v>3.7</v>
      </c>
      <c r="D416" s="68">
        <v>2.78</v>
      </c>
      <c r="E416" s="69">
        <v>1754263.78</v>
      </c>
      <c r="F416" s="70">
        <v>0.75694444444444453</v>
      </c>
      <c r="G416" s="63"/>
      <c r="H416" s="64"/>
      <c r="I416" s="55">
        <f>IF(H416="",0,COUNTA($H$2:H416))</f>
        <v>0</v>
      </c>
      <c r="J416" s="55"/>
      <c r="K416" s="55">
        <f>IF(J416="",0,COUNTA($J$2:J416))</f>
        <v>0</v>
      </c>
      <c r="L416" s="65"/>
      <c r="M416" s="55">
        <f>IF(L416="",0,COUNTA($L$2:L416))</f>
        <v>0</v>
      </c>
      <c r="N416" s="65"/>
      <c r="O416" s="55">
        <f>IF(N416="",0,COUNTA($N$2:N416))</f>
        <v>0</v>
      </c>
      <c r="P416" s="65"/>
      <c r="Q416" s="55">
        <f>IF(P416="",0,COUNTA(P$2:P416))</f>
        <v>0</v>
      </c>
      <c r="R416" s="65"/>
      <c r="S416" s="55">
        <f>IF(R416="",0,COUNTA(R$2:R416))</f>
        <v>0</v>
      </c>
      <c r="T416" s="50">
        <f t="shared" si="26"/>
        <v>0</v>
      </c>
      <c r="U416" s="51" t="str">
        <f t="shared" si="24"/>
        <v>ULAS ULASLAR TURIZM YAT.</v>
      </c>
      <c r="V416" s="51">
        <f t="shared" si="25"/>
        <v>3.7</v>
      </c>
      <c r="W416" s="52">
        <f t="shared" si="27"/>
        <v>2.78</v>
      </c>
    </row>
    <row r="417" spans="1:23" x14ac:dyDescent="0.3">
      <c r="A417" s="68" t="s">
        <v>394</v>
      </c>
      <c r="B417" s="68"/>
      <c r="C417" s="68">
        <v>21.66</v>
      </c>
      <c r="D417" s="68">
        <v>0.09</v>
      </c>
      <c r="E417" s="69">
        <v>54671826.380000003</v>
      </c>
      <c r="F417" s="70">
        <v>0.75694444444444453</v>
      </c>
      <c r="G417" s="63"/>
      <c r="H417" s="64"/>
      <c r="I417" s="55">
        <f>IF(H417="",0,COUNTA($H$2:H417))</f>
        <v>0</v>
      </c>
      <c r="J417" s="55"/>
      <c r="K417" s="55">
        <f>IF(J417="",0,COUNTA($J$2:J417))</f>
        <v>0</v>
      </c>
      <c r="L417" s="65"/>
      <c r="M417" s="55">
        <f>IF(L417="",0,COUNTA($L$2:L417))</f>
        <v>0</v>
      </c>
      <c r="N417" s="65"/>
      <c r="O417" s="55">
        <f>IF(N417="",0,COUNTA($N$2:N417))</f>
        <v>0</v>
      </c>
      <c r="P417" s="65"/>
      <c r="Q417" s="55">
        <f>IF(P417="",0,COUNTA(P$2:P417))</f>
        <v>0</v>
      </c>
      <c r="R417" s="65"/>
      <c r="S417" s="55">
        <f>IF(R417="",0,COUNTA(R$2:R417))</f>
        <v>0</v>
      </c>
      <c r="T417" s="50">
        <f t="shared" si="26"/>
        <v>0</v>
      </c>
      <c r="U417" s="51" t="str">
        <f t="shared" si="24"/>
        <v>ULKER ULKER BISKUVI</v>
      </c>
      <c r="V417" s="51">
        <f t="shared" si="25"/>
        <v>21.66</v>
      </c>
      <c r="W417" s="52">
        <f t="shared" si="27"/>
        <v>0.09</v>
      </c>
    </row>
    <row r="418" spans="1:23" x14ac:dyDescent="0.3">
      <c r="A418" s="68" t="s">
        <v>906</v>
      </c>
      <c r="B418" s="68"/>
      <c r="C418" s="68">
        <v>2.4900000000000002</v>
      </c>
      <c r="D418" s="68">
        <v>1.22</v>
      </c>
      <c r="E418" s="69">
        <v>20159423.690000001</v>
      </c>
      <c r="F418" s="70">
        <v>0.75694444444444453</v>
      </c>
      <c r="G418" s="63"/>
      <c r="H418" s="64"/>
      <c r="I418" s="55">
        <f>IF(H418="",0,COUNTA($H$2:H418))</f>
        <v>0</v>
      </c>
      <c r="J418" s="55"/>
      <c r="K418" s="55">
        <f>IF(J418="",0,COUNTA($J$2:J418))</f>
        <v>0</v>
      </c>
      <c r="L418" s="65"/>
      <c r="M418" s="55">
        <f>IF(L418="",0,COUNTA($L$2:L418))</f>
        <v>0</v>
      </c>
      <c r="N418" s="65"/>
      <c r="O418" s="55">
        <f>IF(N418="",0,COUNTA($N$2:N418))</f>
        <v>0</v>
      </c>
      <c r="P418" s="65"/>
      <c r="Q418" s="55">
        <f>IF(P418="",0,COUNTA(P$2:P418))</f>
        <v>0</v>
      </c>
      <c r="R418" s="65"/>
      <c r="S418" s="55">
        <f>IF(R418="",0,COUNTA(R$2:R418))</f>
        <v>0</v>
      </c>
      <c r="T418" s="50">
        <f t="shared" si="26"/>
        <v>0</v>
      </c>
      <c r="U418" s="51" t="str">
        <f t="shared" si="24"/>
        <v>ULUFA ULUSAL FAKTORING</v>
      </c>
      <c r="V418" s="51">
        <f t="shared" si="25"/>
        <v>2.4900000000000002</v>
      </c>
      <c r="W418" s="52">
        <f t="shared" si="27"/>
        <v>1.22</v>
      </c>
    </row>
    <row r="419" spans="1:23" x14ac:dyDescent="0.3">
      <c r="A419" s="68" t="s">
        <v>395</v>
      </c>
      <c r="B419" s="68"/>
      <c r="C419" s="68">
        <v>68.3</v>
      </c>
      <c r="D419" s="68">
        <v>6.39</v>
      </c>
      <c r="E419" s="69">
        <v>1873424.55</v>
      </c>
      <c r="F419" s="70">
        <v>0.75694444444444453</v>
      </c>
      <c r="G419" s="63"/>
      <c r="H419" s="64"/>
      <c r="I419" s="55">
        <f>IF(H419="",0,COUNTA($H$2:H419))</f>
        <v>0</v>
      </c>
      <c r="J419" s="55"/>
      <c r="K419" s="55">
        <f>IF(J419="",0,COUNTA($J$2:J419))</f>
        <v>0</v>
      </c>
      <c r="L419" s="65"/>
      <c r="M419" s="55">
        <f>IF(L419="",0,COUNTA($L$2:L419))</f>
        <v>0</v>
      </c>
      <c r="N419" s="65"/>
      <c r="O419" s="55">
        <f>IF(N419="",0,COUNTA($N$2:N419))</f>
        <v>0</v>
      </c>
      <c r="P419" s="65"/>
      <c r="Q419" s="55">
        <f>IF(P419="",0,COUNTA(P$2:P419))</f>
        <v>0</v>
      </c>
      <c r="R419" s="65"/>
      <c r="S419" s="55">
        <f>IF(R419="",0,COUNTA(R$2:R419))</f>
        <v>0</v>
      </c>
      <c r="T419" s="50">
        <f t="shared" si="26"/>
        <v>0</v>
      </c>
      <c r="U419" s="51" t="str">
        <f t="shared" si="24"/>
        <v>ULUSE ULUSOY ELEKTRIK</v>
      </c>
      <c r="V419" s="51">
        <f t="shared" si="25"/>
        <v>68.3</v>
      </c>
      <c r="W419" s="52">
        <f t="shared" si="27"/>
        <v>6.39</v>
      </c>
    </row>
    <row r="420" spans="1:23" x14ac:dyDescent="0.3">
      <c r="A420" s="68" t="s">
        <v>396</v>
      </c>
      <c r="B420" s="68"/>
      <c r="C420" s="68">
        <v>7.03</v>
      </c>
      <c r="D420" s="68">
        <v>1.74</v>
      </c>
      <c r="E420" s="69">
        <v>81593707.340000004</v>
      </c>
      <c r="F420" s="70">
        <v>0.75694444444444453</v>
      </c>
      <c r="G420" s="63"/>
      <c r="H420" s="64"/>
      <c r="I420" s="55">
        <f>IF(H420="",0,COUNTA($H$2:H420))</f>
        <v>0</v>
      </c>
      <c r="J420" s="55"/>
      <c r="K420" s="55">
        <f>IF(J420="",0,COUNTA($J$2:J420))</f>
        <v>0</v>
      </c>
      <c r="L420" s="65"/>
      <c r="M420" s="55">
        <f>IF(L420="",0,COUNTA($L$2:L420))</f>
        <v>0</v>
      </c>
      <c r="N420" s="65"/>
      <c r="O420" s="55">
        <f>IF(N420="",0,COUNTA($N$2:N420))</f>
        <v>0</v>
      </c>
      <c r="P420" s="65"/>
      <c r="Q420" s="55">
        <f>IF(P420="",0,COUNTA(P$2:P420))</f>
        <v>0</v>
      </c>
      <c r="R420" s="65"/>
      <c r="S420" s="55">
        <f>IF(R420="",0,COUNTA(R$2:R420))</f>
        <v>0</v>
      </c>
      <c r="T420" s="50">
        <f t="shared" si="26"/>
        <v>0</v>
      </c>
      <c r="U420" s="51" t="str">
        <f t="shared" si="24"/>
        <v>ULUUN ULUSOY UN SANAYI</v>
      </c>
      <c r="V420" s="51">
        <f t="shared" si="25"/>
        <v>7.03</v>
      </c>
      <c r="W420" s="52">
        <f t="shared" si="27"/>
        <v>1.74</v>
      </c>
    </row>
    <row r="421" spans="1:23" x14ac:dyDescent="0.3">
      <c r="A421" s="84" t="s">
        <v>397</v>
      </c>
      <c r="B421" s="68"/>
      <c r="C421" s="68">
        <v>1.29</v>
      </c>
      <c r="D421" s="68">
        <v>0</v>
      </c>
      <c r="E421" s="69">
        <v>0</v>
      </c>
      <c r="F421" s="70">
        <v>0.75694444444444453</v>
      </c>
      <c r="G421" s="63"/>
      <c r="H421" s="64"/>
      <c r="I421" s="55">
        <f>IF(H421="",0,COUNTA($H$2:H421))</f>
        <v>0</v>
      </c>
      <c r="J421" s="55"/>
      <c r="K421" s="55">
        <f>IF(J421="",0,COUNTA($J$2:J421))</f>
        <v>0</v>
      </c>
      <c r="L421" s="65"/>
      <c r="M421" s="55">
        <f>IF(L421="",0,COUNTA($L$2:L421))</f>
        <v>0</v>
      </c>
      <c r="N421" s="65"/>
      <c r="O421" s="55">
        <f>IF(N421="",0,COUNTA($N$2:N421))</f>
        <v>0</v>
      </c>
      <c r="P421" s="65"/>
      <c r="Q421" s="55">
        <f>IF(P421="",0,COUNTA(P$2:P421))</f>
        <v>0</v>
      </c>
      <c r="R421" s="65"/>
      <c r="S421" s="55">
        <f>IF(R421="",0,COUNTA(R$2:R421))</f>
        <v>0</v>
      </c>
      <c r="T421" s="50">
        <f t="shared" si="26"/>
        <v>0</v>
      </c>
      <c r="U421" s="51" t="str">
        <f t="shared" si="24"/>
        <v>UMPAS UMPAS HOLDING</v>
      </c>
      <c r="V421" s="51">
        <f t="shared" si="25"/>
        <v>1.29</v>
      </c>
      <c r="W421" s="52">
        <f t="shared" si="27"/>
        <v>0</v>
      </c>
    </row>
    <row r="422" spans="1:23" x14ac:dyDescent="0.3">
      <c r="A422" s="68" t="s">
        <v>398</v>
      </c>
      <c r="B422" s="68"/>
      <c r="C422" s="68">
        <v>5.92</v>
      </c>
      <c r="D422" s="68">
        <v>-3.74</v>
      </c>
      <c r="E422" s="69">
        <v>38325335.520000003</v>
      </c>
      <c r="F422" s="70">
        <v>0.75694444444444453</v>
      </c>
      <c r="G422" s="63"/>
      <c r="H422" s="64"/>
      <c r="I422" s="55">
        <f>IF(H422="",0,COUNTA($H$2:H422))</f>
        <v>0</v>
      </c>
      <c r="J422" s="55" t="s">
        <v>914</v>
      </c>
      <c r="K422" s="55">
        <f>IF(J422="",0,COUNTA($J$2:J422))</f>
        <v>21</v>
      </c>
      <c r="L422" s="65"/>
      <c r="M422" s="55">
        <f>IF(L422="",0,COUNTA($L$2:L422))</f>
        <v>0</v>
      </c>
      <c r="N422" s="65"/>
      <c r="O422" s="55">
        <f>IF(N422="",0,COUNTA($N$2:N422))</f>
        <v>0</v>
      </c>
      <c r="P422" s="65" t="s">
        <v>914</v>
      </c>
      <c r="Q422" s="55">
        <f>IF(P422="",0,COUNTA(P$2:P422))</f>
        <v>14</v>
      </c>
      <c r="R422" s="65"/>
      <c r="S422" s="55">
        <f>IF(R422="",0,COUNTA(R$2:R422))</f>
        <v>0</v>
      </c>
      <c r="T422" s="50">
        <f t="shared" si="26"/>
        <v>2</v>
      </c>
      <c r="U422" s="51" t="str">
        <f t="shared" si="24"/>
        <v>UNLU UNLU YATIRIM HOLDING</v>
      </c>
      <c r="V422" s="51">
        <f t="shared" si="25"/>
        <v>5.92</v>
      </c>
      <c r="W422" s="52">
        <f t="shared" si="27"/>
        <v>-3.74</v>
      </c>
    </row>
    <row r="423" spans="1:23" x14ac:dyDescent="0.3">
      <c r="A423" s="68" t="s">
        <v>399</v>
      </c>
      <c r="B423" s="68"/>
      <c r="C423" s="68">
        <v>1.88</v>
      </c>
      <c r="D423" s="68">
        <v>-0.53</v>
      </c>
      <c r="E423" s="69">
        <v>29108058.969999999</v>
      </c>
      <c r="F423" s="70">
        <v>0.75694444444444453</v>
      </c>
      <c r="G423" s="63"/>
      <c r="H423" s="64"/>
      <c r="I423" s="55">
        <f>IF(H423="",0,COUNTA($H$2:H423))</f>
        <v>0</v>
      </c>
      <c r="J423" s="55"/>
      <c r="K423" s="55">
        <f>IF(J423="",0,COUNTA($J$2:J423))</f>
        <v>0</v>
      </c>
      <c r="L423" s="65"/>
      <c r="M423" s="55">
        <f>IF(L423="",0,COUNTA($L$2:L423))</f>
        <v>0</v>
      </c>
      <c r="N423" s="65"/>
      <c r="O423" s="55">
        <f>IF(N423="",0,COUNTA($N$2:N423))</f>
        <v>0</v>
      </c>
      <c r="P423" s="65"/>
      <c r="Q423" s="55">
        <f>IF(P423="",0,COUNTA(P$2:P423))</f>
        <v>0</v>
      </c>
      <c r="R423" s="65"/>
      <c r="S423" s="55">
        <f>IF(R423="",0,COUNTA(R$2:R423))</f>
        <v>0</v>
      </c>
      <c r="T423" s="50">
        <f t="shared" si="26"/>
        <v>0</v>
      </c>
      <c r="U423" s="51" t="str">
        <f t="shared" si="24"/>
        <v>USAK USAK SERAMIK</v>
      </c>
      <c r="V423" s="51">
        <f t="shared" si="25"/>
        <v>1.88</v>
      </c>
      <c r="W423" s="52">
        <f t="shared" si="27"/>
        <v>-0.53</v>
      </c>
    </row>
    <row r="424" spans="1:23" x14ac:dyDescent="0.3">
      <c r="A424" s="68" t="s">
        <v>400</v>
      </c>
      <c r="B424" s="68"/>
      <c r="C424" s="68">
        <v>12.4</v>
      </c>
      <c r="D424" s="68">
        <v>-9.9499999999999993</v>
      </c>
      <c r="E424" s="69">
        <v>16062538.4</v>
      </c>
      <c r="F424" s="70">
        <v>0.75694444444444453</v>
      </c>
      <c r="G424" s="63"/>
      <c r="H424" s="64"/>
      <c r="I424" s="55">
        <f>IF(H424="",0,COUNTA($H$2:H424))</f>
        <v>0</v>
      </c>
      <c r="J424" s="55"/>
      <c r="K424" s="55">
        <f>IF(J424="",0,COUNTA($J$2:J424))</f>
        <v>0</v>
      </c>
      <c r="L424" s="65"/>
      <c r="M424" s="55">
        <f>IF(L424="",0,COUNTA($L$2:L424))</f>
        <v>0</v>
      </c>
      <c r="N424" s="65"/>
      <c r="O424" s="55">
        <f>IF(N424="",0,COUNTA($N$2:N424))</f>
        <v>0</v>
      </c>
      <c r="P424" s="65"/>
      <c r="Q424" s="55">
        <f>IF(P424="",0,COUNTA(P$2:P424))</f>
        <v>0</v>
      </c>
      <c r="R424" s="65"/>
      <c r="S424" s="55">
        <f>IF(R424="",0,COUNTA(R$2:R424))</f>
        <v>0</v>
      </c>
      <c r="T424" s="50">
        <f t="shared" si="26"/>
        <v>0</v>
      </c>
      <c r="U424" s="51" t="str">
        <f t="shared" si="24"/>
        <v>UTPYA UTOPYA TURIZM</v>
      </c>
      <c r="V424" s="51">
        <f t="shared" si="25"/>
        <v>12.4</v>
      </c>
      <c r="W424" s="52">
        <f t="shared" si="27"/>
        <v>-9.9499999999999993</v>
      </c>
    </row>
    <row r="425" spans="1:23" x14ac:dyDescent="0.3">
      <c r="A425" s="68" t="s">
        <v>401</v>
      </c>
      <c r="B425" s="68"/>
      <c r="C425" s="68">
        <v>35.840000000000003</v>
      </c>
      <c r="D425" s="68">
        <v>-3.08</v>
      </c>
      <c r="E425" s="69">
        <v>380781.98</v>
      </c>
      <c r="F425" s="70">
        <v>0.75694444444444453</v>
      </c>
      <c r="G425" s="63"/>
      <c r="H425" s="64"/>
      <c r="I425" s="55">
        <f>IF(H425="",0,COUNTA($H$2:H425))</f>
        <v>0</v>
      </c>
      <c r="J425" s="55"/>
      <c r="K425" s="55">
        <f>IF(J425="",0,COUNTA($J$2:J425))</f>
        <v>0</v>
      </c>
      <c r="L425" s="65"/>
      <c r="M425" s="55">
        <f>IF(L425="",0,COUNTA($L$2:L425))</f>
        <v>0</v>
      </c>
      <c r="N425" s="65"/>
      <c r="O425" s="55">
        <f>IF(N425="",0,COUNTA($N$2:N425))</f>
        <v>0</v>
      </c>
      <c r="P425" s="65"/>
      <c r="Q425" s="55">
        <f>IF(P425="",0,COUNTA(P$2:P425))</f>
        <v>0</v>
      </c>
      <c r="R425" s="65"/>
      <c r="S425" s="55">
        <f>IF(R425="",0,COUNTA(R$2:R425))</f>
        <v>0</v>
      </c>
      <c r="T425" s="50">
        <f t="shared" si="26"/>
        <v>0</v>
      </c>
      <c r="U425" s="51" t="str">
        <f t="shared" si="24"/>
        <v>UZERB UZERTAS BOYA</v>
      </c>
      <c r="V425" s="51">
        <f t="shared" si="25"/>
        <v>35.840000000000003</v>
      </c>
      <c r="W425" s="52">
        <f t="shared" si="27"/>
        <v>-3.08</v>
      </c>
    </row>
    <row r="426" spans="1:23" x14ac:dyDescent="0.3">
      <c r="A426" s="68" t="s">
        <v>402</v>
      </c>
      <c r="B426" s="68"/>
      <c r="C426" s="68">
        <v>4.03</v>
      </c>
      <c r="D426" s="68">
        <v>-2.1800000000000002</v>
      </c>
      <c r="E426" s="69">
        <v>324184823.97000003</v>
      </c>
      <c r="F426" s="70">
        <v>0.75694444444444453</v>
      </c>
      <c r="G426" s="63"/>
      <c r="H426" s="64"/>
      <c r="I426" s="55">
        <f>IF(H426="",0,COUNTA($H$2:H426))</f>
        <v>0</v>
      </c>
      <c r="J426" s="55"/>
      <c r="K426" s="55">
        <f>IF(J426="",0,COUNTA($J$2:J426))</f>
        <v>0</v>
      </c>
      <c r="L426" s="65"/>
      <c r="M426" s="55">
        <f>IF(L426="",0,COUNTA($L$2:L426))</f>
        <v>0</v>
      </c>
      <c r="N426" s="65"/>
      <c r="O426" s="55">
        <f>IF(N426="",0,COUNTA($N$2:N426))</f>
        <v>0</v>
      </c>
      <c r="P426" s="65"/>
      <c r="Q426" s="55">
        <f>IF(P426="",0,COUNTA(P$2:P426))</f>
        <v>0</v>
      </c>
      <c r="R426" s="65"/>
      <c r="S426" s="55">
        <f>IF(R426="",0,COUNTA(R$2:R426))</f>
        <v>0</v>
      </c>
      <c r="T426" s="50">
        <f t="shared" si="26"/>
        <v>0</v>
      </c>
      <c r="U426" s="51" t="str">
        <f t="shared" si="24"/>
        <v>VAKBN VAKIFLAR BANKASI</v>
      </c>
      <c r="V426" s="51">
        <f t="shared" si="25"/>
        <v>4.03</v>
      </c>
      <c r="W426" s="52">
        <f t="shared" si="27"/>
        <v>-2.1800000000000002</v>
      </c>
    </row>
    <row r="427" spans="1:23" x14ac:dyDescent="0.3">
      <c r="A427" s="68" t="s">
        <v>403</v>
      </c>
      <c r="B427" s="68"/>
      <c r="C427" s="68">
        <v>5.85</v>
      </c>
      <c r="D427" s="68">
        <v>-1.18</v>
      </c>
      <c r="E427" s="69">
        <v>49595745.920000002</v>
      </c>
      <c r="F427" s="70">
        <v>0.75694444444444453</v>
      </c>
      <c r="G427" s="63"/>
      <c r="H427" s="64"/>
      <c r="I427" s="55">
        <f>IF(H427="",0,COUNTA($H$2:H427))</f>
        <v>0</v>
      </c>
      <c r="J427" s="55"/>
      <c r="K427" s="55">
        <f>IF(J427="",0,COUNTA($J$2:J427))</f>
        <v>0</v>
      </c>
      <c r="L427" s="65"/>
      <c r="M427" s="55">
        <f>IF(L427="",0,COUNTA($L$2:L427))</f>
        <v>0</v>
      </c>
      <c r="N427" s="65"/>
      <c r="O427" s="55">
        <f>IF(N427="",0,COUNTA($N$2:N427))</f>
        <v>0</v>
      </c>
      <c r="P427" s="65"/>
      <c r="Q427" s="55">
        <f>IF(P427="",0,COUNTA(P$2:P427))</f>
        <v>0</v>
      </c>
      <c r="R427" s="65"/>
      <c r="S427" s="55">
        <f>IF(R427="",0,COUNTA(R$2:R427))</f>
        <v>0</v>
      </c>
      <c r="T427" s="50">
        <f t="shared" si="26"/>
        <v>0</v>
      </c>
      <c r="U427" s="51" t="str">
        <f t="shared" si="24"/>
        <v>VAKFN VAKIF FIN. KIR.</v>
      </c>
      <c r="V427" s="51">
        <f t="shared" si="25"/>
        <v>5.85</v>
      </c>
      <c r="W427" s="52">
        <f t="shared" si="27"/>
        <v>-1.18</v>
      </c>
    </row>
    <row r="428" spans="1:23" x14ac:dyDescent="0.3">
      <c r="A428" s="68" t="s">
        <v>404</v>
      </c>
      <c r="B428" s="68"/>
      <c r="C428" s="68">
        <v>11.1</v>
      </c>
      <c r="D428" s="68">
        <v>3.06</v>
      </c>
      <c r="E428" s="69">
        <v>54835892.579999998</v>
      </c>
      <c r="F428" s="70">
        <v>0.75694444444444453</v>
      </c>
      <c r="G428" s="63"/>
      <c r="H428" s="64" t="s">
        <v>914</v>
      </c>
      <c r="I428" s="55">
        <f>IF(H428="",0,COUNTA($H$2:H428))</f>
        <v>16</v>
      </c>
      <c r="J428" s="55"/>
      <c r="K428" s="55">
        <f>IF(J428="",0,COUNTA($J$2:J428))</f>
        <v>0</v>
      </c>
      <c r="L428" s="65"/>
      <c r="M428" s="55">
        <f>IF(L428="",0,COUNTA($L$2:L428))</f>
        <v>0</v>
      </c>
      <c r="N428" s="65"/>
      <c r="O428" s="55">
        <f>IF(N428="",0,COUNTA($N$2:N428))</f>
        <v>0</v>
      </c>
      <c r="P428" s="65" t="s">
        <v>914</v>
      </c>
      <c r="Q428" s="55">
        <f>IF(P428="",0,COUNTA(P$2:P428))</f>
        <v>15</v>
      </c>
      <c r="R428" s="65"/>
      <c r="S428" s="55">
        <f>IF(R428="",0,COUNTA(R$2:R428))</f>
        <v>0</v>
      </c>
      <c r="T428" s="50">
        <f t="shared" si="26"/>
        <v>2</v>
      </c>
      <c r="U428" s="51" t="str">
        <f t="shared" si="24"/>
        <v>VAKKO VAKKO TEKSTIL</v>
      </c>
      <c r="V428" s="51">
        <f t="shared" si="25"/>
        <v>11.1</v>
      </c>
      <c r="W428" s="52">
        <f t="shared" si="27"/>
        <v>3.06</v>
      </c>
    </row>
    <row r="429" spans="1:23" x14ac:dyDescent="0.3">
      <c r="A429" s="68" t="s">
        <v>405</v>
      </c>
      <c r="B429" s="68"/>
      <c r="C429" s="68">
        <v>6.2</v>
      </c>
      <c r="D429" s="68">
        <v>-3.88</v>
      </c>
      <c r="E429" s="69">
        <v>17289438.690000001</v>
      </c>
      <c r="F429" s="70">
        <v>0.75694444444444453</v>
      </c>
      <c r="G429" s="63"/>
      <c r="H429" s="64"/>
      <c r="I429" s="55">
        <f>IF(H429="",0,COUNTA($H$2:H429))</f>
        <v>0</v>
      </c>
      <c r="J429" s="55"/>
      <c r="K429" s="55">
        <f>IF(J429="",0,COUNTA($J$2:J429))</f>
        <v>0</v>
      </c>
      <c r="L429" s="65"/>
      <c r="M429" s="55">
        <f>IF(L429="",0,COUNTA($L$2:L429))</f>
        <v>0</v>
      </c>
      <c r="N429" s="65"/>
      <c r="O429" s="55">
        <f>IF(N429="",0,COUNTA($N$2:N429))</f>
        <v>0</v>
      </c>
      <c r="P429" s="65"/>
      <c r="Q429" s="55">
        <f>IF(P429="",0,COUNTA(P$2:P429))</f>
        <v>0</v>
      </c>
      <c r="R429" s="65"/>
      <c r="S429" s="55">
        <f>IF(R429="",0,COUNTA(R$2:R429))</f>
        <v>0</v>
      </c>
      <c r="T429" s="50">
        <f t="shared" si="26"/>
        <v>0</v>
      </c>
      <c r="U429" s="51" t="str">
        <f t="shared" si="24"/>
        <v>VANGD VANET GIDA</v>
      </c>
      <c r="V429" s="51">
        <f t="shared" si="25"/>
        <v>6.2</v>
      </c>
      <c r="W429" s="52">
        <f t="shared" si="27"/>
        <v>-3.88</v>
      </c>
    </row>
    <row r="430" spans="1:23" x14ac:dyDescent="0.3">
      <c r="A430" s="68" t="s">
        <v>406</v>
      </c>
      <c r="B430" s="68"/>
      <c r="C430" s="68">
        <v>23.26</v>
      </c>
      <c r="D430" s="68">
        <v>-3.41</v>
      </c>
      <c r="E430" s="69">
        <v>49501178.18</v>
      </c>
      <c r="F430" s="70">
        <v>0.75694444444444453</v>
      </c>
      <c r="G430" s="63"/>
      <c r="H430" s="64"/>
      <c r="I430" s="55">
        <f>IF(H430="",0,COUNTA($H$2:H430))</f>
        <v>0</v>
      </c>
      <c r="J430" s="55"/>
      <c r="K430" s="55">
        <f>IF(J430="",0,COUNTA($J$2:J430))</f>
        <v>0</v>
      </c>
      <c r="L430" s="65"/>
      <c r="M430" s="55">
        <f>IF(L430="",0,COUNTA($L$2:L430))</f>
        <v>0</v>
      </c>
      <c r="N430" s="65"/>
      <c r="O430" s="55">
        <f>IF(N430="",0,COUNTA($N$2:N430))</f>
        <v>0</v>
      </c>
      <c r="P430" s="65"/>
      <c r="Q430" s="55">
        <f>IF(P430="",0,COUNTA(P$2:P430))</f>
        <v>0</v>
      </c>
      <c r="R430" s="65"/>
      <c r="S430" s="55">
        <f>IF(R430="",0,COUNTA(R$2:R430))</f>
        <v>0</v>
      </c>
      <c r="T430" s="50">
        <f t="shared" si="26"/>
        <v>0</v>
      </c>
      <c r="U430" s="51" t="str">
        <f t="shared" si="24"/>
        <v>VBTYZ VBT YAZILIM</v>
      </c>
      <c r="V430" s="51">
        <f t="shared" si="25"/>
        <v>23.26</v>
      </c>
      <c r="W430" s="52">
        <f t="shared" si="27"/>
        <v>-3.41</v>
      </c>
    </row>
    <row r="431" spans="1:23" x14ac:dyDescent="0.3">
      <c r="A431" s="68" t="s">
        <v>407</v>
      </c>
      <c r="B431" s="68"/>
      <c r="C431" s="68">
        <v>24.66</v>
      </c>
      <c r="D431" s="68">
        <v>-1.6</v>
      </c>
      <c r="E431" s="69">
        <v>25749097.899999999</v>
      </c>
      <c r="F431" s="70">
        <v>0.75694444444444453</v>
      </c>
      <c r="G431" s="63"/>
      <c r="H431" s="64"/>
      <c r="I431" s="55">
        <f>IF(H431="",0,COUNTA($H$2:H431))</f>
        <v>0</v>
      </c>
      <c r="J431" s="55"/>
      <c r="K431" s="55">
        <f>IF(J431="",0,COUNTA($J$2:J431))</f>
        <v>0</v>
      </c>
      <c r="L431" s="65"/>
      <c r="M431" s="55">
        <f>IF(L431="",0,COUNTA($L$2:L431))</f>
        <v>0</v>
      </c>
      <c r="N431" s="65"/>
      <c r="O431" s="55">
        <f>IF(N431="",0,COUNTA($N$2:N431))</f>
        <v>0</v>
      </c>
      <c r="P431" s="65"/>
      <c r="Q431" s="55">
        <f>IF(P431="",0,COUNTA(P$2:P431))</f>
        <v>0</v>
      </c>
      <c r="R431" s="65"/>
      <c r="S431" s="55">
        <f>IF(R431="",0,COUNTA(R$2:R431))</f>
        <v>0</v>
      </c>
      <c r="T431" s="50">
        <f t="shared" si="26"/>
        <v>0</v>
      </c>
      <c r="U431" s="51" t="str">
        <f t="shared" si="24"/>
        <v>VERTU VERUSATURK GIRISIM</v>
      </c>
      <c r="V431" s="51">
        <f t="shared" si="25"/>
        <v>24.66</v>
      </c>
      <c r="W431" s="52">
        <f t="shared" si="27"/>
        <v>-1.6</v>
      </c>
    </row>
    <row r="432" spans="1:23" x14ac:dyDescent="0.3">
      <c r="A432" s="68" t="s">
        <v>408</v>
      </c>
      <c r="B432" s="68"/>
      <c r="C432" s="68">
        <v>54.7</v>
      </c>
      <c r="D432" s="68">
        <v>-1.35</v>
      </c>
      <c r="E432" s="69">
        <v>30630878.050000001</v>
      </c>
      <c r="F432" s="70">
        <v>0.75694444444444453</v>
      </c>
      <c r="G432" s="63"/>
      <c r="H432" s="64"/>
      <c r="I432" s="55">
        <f>IF(H432="",0,COUNTA($H$2:H432))</f>
        <v>0</v>
      </c>
      <c r="J432" s="55"/>
      <c r="K432" s="55">
        <f>IF(J432="",0,COUNTA($J$2:J432))</f>
        <v>0</v>
      </c>
      <c r="L432" s="65"/>
      <c r="M432" s="55">
        <f>IF(L432="",0,COUNTA($L$2:L432))</f>
        <v>0</v>
      </c>
      <c r="N432" s="65"/>
      <c r="O432" s="55">
        <f>IF(N432="",0,COUNTA($N$2:N432))</f>
        <v>0</v>
      </c>
      <c r="P432" s="65"/>
      <c r="Q432" s="55">
        <f>IF(P432="",0,COUNTA(P$2:P432))</f>
        <v>0</v>
      </c>
      <c r="R432" s="65"/>
      <c r="S432" s="55">
        <f>IF(R432="",0,COUNTA(R$2:R432))</f>
        <v>0</v>
      </c>
      <c r="T432" s="50">
        <f t="shared" si="26"/>
        <v>0</v>
      </c>
      <c r="U432" s="51" t="str">
        <f t="shared" si="24"/>
        <v>VERUS VERUSA HOLDING</v>
      </c>
      <c r="V432" s="51">
        <f t="shared" si="25"/>
        <v>54.7</v>
      </c>
      <c r="W432" s="52">
        <f t="shared" si="27"/>
        <v>-1.35</v>
      </c>
    </row>
    <row r="433" spans="1:23" x14ac:dyDescent="0.3">
      <c r="A433" s="68" t="s">
        <v>409</v>
      </c>
      <c r="B433" s="68"/>
      <c r="C433" s="68">
        <v>7.9</v>
      </c>
      <c r="D433" s="68">
        <v>0.13</v>
      </c>
      <c r="E433" s="69">
        <v>70091713.609999999</v>
      </c>
      <c r="F433" s="70">
        <v>0.75694444444444453</v>
      </c>
      <c r="G433" s="63"/>
      <c r="H433" s="64"/>
      <c r="I433" s="55">
        <f>IF(H433="",0,COUNTA($H$2:H433))</f>
        <v>0</v>
      </c>
      <c r="J433" s="55"/>
      <c r="K433" s="55">
        <f>IF(J433="",0,COUNTA($J$2:J433))</f>
        <v>0</v>
      </c>
      <c r="L433" s="65"/>
      <c r="M433" s="55">
        <f>IF(L433="",0,COUNTA($L$2:L433))</f>
        <v>0</v>
      </c>
      <c r="N433" s="65"/>
      <c r="O433" s="55">
        <f>IF(N433="",0,COUNTA($N$2:N433))</f>
        <v>0</v>
      </c>
      <c r="P433" s="65"/>
      <c r="Q433" s="55">
        <f>IF(P433="",0,COUNTA(P$2:P433))</f>
        <v>0</v>
      </c>
      <c r="R433" s="65" t="s">
        <v>914</v>
      </c>
      <c r="S433" s="55">
        <f>IF(R433="",0,COUNTA(R$2:R433))</f>
        <v>11</v>
      </c>
      <c r="T433" s="50">
        <f t="shared" si="26"/>
        <v>1</v>
      </c>
      <c r="U433" s="51" t="str">
        <f t="shared" si="24"/>
        <v>VESBE VESTEL BEYAZ ESYA</v>
      </c>
      <c r="V433" s="51">
        <f t="shared" si="25"/>
        <v>7.9</v>
      </c>
      <c r="W433" s="52">
        <f t="shared" si="27"/>
        <v>0.13</v>
      </c>
    </row>
    <row r="434" spans="1:23" x14ac:dyDescent="0.3">
      <c r="A434" s="68" t="s">
        <v>410</v>
      </c>
      <c r="B434" s="68"/>
      <c r="C434" s="68">
        <v>29.46</v>
      </c>
      <c r="D434" s="68">
        <v>1.38</v>
      </c>
      <c r="E434" s="69">
        <v>357675018.16000003</v>
      </c>
      <c r="F434" s="70">
        <v>0.75694444444444453</v>
      </c>
      <c r="G434" s="63"/>
      <c r="H434" s="64"/>
      <c r="I434" s="55">
        <f>IF(H434="",0,COUNTA($H$2:H434))</f>
        <v>0</v>
      </c>
      <c r="J434" s="55"/>
      <c r="K434" s="55">
        <f>IF(J434="",0,COUNTA($J$2:J434))</f>
        <v>0</v>
      </c>
      <c r="L434" s="65"/>
      <c r="M434" s="55">
        <f>IF(L434="",0,COUNTA($L$2:L434))</f>
        <v>0</v>
      </c>
      <c r="N434" s="65"/>
      <c r="O434" s="55">
        <f>IF(N434="",0,COUNTA($N$2:N434))</f>
        <v>0</v>
      </c>
      <c r="P434" s="65"/>
      <c r="Q434" s="55">
        <f>IF(P434="",0,COUNTA(P$2:P434))</f>
        <v>0</v>
      </c>
      <c r="R434" s="65"/>
      <c r="S434" s="55">
        <f>IF(R434="",0,COUNTA(R$2:R434))</f>
        <v>0</v>
      </c>
      <c r="T434" s="50">
        <f t="shared" si="26"/>
        <v>0</v>
      </c>
      <c r="U434" s="51" t="str">
        <f t="shared" si="24"/>
        <v>VESTL VESTEL</v>
      </c>
      <c r="V434" s="51">
        <f t="shared" si="25"/>
        <v>29.46</v>
      </c>
      <c r="W434" s="52">
        <f t="shared" si="27"/>
        <v>1.38</v>
      </c>
    </row>
    <row r="435" spans="1:23" x14ac:dyDescent="0.3">
      <c r="A435" s="68" t="s">
        <v>411</v>
      </c>
      <c r="B435" s="68"/>
      <c r="C435" s="68">
        <v>6.11</v>
      </c>
      <c r="D435" s="68">
        <v>-0.97</v>
      </c>
      <c r="E435" s="69">
        <v>3167896.67</v>
      </c>
      <c r="F435" s="70">
        <v>0.75694444444444453</v>
      </c>
      <c r="G435" s="63"/>
      <c r="H435" s="64"/>
      <c r="I435" s="55">
        <f>IF(H435="",0,COUNTA($H$2:H435))</f>
        <v>0</v>
      </c>
      <c r="J435" s="55"/>
      <c r="K435" s="55">
        <f>IF(J435="",0,COUNTA($J$2:J435))</f>
        <v>0</v>
      </c>
      <c r="L435" s="65"/>
      <c r="M435" s="55">
        <f>IF(L435="",0,COUNTA($L$2:L435))</f>
        <v>0</v>
      </c>
      <c r="N435" s="65"/>
      <c r="O435" s="55">
        <f>IF(N435="",0,COUNTA($N$2:N435))</f>
        <v>0</v>
      </c>
      <c r="P435" s="65"/>
      <c r="Q435" s="55">
        <f>IF(P435="",0,COUNTA(P$2:P435))</f>
        <v>0</v>
      </c>
      <c r="R435" s="65"/>
      <c r="S435" s="55">
        <f>IF(R435="",0,COUNTA(R$2:R435))</f>
        <v>0</v>
      </c>
      <c r="T435" s="50">
        <f t="shared" si="26"/>
        <v>0</v>
      </c>
      <c r="U435" s="51" t="str">
        <f t="shared" si="24"/>
        <v>VKFYO VAKIF YAT. ORT.</v>
      </c>
      <c r="V435" s="51">
        <f t="shared" si="25"/>
        <v>6.11</v>
      </c>
      <c r="W435" s="52">
        <f t="shared" si="27"/>
        <v>-0.97</v>
      </c>
    </row>
    <row r="436" spans="1:23" x14ac:dyDescent="0.3">
      <c r="A436" s="68" t="s">
        <v>412</v>
      </c>
      <c r="B436" s="68"/>
      <c r="C436" s="68">
        <v>1.89</v>
      </c>
      <c r="D436" s="68">
        <v>-1.05</v>
      </c>
      <c r="E436" s="69">
        <v>41653139.859999999</v>
      </c>
      <c r="F436" s="70">
        <v>0.75694444444444453</v>
      </c>
      <c r="G436" s="63"/>
      <c r="H436" s="64"/>
      <c r="I436" s="55">
        <f>IF(H436="",0,COUNTA($H$2:H436))</f>
        <v>0</v>
      </c>
      <c r="J436" s="55"/>
      <c r="K436" s="55">
        <f>IF(J436="",0,COUNTA($J$2:J436))</f>
        <v>0</v>
      </c>
      <c r="L436" s="65"/>
      <c r="M436" s="55">
        <f>IF(L436="",0,COUNTA($L$2:L436))</f>
        <v>0</v>
      </c>
      <c r="N436" s="65"/>
      <c r="O436" s="55">
        <f>IF(N436="",0,COUNTA($N$2:N436))</f>
        <v>0</v>
      </c>
      <c r="P436" s="65" t="s">
        <v>914</v>
      </c>
      <c r="Q436" s="55">
        <f>IF(P436="",0,COUNTA(P$2:P436))</f>
        <v>16</v>
      </c>
      <c r="R436" s="65"/>
      <c r="S436" s="55">
        <f>IF(R436="",0,COUNTA(R$2:R436))</f>
        <v>0</v>
      </c>
      <c r="T436" s="50">
        <f t="shared" si="26"/>
        <v>1</v>
      </c>
      <c r="U436" s="51" t="str">
        <f t="shared" si="24"/>
        <v>VKGYO VAKIF GMYO</v>
      </c>
      <c r="V436" s="51">
        <f t="shared" si="25"/>
        <v>1.89</v>
      </c>
      <c r="W436" s="52">
        <f t="shared" si="27"/>
        <v>-1.05</v>
      </c>
    </row>
    <row r="437" spans="1:23" x14ac:dyDescent="0.3">
      <c r="A437" s="68" t="s">
        <v>413</v>
      </c>
      <c r="B437" s="68"/>
      <c r="C437" s="68">
        <v>7.12</v>
      </c>
      <c r="D437" s="68">
        <v>0.42</v>
      </c>
      <c r="E437" s="69">
        <v>3903692.48</v>
      </c>
      <c r="F437" s="70">
        <v>0.75694444444444453</v>
      </c>
      <c r="G437" s="63"/>
      <c r="H437" s="64"/>
      <c r="I437" s="55">
        <f>IF(H437="",0,COUNTA($H$2:H437))</f>
        <v>0</v>
      </c>
      <c r="J437" s="55"/>
      <c r="K437" s="55">
        <f>IF(J437="",0,COUNTA($J$2:J437))</f>
        <v>0</v>
      </c>
      <c r="L437" s="65"/>
      <c r="M437" s="55">
        <f>IF(L437="",0,COUNTA($L$2:L437))</f>
        <v>0</v>
      </c>
      <c r="N437" s="65"/>
      <c r="O437" s="55">
        <f>IF(N437="",0,COUNTA($N$2:N437))</f>
        <v>0</v>
      </c>
      <c r="P437" s="65"/>
      <c r="Q437" s="55">
        <f>IF(P437="",0,COUNTA(P$2:P437))</f>
        <v>0</v>
      </c>
      <c r="R437" s="65"/>
      <c r="S437" s="55">
        <f>IF(R437="",0,COUNTA(R$2:R437))</f>
        <v>0</v>
      </c>
      <c r="T437" s="50">
        <f t="shared" si="26"/>
        <v>0</v>
      </c>
      <c r="U437" s="51" t="str">
        <f t="shared" si="24"/>
        <v>VKING VIKING KAGIT</v>
      </c>
      <c r="V437" s="51">
        <f t="shared" si="25"/>
        <v>7.12</v>
      </c>
      <c r="W437" s="52">
        <f t="shared" si="27"/>
        <v>0.42</v>
      </c>
    </row>
    <row r="438" spans="1:23" x14ac:dyDescent="0.3">
      <c r="A438" s="68" t="s">
        <v>414</v>
      </c>
      <c r="B438" s="68"/>
      <c r="C438" s="68">
        <v>34.380000000000003</v>
      </c>
      <c r="D438" s="68">
        <v>0.53</v>
      </c>
      <c r="E438" s="69">
        <v>35616829.340000004</v>
      </c>
      <c r="F438" s="70">
        <v>0.75694444444444453</v>
      </c>
      <c r="G438" s="63"/>
      <c r="H438" s="64"/>
      <c r="I438" s="55">
        <f>IF(H438="",0,COUNTA($H$2:H438))</f>
        <v>0</v>
      </c>
      <c r="J438" s="55"/>
      <c r="K438" s="55">
        <f>IF(J438="",0,COUNTA($J$2:J438))</f>
        <v>0</v>
      </c>
      <c r="L438" s="65"/>
      <c r="M438" s="55">
        <f>IF(L438="",0,COUNTA($L$2:L438))</f>
        <v>0</v>
      </c>
      <c r="N438" s="65"/>
      <c r="O438" s="55">
        <f>IF(N438="",0,COUNTA($N$2:N438))</f>
        <v>0</v>
      </c>
      <c r="P438" s="65"/>
      <c r="Q438" s="55">
        <f>IF(P438="",0,COUNTA(P$2:P438))</f>
        <v>0</v>
      </c>
      <c r="R438" s="65"/>
      <c r="S438" s="55">
        <f>IF(R438="",0,COUNTA(R$2:R438))</f>
        <v>0</v>
      </c>
      <c r="T438" s="50">
        <f t="shared" si="26"/>
        <v>0</v>
      </c>
      <c r="U438" s="51" t="str">
        <f t="shared" si="24"/>
        <v>YAPRK YAPRAK SUT VE BESI CIFT.</v>
      </c>
      <c r="V438" s="51">
        <f t="shared" si="25"/>
        <v>34.380000000000003</v>
      </c>
      <c r="W438" s="52">
        <f t="shared" si="27"/>
        <v>0.53</v>
      </c>
    </row>
    <row r="439" spans="1:23" x14ac:dyDescent="0.3">
      <c r="A439" s="68" t="s">
        <v>415</v>
      </c>
      <c r="B439" s="68"/>
      <c r="C439" s="68">
        <v>13.53</v>
      </c>
      <c r="D439" s="68">
        <v>-0.66</v>
      </c>
      <c r="E439" s="69">
        <v>47662222.020000003</v>
      </c>
      <c r="F439" s="70">
        <v>0.75694444444444453</v>
      </c>
      <c r="G439" s="63"/>
      <c r="H439" s="64"/>
      <c r="I439" s="55">
        <f>IF(H439="",0,COUNTA($H$2:H439))</f>
        <v>0</v>
      </c>
      <c r="J439" s="55"/>
      <c r="K439" s="55">
        <f>IF(J439="",0,COUNTA($J$2:J439))</f>
        <v>0</v>
      </c>
      <c r="L439" s="65"/>
      <c r="M439" s="55">
        <f>IF(L439="",0,COUNTA($L$2:L439))</f>
        <v>0</v>
      </c>
      <c r="N439" s="65"/>
      <c r="O439" s="55">
        <f>IF(N439="",0,COUNTA($N$2:N439))</f>
        <v>0</v>
      </c>
      <c r="P439" s="65"/>
      <c r="Q439" s="55">
        <f>IF(P439="",0,COUNTA(P$2:P439))</f>
        <v>0</v>
      </c>
      <c r="R439" s="65"/>
      <c r="S439" s="55">
        <f>IF(R439="",0,COUNTA(R$2:R439))</f>
        <v>0</v>
      </c>
      <c r="T439" s="50">
        <f t="shared" si="26"/>
        <v>0</v>
      </c>
      <c r="U439" s="51" t="str">
        <f t="shared" si="24"/>
        <v>YATAS YATAS</v>
      </c>
      <c r="V439" s="51">
        <f t="shared" si="25"/>
        <v>13.53</v>
      </c>
      <c r="W439" s="52">
        <f t="shared" si="27"/>
        <v>-0.66</v>
      </c>
    </row>
    <row r="440" spans="1:23" x14ac:dyDescent="0.3">
      <c r="A440" s="68" t="s">
        <v>416</v>
      </c>
      <c r="B440" s="68"/>
      <c r="C440" s="68">
        <v>3.21</v>
      </c>
      <c r="D440" s="68">
        <v>-0.93</v>
      </c>
      <c r="E440" s="69">
        <v>12395840.32</v>
      </c>
      <c r="F440" s="70">
        <v>0.75694444444444453</v>
      </c>
      <c r="G440" s="63"/>
      <c r="H440" s="64"/>
      <c r="I440" s="55">
        <f>IF(H440="",0,COUNTA($H$2:H440))</f>
        <v>0</v>
      </c>
      <c r="J440" s="55"/>
      <c r="K440" s="55">
        <f>IF(J440="",0,COUNTA($J$2:J440))</f>
        <v>0</v>
      </c>
      <c r="L440" s="65"/>
      <c r="M440" s="55">
        <f>IF(L440="",0,COUNTA($L$2:L440))</f>
        <v>0</v>
      </c>
      <c r="N440" s="65"/>
      <c r="O440" s="55">
        <f>IF(N440="",0,COUNTA($N$2:N440))</f>
        <v>0</v>
      </c>
      <c r="P440" s="65" t="s">
        <v>914</v>
      </c>
      <c r="Q440" s="55">
        <f>IF(P440="",0,COUNTA(P$2:P440))</f>
        <v>17</v>
      </c>
      <c r="R440" s="65"/>
      <c r="S440" s="55">
        <f>IF(R440="",0,COUNTA(R$2:R440))</f>
        <v>0</v>
      </c>
      <c r="T440" s="50">
        <f t="shared" si="26"/>
        <v>1</v>
      </c>
      <c r="U440" s="51" t="str">
        <f t="shared" si="24"/>
        <v>YAYLA YAYLA EN. UR. TUR. VE INS</v>
      </c>
      <c r="V440" s="51">
        <f t="shared" si="25"/>
        <v>3.21</v>
      </c>
      <c r="W440" s="52">
        <f t="shared" si="27"/>
        <v>-0.93</v>
      </c>
    </row>
    <row r="441" spans="1:23" x14ac:dyDescent="0.3">
      <c r="A441" s="68" t="s">
        <v>417</v>
      </c>
      <c r="B441" s="68"/>
      <c r="C441" s="69">
        <v>15698.5</v>
      </c>
      <c r="D441" s="69">
        <v>8.27</v>
      </c>
      <c r="E441" s="69">
        <v>792225.1</v>
      </c>
      <c r="F441" s="70">
        <v>0.75694444444444453</v>
      </c>
      <c r="G441" s="63"/>
      <c r="H441" s="64"/>
      <c r="I441" s="55">
        <f>IF(H441="",0,COUNTA($H$2:H441))</f>
        <v>0</v>
      </c>
      <c r="J441" s="55"/>
      <c r="K441" s="55">
        <f>IF(J441="",0,COUNTA($J$2:J441))</f>
        <v>0</v>
      </c>
      <c r="L441" s="65" t="s">
        <v>914</v>
      </c>
      <c r="M441" s="55">
        <f>IF(L441="",0,COUNTA($L$2:L441))</f>
        <v>17</v>
      </c>
      <c r="N441" s="65"/>
      <c r="O441" s="55">
        <f>IF(N441="",0,COUNTA($N$2:N441))</f>
        <v>0</v>
      </c>
      <c r="P441" s="65"/>
      <c r="Q441" s="55">
        <f>IF(P441="",0,COUNTA(P$2:P441))</f>
        <v>0</v>
      </c>
      <c r="R441" s="65"/>
      <c r="S441" s="55">
        <f>IF(R441="",0,COUNTA(R$2:R441))</f>
        <v>0</v>
      </c>
      <c r="T441" s="50">
        <f t="shared" si="26"/>
        <v>1</v>
      </c>
      <c r="U441" s="51" t="str">
        <f t="shared" si="24"/>
        <v>YBTAS YIBITAS INSAAT MALZEME</v>
      </c>
      <c r="V441" s="51">
        <f t="shared" si="25"/>
        <v>15698.5</v>
      </c>
      <c r="W441" s="52">
        <f t="shared" si="27"/>
        <v>8.27</v>
      </c>
    </row>
    <row r="442" spans="1:23" x14ac:dyDescent="0.3">
      <c r="A442" s="68" t="s">
        <v>907</v>
      </c>
      <c r="B442" s="68"/>
      <c r="C442" s="69">
        <v>59.45</v>
      </c>
      <c r="D442" s="68">
        <v>-1.41</v>
      </c>
      <c r="E442" s="69">
        <v>55916269.399999999</v>
      </c>
      <c r="F442" s="70">
        <v>0.75694444444444453</v>
      </c>
      <c r="G442" s="63"/>
      <c r="H442" s="64"/>
      <c r="I442" s="55">
        <f>IF(H442="",0,COUNTA($H$2:H442))</f>
        <v>0</v>
      </c>
      <c r="J442" s="55"/>
      <c r="K442" s="55">
        <f>IF(J442="",0,COUNTA($J$2:J442))</f>
        <v>0</v>
      </c>
      <c r="L442" s="65"/>
      <c r="M442" s="55">
        <f>IF(L442="",0,COUNTA($L$2:L442))</f>
        <v>0</v>
      </c>
      <c r="N442" s="65"/>
      <c r="O442" s="55">
        <f>IF(N442="",0,COUNTA($N$2:N442))</f>
        <v>0</v>
      </c>
      <c r="P442" s="65"/>
      <c r="Q442" s="55">
        <f>IF(P442="",0,COUNTA(P$2:P442))</f>
        <v>0</v>
      </c>
      <c r="R442" s="65"/>
      <c r="S442" s="55">
        <f>IF(R442="",0,COUNTA(R$2:R442))</f>
        <v>0</v>
      </c>
      <c r="T442" s="50">
        <f t="shared" si="26"/>
        <v>0</v>
      </c>
      <c r="U442" s="51" t="str">
        <f t="shared" si="24"/>
        <v>YEOTK YEO TEKNOLOJI ENERJI</v>
      </c>
      <c r="V442" s="51">
        <f t="shared" si="25"/>
        <v>59.45</v>
      </c>
      <c r="W442" s="52">
        <f t="shared" si="27"/>
        <v>-1.41</v>
      </c>
    </row>
    <row r="443" spans="1:23" x14ac:dyDescent="0.3">
      <c r="A443" s="68" t="s">
        <v>418</v>
      </c>
      <c r="B443" s="68"/>
      <c r="C443" s="68">
        <v>2.06</v>
      </c>
      <c r="D443" s="68">
        <v>0</v>
      </c>
      <c r="E443" s="69">
        <v>33573722.170000002</v>
      </c>
      <c r="F443" s="70">
        <v>0.75694444444444453</v>
      </c>
      <c r="G443" s="63"/>
      <c r="H443" s="64"/>
      <c r="I443" s="55">
        <f>IF(H443="",0,COUNTA($H$2:H443))</f>
        <v>0</v>
      </c>
      <c r="J443" s="55"/>
      <c r="K443" s="55">
        <f>IF(J443="",0,COUNTA($J$2:J443))</f>
        <v>0</v>
      </c>
      <c r="L443" s="65"/>
      <c r="M443" s="55">
        <f>IF(L443="",0,COUNTA($L$2:L443))</f>
        <v>0</v>
      </c>
      <c r="N443" s="65"/>
      <c r="O443" s="55">
        <f>IF(N443="",0,COUNTA($N$2:N443))</f>
        <v>0</v>
      </c>
      <c r="P443" s="65"/>
      <c r="Q443" s="55">
        <f>IF(P443="",0,COUNTA(P$2:P443))</f>
        <v>0</v>
      </c>
      <c r="R443" s="65"/>
      <c r="S443" s="55">
        <f>IF(R443="",0,COUNTA(R$2:R443))</f>
        <v>0</v>
      </c>
      <c r="T443" s="50">
        <f t="shared" si="26"/>
        <v>0</v>
      </c>
      <c r="U443" s="51" t="str">
        <f t="shared" si="24"/>
        <v>YESIL YESIL YATIRIM HOLDING</v>
      </c>
      <c r="V443" s="51">
        <f t="shared" si="25"/>
        <v>2.06</v>
      </c>
      <c r="W443" s="52">
        <f t="shared" si="27"/>
        <v>0</v>
      </c>
    </row>
    <row r="444" spans="1:23" x14ac:dyDescent="0.3">
      <c r="A444" s="68" t="s">
        <v>419</v>
      </c>
      <c r="B444" s="68"/>
      <c r="C444" s="68">
        <v>18.89</v>
      </c>
      <c r="D444" s="68">
        <v>-0.57999999999999996</v>
      </c>
      <c r="E444" s="69">
        <v>1203942.9099999999</v>
      </c>
      <c r="F444" s="70">
        <v>0.75694444444444453</v>
      </c>
      <c r="G444" s="63"/>
      <c r="H444" s="64"/>
      <c r="I444" s="55">
        <f>IF(H444="",0,COUNTA($H$2:H444))</f>
        <v>0</v>
      </c>
      <c r="J444" s="55"/>
      <c r="K444" s="55">
        <f>IF(J444="",0,COUNTA($J$2:J444))</f>
        <v>0</v>
      </c>
      <c r="L444" s="65"/>
      <c r="M444" s="55">
        <f>IF(L444="",0,COUNTA($L$2:L444))</f>
        <v>0</v>
      </c>
      <c r="N444" s="65"/>
      <c r="O444" s="55">
        <f>IF(N444="",0,COUNTA($N$2:N444))</f>
        <v>0</v>
      </c>
      <c r="P444" s="65"/>
      <c r="Q444" s="55">
        <f>IF(P444="",0,COUNTA(P$2:P444))</f>
        <v>0</v>
      </c>
      <c r="R444" s="65"/>
      <c r="S444" s="55">
        <f>IF(R444="",0,COUNTA(R$2:R444))</f>
        <v>0</v>
      </c>
      <c r="T444" s="50">
        <f t="shared" si="26"/>
        <v>0</v>
      </c>
      <c r="U444" s="51" t="str">
        <f t="shared" si="24"/>
        <v>YGGYO YENI GIMAT GMYO</v>
      </c>
      <c r="V444" s="51">
        <f t="shared" si="25"/>
        <v>18.89</v>
      </c>
      <c r="W444" s="52">
        <f t="shared" si="27"/>
        <v>-0.57999999999999996</v>
      </c>
    </row>
    <row r="445" spans="1:23" x14ac:dyDescent="0.3">
      <c r="A445" s="68" t="s">
        <v>420</v>
      </c>
      <c r="B445" s="68"/>
      <c r="C445" s="68">
        <v>0.93</v>
      </c>
      <c r="D445" s="68">
        <v>-2.11</v>
      </c>
      <c r="E445" s="69">
        <v>8346294.9800000004</v>
      </c>
      <c r="F445" s="70">
        <v>0.75694444444444453</v>
      </c>
      <c r="G445" s="63"/>
      <c r="H445" s="64"/>
      <c r="I445" s="55">
        <f>IF(H445="",0,COUNTA($H$2:H445))</f>
        <v>0</v>
      </c>
      <c r="J445" s="55"/>
      <c r="K445" s="55">
        <f>IF(J445="",0,COUNTA($J$2:J445))</f>
        <v>0</v>
      </c>
      <c r="L445" s="65"/>
      <c r="M445" s="55">
        <f>IF(L445="",0,COUNTA($L$2:L445))</f>
        <v>0</v>
      </c>
      <c r="N445" s="65"/>
      <c r="O445" s="55">
        <f>IF(N445="",0,COUNTA($N$2:N445))</f>
        <v>0</v>
      </c>
      <c r="P445" s="65"/>
      <c r="Q445" s="55">
        <f>IF(P445="",0,COUNTA(P$2:P445))</f>
        <v>0</v>
      </c>
      <c r="R445" s="65"/>
      <c r="S445" s="55">
        <f>IF(R445="",0,COUNTA(R$2:R445))</f>
        <v>0</v>
      </c>
      <c r="T445" s="50">
        <f t="shared" si="26"/>
        <v>0</v>
      </c>
      <c r="U445" s="51" t="str">
        <f t="shared" si="24"/>
        <v>YGYO YESIL GMYO</v>
      </c>
      <c r="V445" s="51">
        <f t="shared" si="25"/>
        <v>0.93</v>
      </c>
      <c r="W445" s="52">
        <f t="shared" si="27"/>
        <v>-2.11</v>
      </c>
    </row>
    <row r="446" spans="1:23" x14ac:dyDescent="0.3">
      <c r="A446" s="68" t="s">
        <v>421</v>
      </c>
      <c r="B446" s="68"/>
      <c r="C446" s="68">
        <v>3.55</v>
      </c>
      <c r="D446" s="68">
        <v>-1.66</v>
      </c>
      <c r="E446" s="69">
        <v>985138067.01999998</v>
      </c>
      <c r="F446" s="70">
        <v>0.75694444444444453</v>
      </c>
      <c r="G446" s="63"/>
      <c r="H446" s="64"/>
      <c r="I446" s="55">
        <f>IF(H446="",0,COUNTA($H$2:H446))</f>
        <v>0</v>
      </c>
      <c r="J446" s="55"/>
      <c r="K446" s="55">
        <f>IF(J446="",0,COUNTA($J$2:J446))</f>
        <v>0</v>
      </c>
      <c r="L446" s="65"/>
      <c r="M446" s="55">
        <f>IF(L446="",0,COUNTA($L$2:L446))</f>
        <v>0</v>
      </c>
      <c r="N446" s="65"/>
      <c r="O446" s="55">
        <f>IF(N446="",0,COUNTA($N$2:N446))</f>
        <v>0</v>
      </c>
      <c r="P446" s="65" t="s">
        <v>914</v>
      </c>
      <c r="Q446" s="55">
        <f>IF(P446="",0,COUNTA(P$2:P446))</f>
        <v>18</v>
      </c>
      <c r="R446" s="65"/>
      <c r="S446" s="55">
        <f>IF(R446="",0,COUNTA(R$2:R446))</f>
        <v>0</v>
      </c>
      <c r="T446" s="50">
        <f t="shared" si="26"/>
        <v>1</v>
      </c>
      <c r="U446" s="51" t="str">
        <f t="shared" si="24"/>
        <v>YKBNK YAPI VE KREDI BANK.</v>
      </c>
      <c r="V446" s="51">
        <f t="shared" si="25"/>
        <v>3.55</v>
      </c>
      <c r="W446" s="52">
        <f t="shared" si="27"/>
        <v>-1.66</v>
      </c>
    </row>
    <row r="447" spans="1:23" x14ac:dyDescent="0.3">
      <c r="A447" s="68" t="s">
        <v>422</v>
      </c>
      <c r="B447" s="68"/>
      <c r="C447" s="68">
        <v>6.45</v>
      </c>
      <c r="D447" s="68">
        <v>-2.42</v>
      </c>
      <c r="E447" s="69">
        <v>26003673.98</v>
      </c>
      <c r="F447" s="70">
        <v>0.75694444444444453</v>
      </c>
      <c r="G447" s="63"/>
      <c r="H447" s="64"/>
      <c r="I447" s="55">
        <f>IF(H447="",0,COUNTA($H$2:H447))</f>
        <v>0</v>
      </c>
      <c r="J447" s="55"/>
      <c r="K447" s="55">
        <f>IF(J447="",0,COUNTA($J$2:J447))</f>
        <v>0</v>
      </c>
      <c r="L447" s="65"/>
      <c r="M447" s="55">
        <f>IF(L447="",0,COUNTA($L$2:L447))</f>
        <v>0</v>
      </c>
      <c r="N447" s="65"/>
      <c r="O447" s="55">
        <f>IF(N447="",0,COUNTA($N$2:N447))</f>
        <v>0</v>
      </c>
      <c r="P447" s="65"/>
      <c r="Q447" s="55">
        <f>IF(P447="",0,COUNTA(P$2:P447))</f>
        <v>0</v>
      </c>
      <c r="R447" s="65"/>
      <c r="S447" s="55">
        <f>IF(R447="",0,COUNTA(R$2:R447))</f>
        <v>0</v>
      </c>
      <c r="T447" s="50">
        <f t="shared" si="26"/>
        <v>0</v>
      </c>
      <c r="U447" s="51" t="str">
        <f t="shared" si="24"/>
        <v>YKSLN YUKSELEN CELIK</v>
      </c>
      <c r="V447" s="51">
        <f t="shared" si="25"/>
        <v>6.45</v>
      </c>
      <c r="W447" s="52">
        <f t="shared" si="27"/>
        <v>-2.42</v>
      </c>
    </row>
    <row r="448" spans="1:23" x14ac:dyDescent="0.3">
      <c r="A448" s="68" t="s">
        <v>423</v>
      </c>
      <c r="B448" s="68"/>
      <c r="C448" s="68">
        <v>25.76</v>
      </c>
      <c r="D448" s="68">
        <v>-5.85</v>
      </c>
      <c r="E448" s="69">
        <v>595736.19999999995</v>
      </c>
      <c r="F448" s="70">
        <v>0.75694444444444453</v>
      </c>
      <c r="G448" s="63"/>
      <c r="H448" s="64"/>
      <c r="I448" s="55">
        <f>IF(H448="",0,COUNTA($H$2:H448))</f>
        <v>0</v>
      </c>
      <c r="J448" s="55"/>
      <c r="K448" s="55">
        <f>IF(J448="",0,COUNTA($J$2:J448))</f>
        <v>0</v>
      </c>
      <c r="L448" s="65"/>
      <c r="M448" s="55">
        <f>IF(L448="",0,COUNTA($L$2:L448))</f>
        <v>0</v>
      </c>
      <c r="N448" s="65"/>
      <c r="O448" s="55">
        <f>IF(N448="",0,COUNTA($N$2:N448))</f>
        <v>0</v>
      </c>
      <c r="P448" s="65"/>
      <c r="Q448" s="55">
        <f>IF(P448="",0,COUNTA(P$2:P448))</f>
        <v>0</v>
      </c>
      <c r="R448" s="65"/>
      <c r="S448" s="55">
        <f>IF(R448="",0,COUNTA(R$2:R448))</f>
        <v>0</v>
      </c>
      <c r="T448" s="50">
        <f t="shared" si="26"/>
        <v>0</v>
      </c>
      <c r="U448" s="51" t="str">
        <f t="shared" si="24"/>
        <v>YONGA YONGA MOBILYA</v>
      </c>
      <c r="V448" s="51">
        <f t="shared" si="25"/>
        <v>25.76</v>
      </c>
      <c r="W448" s="52">
        <f t="shared" si="27"/>
        <v>-5.85</v>
      </c>
    </row>
    <row r="449" spans="1:23" x14ac:dyDescent="0.3">
      <c r="A449" s="68" t="s">
        <v>424</v>
      </c>
      <c r="B449" s="68"/>
      <c r="C449" s="68">
        <v>13.64</v>
      </c>
      <c r="D449" s="68">
        <v>-0.37</v>
      </c>
      <c r="E449" s="69">
        <v>12323901.189999999</v>
      </c>
      <c r="F449" s="70">
        <v>0.75694444444444453</v>
      </c>
      <c r="G449" s="63"/>
      <c r="H449" s="64"/>
      <c r="I449" s="55">
        <f>IF(H449="",0,COUNTA($H$2:H449))</f>
        <v>0</v>
      </c>
      <c r="J449" s="55"/>
      <c r="K449" s="55">
        <f>IF(J449="",0,COUNTA($J$2:J449))</f>
        <v>0</v>
      </c>
      <c r="L449" s="65"/>
      <c r="M449" s="55">
        <f>IF(L449="",0,COUNTA($L$2:L449))</f>
        <v>0</v>
      </c>
      <c r="N449" s="65"/>
      <c r="O449" s="55">
        <f>IF(N449="",0,COUNTA($N$2:N449))</f>
        <v>0</v>
      </c>
      <c r="P449" s="65"/>
      <c r="Q449" s="55">
        <f>IF(P449="",0,COUNTA(P$2:P449))</f>
        <v>0</v>
      </c>
      <c r="R449" s="65"/>
      <c r="S449" s="55">
        <f>IF(R449="",0,COUNTA(R$2:R449))</f>
        <v>0</v>
      </c>
      <c r="T449" s="50">
        <f t="shared" si="26"/>
        <v>0</v>
      </c>
      <c r="U449" s="51" t="str">
        <f t="shared" si="24"/>
        <v>YUNSA YUNSA</v>
      </c>
      <c r="V449" s="51">
        <f t="shared" si="25"/>
        <v>13.64</v>
      </c>
      <c r="W449" s="52">
        <f t="shared" si="27"/>
        <v>-0.37</v>
      </c>
    </row>
    <row r="450" spans="1:23" x14ac:dyDescent="0.3">
      <c r="A450" s="68" t="s">
        <v>425</v>
      </c>
      <c r="B450" s="68"/>
      <c r="C450" s="68">
        <v>1.06</v>
      </c>
      <c r="D450" s="68">
        <v>-1.85</v>
      </c>
      <c r="E450" s="69">
        <v>10939582.050000001</v>
      </c>
      <c r="F450" s="70">
        <v>0.75694444444444453</v>
      </c>
      <c r="G450" s="63"/>
      <c r="H450" s="64"/>
      <c r="I450" s="55">
        <f>IF(H450="",0,COUNTA($H$2:H450))</f>
        <v>0</v>
      </c>
      <c r="J450" s="55"/>
      <c r="K450" s="55">
        <f>IF(J450="",0,COUNTA($J$2:J450))</f>
        <v>0</v>
      </c>
      <c r="L450" s="65"/>
      <c r="M450" s="55">
        <f>IF(L450="",0,COUNTA($L$2:L450))</f>
        <v>0</v>
      </c>
      <c r="N450" s="65"/>
      <c r="O450" s="55">
        <f>IF(N450="",0,COUNTA($N$2:N450))</f>
        <v>0</v>
      </c>
      <c r="P450" s="65"/>
      <c r="Q450" s="55">
        <f>IF(P450="",0,COUNTA(P$2:P450))</f>
        <v>0</v>
      </c>
      <c r="R450" s="65"/>
      <c r="S450" s="55">
        <f>IF(R450="",0,COUNTA(R$2:R450))</f>
        <v>0</v>
      </c>
      <c r="T450" s="50">
        <f t="shared" si="26"/>
        <v>0</v>
      </c>
      <c r="U450" s="51" t="str">
        <f t="shared" si="24"/>
        <v>YYAPI YESIL YAPI</v>
      </c>
      <c r="V450" s="51">
        <f t="shared" si="25"/>
        <v>1.06</v>
      </c>
      <c r="W450" s="52">
        <f t="shared" si="27"/>
        <v>-1.85</v>
      </c>
    </row>
    <row r="451" spans="1:23" x14ac:dyDescent="0.3">
      <c r="A451" s="68" t="s">
        <v>426</v>
      </c>
      <c r="B451" s="68"/>
      <c r="C451" s="68">
        <v>1.81</v>
      </c>
      <c r="D451" s="68">
        <v>-1.0900000000000001</v>
      </c>
      <c r="E451" s="69">
        <v>58466555.039999999</v>
      </c>
      <c r="F451" s="85">
        <v>0.75694444444444453</v>
      </c>
      <c r="G451" s="86"/>
      <c r="H451" s="65"/>
      <c r="I451" s="55">
        <f>IF(H451="",0,COUNTA($H$2:H451))</f>
        <v>0</v>
      </c>
      <c r="J451" s="55" t="s">
        <v>914</v>
      </c>
      <c r="K451" s="55">
        <f>IF(J451="",0,COUNTA($J$2:J451))</f>
        <v>22</v>
      </c>
      <c r="L451" s="65"/>
      <c r="M451" s="55">
        <f>IF(L451="",0,COUNTA($L$2:L451))</f>
        <v>0</v>
      </c>
      <c r="N451" s="65"/>
      <c r="O451" s="55">
        <f>IF(N451="",0,COUNTA($N$2:N451))</f>
        <v>0</v>
      </c>
      <c r="P451" s="65"/>
      <c r="Q451" s="55">
        <f>IF(P451="",0,COUNTA(P$2:P451))</f>
        <v>0</v>
      </c>
      <c r="R451" s="65"/>
      <c r="S451" s="55">
        <f>IF(R451="",0,COUNTA(R$2:R451))</f>
        <v>0</v>
      </c>
      <c r="T451" s="50">
        <f t="shared" ref="T451:T452" si="28">COUNTA(H451,J451,L451,N451,P451,R451)</f>
        <v>1</v>
      </c>
      <c r="U451" s="51" t="str">
        <f t="shared" ref="U451" si="29">A451</f>
        <v>ZOREN ZORLU ENERJI</v>
      </c>
      <c r="V451" s="51">
        <f t="shared" ref="V451" si="30">C451</f>
        <v>1.81</v>
      </c>
      <c r="W451" s="52">
        <f t="shared" ref="W451" si="31">D451</f>
        <v>-1.0900000000000001</v>
      </c>
    </row>
    <row r="452" spans="1:23" x14ac:dyDescent="0.3">
      <c r="A452" s="68" t="s">
        <v>427</v>
      </c>
      <c r="B452" s="68"/>
      <c r="C452" s="68">
        <v>2.85</v>
      </c>
      <c r="D452" s="68">
        <v>5.56</v>
      </c>
      <c r="E452" s="69">
        <v>174150862.11000001</v>
      </c>
      <c r="F452" s="85">
        <v>0.75694444444444453</v>
      </c>
      <c r="G452" s="87"/>
      <c r="H452" s="65"/>
      <c r="I452" s="55">
        <f>IF(H452="",0,COUNTA($H$2:H452))</f>
        <v>0</v>
      </c>
      <c r="J452" s="55"/>
      <c r="K452" s="55">
        <f>IF(J452="",0,COUNTA($J$2:J452))</f>
        <v>0</v>
      </c>
      <c r="L452" s="65"/>
      <c r="M452" s="55">
        <f>IF(L452="",0,COUNTA($L$2:L452))</f>
        <v>0</v>
      </c>
      <c r="N452" s="65"/>
      <c r="O452" s="55">
        <f>IF(N452="",0,COUNTA($N$2:N452))</f>
        <v>0</v>
      </c>
      <c r="P452" s="65"/>
      <c r="Q452" s="55">
        <f>IF(P452="",0,COUNTA(P$2:P452))</f>
        <v>0</v>
      </c>
      <c r="R452" s="65"/>
      <c r="S452" s="55">
        <f>IF(R452="",0,COUNTA(R$2:R452))</f>
        <v>0</v>
      </c>
      <c r="T452" s="50">
        <f t="shared" si="28"/>
        <v>0</v>
      </c>
      <c r="U452" s="51" t="str">
        <f>A452</f>
        <v>ZRGYO ZIRAAT GMYO</v>
      </c>
      <c r="V452" s="51">
        <f>C452</f>
        <v>2.85</v>
      </c>
      <c r="W452" s="52">
        <f>D452</f>
        <v>5.56</v>
      </c>
    </row>
    <row r="453" spans="1:23" x14ac:dyDescent="0.3">
      <c r="G453" s="87"/>
      <c r="H453" s="65"/>
      <c r="I453" s="55">
        <f>IF(H453="",0,COUNTA($H$2:H453))</f>
        <v>0</v>
      </c>
      <c r="J453" s="55"/>
      <c r="K453" s="55">
        <f>IF(J453="",0,COUNTA($J$2:J453))</f>
        <v>0</v>
      </c>
      <c r="L453" s="65"/>
      <c r="M453" s="55">
        <f>IF(L453="",0,COUNTA($L$2:L453))</f>
        <v>0</v>
      </c>
      <c r="N453" s="65"/>
      <c r="O453" s="55">
        <f>IF(N453="",0,COUNTA($N$2:N453))</f>
        <v>0</v>
      </c>
      <c r="P453" s="65"/>
      <c r="Q453" s="55">
        <f>IF(P453="",0,COUNTA(P$2:P453))</f>
        <v>0</v>
      </c>
      <c r="R453" s="65"/>
      <c r="S453" s="55">
        <f>IF(R453="",0,COUNTA(R$2:R453))</f>
        <v>0</v>
      </c>
      <c r="T453" s="50">
        <f t="shared" ref="T453:T470" si="32">COUNTA(H453,J453,L453,N453,P453,R453)</f>
        <v>0</v>
      </c>
      <c r="U453" s="51">
        <f t="shared" ref="U453:U470" si="33">A453</f>
        <v>0</v>
      </c>
      <c r="V453" s="51">
        <f t="shared" ref="V453:V470" si="34">C453</f>
        <v>0</v>
      </c>
      <c r="W453" s="52">
        <f t="shared" ref="W453:W470" si="35">D453</f>
        <v>0</v>
      </c>
    </row>
    <row r="454" spans="1:23" x14ac:dyDescent="0.3">
      <c r="G454" s="87"/>
      <c r="H454" s="65"/>
      <c r="I454" s="55">
        <f>IF(H454="",0,COUNTA($H$2:H454))</f>
        <v>0</v>
      </c>
      <c r="J454" s="55"/>
      <c r="K454" s="55">
        <f>IF(J454="",0,COUNTA($J$2:J454))</f>
        <v>0</v>
      </c>
      <c r="L454" s="65"/>
      <c r="M454" s="55">
        <f>IF(L454="",0,COUNTA($L$2:L454))</f>
        <v>0</v>
      </c>
      <c r="N454" s="65"/>
      <c r="O454" s="55">
        <f>IF(N454="",0,COUNTA($N$2:N454))</f>
        <v>0</v>
      </c>
      <c r="P454" s="65"/>
      <c r="Q454" s="55">
        <f>IF(P454="",0,COUNTA(P$2:P454))</f>
        <v>0</v>
      </c>
      <c r="R454" s="65"/>
      <c r="S454" s="55">
        <f>IF(R454="",0,COUNTA(R$2:R454))</f>
        <v>0</v>
      </c>
      <c r="T454" s="50">
        <f t="shared" si="32"/>
        <v>0</v>
      </c>
      <c r="U454" s="51">
        <f t="shared" si="33"/>
        <v>0</v>
      </c>
      <c r="V454" s="51">
        <f t="shared" si="34"/>
        <v>0</v>
      </c>
      <c r="W454" s="52">
        <f t="shared" si="35"/>
        <v>0</v>
      </c>
    </row>
    <row r="455" spans="1:23" x14ac:dyDescent="0.3">
      <c r="G455" s="87"/>
      <c r="H455" s="65"/>
      <c r="I455" s="55">
        <f>IF(H455="",0,COUNTA($H$2:H455))</f>
        <v>0</v>
      </c>
      <c r="J455" s="55"/>
      <c r="K455" s="55">
        <f>IF(J455="",0,COUNTA($J$2:J455))</f>
        <v>0</v>
      </c>
      <c r="L455" s="65"/>
      <c r="M455" s="55">
        <f>IF(L455="",0,COUNTA($L$2:L455))</f>
        <v>0</v>
      </c>
      <c r="N455" s="65"/>
      <c r="O455" s="55">
        <f>IF(N455="",0,COUNTA($N$2:N455))</f>
        <v>0</v>
      </c>
      <c r="P455" s="65"/>
      <c r="Q455" s="55">
        <f>IF(P455="",0,COUNTA(P$2:P455))</f>
        <v>0</v>
      </c>
      <c r="R455" s="65"/>
      <c r="S455" s="55">
        <f>IF(R455="",0,COUNTA(R$2:R455))</f>
        <v>0</v>
      </c>
      <c r="T455" s="50">
        <f t="shared" si="32"/>
        <v>0</v>
      </c>
      <c r="U455" s="51">
        <f t="shared" si="33"/>
        <v>0</v>
      </c>
      <c r="V455" s="51">
        <f t="shared" si="34"/>
        <v>0</v>
      </c>
      <c r="W455" s="52">
        <f t="shared" si="35"/>
        <v>0</v>
      </c>
    </row>
    <row r="456" spans="1:23" x14ac:dyDescent="0.3">
      <c r="G456" s="87"/>
      <c r="H456" s="65"/>
      <c r="I456" s="55">
        <f>IF(H456="",0,COUNTA($H$2:H456))</f>
        <v>0</v>
      </c>
      <c r="J456" s="55"/>
      <c r="K456" s="55">
        <f>IF(J456="",0,COUNTA($J$2:J456))</f>
        <v>0</v>
      </c>
      <c r="L456" s="65"/>
      <c r="M456" s="55">
        <f>IF(L456="",0,COUNTA($L$2:L456))</f>
        <v>0</v>
      </c>
      <c r="N456" s="65"/>
      <c r="O456" s="55">
        <f>IF(N456="",0,COUNTA($N$2:N456))</f>
        <v>0</v>
      </c>
      <c r="P456" s="65"/>
      <c r="Q456" s="55">
        <f>IF(P456="",0,COUNTA(P$2:P456))</f>
        <v>0</v>
      </c>
      <c r="R456" s="65"/>
      <c r="S456" s="55">
        <f>IF(R456="",0,COUNTA(R$2:R456))</f>
        <v>0</v>
      </c>
      <c r="T456" s="50">
        <f t="shared" si="32"/>
        <v>0</v>
      </c>
      <c r="U456" s="51">
        <f t="shared" si="33"/>
        <v>0</v>
      </c>
      <c r="V456" s="51">
        <f t="shared" si="34"/>
        <v>0</v>
      </c>
      <c r="W456" s="52">
        <f t="shared" si="35"/>
        <v>0</v>
      </c>
    </row>
    <row r="457" spans="1:23" x14ac:dyDescent="0.3">
      <c r="G457" s="87"/>
      <c r="H457" s="65"/>
      <c r="I457" s="55">
        <f>IF(H457="",0,COUNTA($H$2:H457))</f>
        <v>0</v>
      </c>
      <c r="J457" s="55"/>
      <c r="K457" s="55">
        <f>IF(J457="",0,COUNTA($J$2:J457))</f>
        <v>0</v>
      </c>
      <c r="L457" s="65"/>
      <c r="M457" s="55">
        <f>IF(L457="",0,COUNTA($L$2:L457))</f>
        <v>0</v>
      </c>
      <c r="N457" s="65"/>
      <c r="O457" s="55">
        <f>IF(N457="",0,COUNTA($N$2:N457))</f>
        <v>0</v>
      </c>
      <c r="P457" s="65"/>
      <c r="Q457" s="55">
        <f>IF(P457="",0,COUNTA(P$2:P457))</f>
        <v>0</v>
      </c>
      <c r="R457" s="65"/>
      <c r="S457" s="55">
        <f>IF(R457="",0,COUNTA(R$2:R457))</f>
        <v>0</v>
      </c>
      <c r="T457" s="50">
        <f t="shared" si="32"/>
        <v>0</v>
      </c>
      <c r="U457" s="51">
        <f t="shared" si="33"/>
        <v>0</v>
      </c>
      <c r="V457" s="51">
        <f t="shared" si="34"/>
        <v>0</v>
      </c>
      <c r="W457" s="52">
        <f t="shared" si="35"/>
        <v>0</v>
      </c>
    </row>
    <row r="458" spans="1:23" x14ac:dyDescent="0.3">
      <c r="G458" s="87"/>
      <c r="H458" s="65"/>
      <c r="I458" s="55">
        <f>IF(H458="",0,COUNTA($H$2:H458))</f>
        <v>0</v>
      </c>
      <c r="J458" s="55"/>
      <c r="K458" s="55">
        <f>IF(J458="",0,COUNTA($J$2:J458))</f>
        <v>0</v>
      </c>
      <c r="L458" s="65"/>
      <c r="M458" s="55">
        <f>IF(L458="",0,COUNTA($L$2:L458))</f>
        <v>0</v>
      </c>
      <c r="N458" s="65"/>
      <c r="O458" s="55">
        <f>IF(N458="",0,COUNTA($N$2:N458))</f>
        <v>0</v>
      </c>
      <c r="P458" s="65"/>
      <c r="Q458" s="55">
        <f>IF(P458="",0,COUNTA(P$2:P458))</f>
        <v>0</v>
      </c>
      <c r="R458" s="65"/>
      <c r="S458" s="55">
        <f>IF(R458="",0,COUNTA(R$2:R458))</f>
        <v>0</v>
      </c>
      <c r="T458" s="50">
        <f t="shared" si="32"/>
        <v>0</v>
      </c>
      <c r="U458" s="51">
        <f t="shared" si="33"/>
        <v>0</v>
      </c>
      <c r="V458" s="51">
        <f t="shared" si="34"/>
        <v>0</v>
      </c>
      <c r="W458" s="52">
        <f t="shared" si="35"/>
        <v>0</v>
      </c>
    </row>
    <row r="459" spans="1:23" x14ac:dyDescent="0.3">
      <c r="G459" s="87"/>
      <c r="H459" s="65"/>
      <c r="I459" s="55">
        <f>IF(H459="",0,COUNTA($H$2:H459))</f>
        <v>0</v>
      </c>
      <c r="J459" s="55"/>
      <c r="K459" s="55">
        <f>IF(J459="",0,COUNTA($J$2:J459))</f>
        <v>0</v>
      </c>
      <c r="L459" s="65"/>
      <c r="M459" s="55">
        <f>IF(L459="",0,COUNTA($L$2:L459))</f>
        <v>0</v>
      </c>
      <c r="N459" s="65"/>
      <c r="O459" s="55">
        <f>IF(N459="",0,COUNTA($N$2:N459))</f>
        <v>0</v>
      </c>
      <c r="P459" s="65"/>
      <c r="Q459" s="55">
        <f>IF(P459="",0,COUNTA(P$2:P459))</f>
        <v>0</v>
      </c>
      <c r="R459" s="65"/>
      <c r="S459" s="55">
        <f>IF(R459="",0,COUNTA(R$2:R459))</f>
        <v>0</v>
      </c>
      <c r="T459" s="50">
        <f t="shared" si="32"/>
        <v>0</v>
      </c>
      <c r="U459" s="51">
        <f t="shared" si="33"/>
        <v>0</v>
      </c>
      <c r="V459" s="51">
        <f t="shared" si="34"/>
        <v>0</v>
      </c>
      <c r="W459" s="52">
        <f t="shared" si="35"/>
        <v>0</v>
      </c>
    </row>
    <row r="460" spans="1:23" x14ac:dyDescent="0.3">
      <c r="G460" s="87"/>
      <c r="H460" s="65"/>
      <c r="I460" s="55">
        <f>IF(H460="",0,COUNTA($H$2:H460))</f>
        <v>0</v>
      </c>
      <c r="J460" s="55"/>
      <c r="K460" s="55">
        <f>IF(J460="",0,COUNTA($J$2:J460))</f>
        <v>0</v>
      </c>
      <c r="L460" s="65"/>
      <c r="M460" s="55">
        <f>IF(L460="",0,COUNTA($L$2:L460))</f>
        <v>0</v>
      </c>
      <c r="N460" s="65"/>
      <c r="O460" s="55">
        <f>IF(N460="",0,COUNTA($N$2:N460))</f>
        <v>0</v>
      </c>
      <c r="P460" s="65"/>
      <c r="Q460" s="55">
        <f>IF(P460="",0,COUNTA(P$2:P460))</f>
        <v>0</v>
      </c>
      <c r="R460" s="65"/>
      <c r="S460" s="55">
        <f>IF(R460="",0,COUNTA(R$2:R460))</f>
        <v>0</v>
      </c>
      <c r="T460" s="50">
        <f t="shared" si="32"/>
        <v>0</v>
      </c>
      <c r="U460" s="51">
        <f t="shared" si="33"/>
        <v>0</v>
      </c>
      <c r="V460" s="51">
        <f t="shared" si="34"/>
        <v>0</v>
      </c>
      <c r="W460" s="52">
        <f t="shared" si="35"/>
        <v>0</v>
      </c>
    </row>
    <row r="461" spans="1:23" x14ac:dyDescent="0.3">
      <c r="G461" s="87"/>
      <c r="H461" s="65"/>
      <c r="I461" s="55">
        <f>IF(H461="",0,COUNTA($H$2:H461))</f>
        <v>0</v>
      </c>
      <c r="J461" s="55"/>
      <c r="K461" s="55">
        <f>IF(J461="",0,COUNTA($J$2:J461))</f>
        <v>0</v>
      </c>
      <c r="L461" s="65"/>
      <c r="M461" s="55">
        <f>IF(L461="",0,COUNTA($L$2:L461))</f>
        <v>0</v>
      </c>
      <c r="N461" s="65"/>
      <c r="O461" s="55">
        <f>IF(N461="",0,COUNTA($N$2:N461))</f>
        <v>0</v>
      </c>
      <c r="P461" s="65"/>
      <c r="Q461" s="55">
        <f>IF(P461="",0,COUNTA(P$2:P461))</f>
        <v>0</v>
      </c>
      <c r="R461" s="65"/>
      <c r="S461" s="55">
        <f>IF(R461="",0,COUNTA(R$2:R461))</f>
        <v>0</v>
      </c>
      <c r="T461" s="50">
        <f t="shared" si="32"/>
        <v>0</v>
      </c>
      <c r="U461" s="51">
        <f t="shared" si="33"/>
        <v>0</v>
      </c>
      <c r="V461" s="51">
        <f t="shared" si="34"/>
        <v>0</v>
      </c>
      <c r="W461" s="52">
        <f t="shared" si="35"/>
        <v>0</v>
      </c>
    </row>
    <row r="462" spans="1:23" x14ac:dyDescent="0.3">
      <c r="G462" s="87"/>
      <c r="H462" s="65"/>
      <c r="I462" s="55">
        <f>IF(H462="",0,COUNTA($H$2:H462))</f>
        <v>0</v>
      </c>
      <c r="J462" s="55"/>
      <c r="K462" s="55">
        <f>IF(J462="",0,COUNTA($J$2:J462))</f>
        <v>0</v>
      </c>
      <c r="L462" s="65"/>
      <c r="M462" s="55">
        <f>IF(L462="",0,COUNTA($L$2:L462))</f>
        <v>0</v>
      </c>
      <c r="N462" s="65"/>
      <c r="O462" s="55">
        <f>IF(N462="",0,COUNTA($N$2:N462))</f>
        <v>0</v>
      </c>
      <c r="P462" s="65"/>
      <c r="Q462" s="55">
        <f>IF(P462="",0,COUNTA(P$2:P462))</f>
        <v>0</v>
      </c>
      <c r="R462" s="65"/>
      <c r="S462" s="55">
        <f>IF(R462="",0,COUNTA(R$2:R462))</f>
        <v>0</v>
      </c>
      <c r="T462" s="50">
        <f t="shared" si="32"/>
        <v>0</v>
      </c>
      <c r="U462" s="51">
        <f t="shared" si="33"/>
        <v>0</v>
      </c>
      <c r="V462" s="51">
        <f t="shared" si="34"/>
        <v>0</v>
      </c>
      <c r="W462" s="52">
        <f t="shared" si="35"/>
        <v>0</v>
      </c>
    </row>
    <row r="463" spans="1:23" x14ac:dyDescent="0.3">
      <c r="G463" s="87"/>
      <c r="H463" s="65"/>
      <c r="I463" s="55">
        <f>IF(H463="",0,COUNTA($H$2:H463))</f>
        <v>0</v>
      </c>
      <c r="J463" s="55"/>
      <c r="K463" s="55">
        <f>IF(J463="",0,COUNTA($J$2:J463))</f>
        <v>0</v>
      </c>
      <c r="L463" s="65"/>
      <c r="M463" s="55">
        <f>IF(L463="",0,COUNTA($L$2:L463))</f>
        <v>0</v>
      </c>
      <c r="N463" s="65"/>
      <c r="O463" s="55">
        <f>IF(N463="",0,COUNTA($N$2:N463))</f>
        <v>0</v>
      </c>
      <c r="P463" s="65"/>
      <c r="Q463" s="55">
        <f>IF(P463="",0,COUNTA(P$2:P463))</f>
        <v>0</v>
      </c>
      <c r="R463" s="65"/>
      <c r="S463" s="55">
        <f>IF(R463="",0,COUNTA(R$2:R463))</f>
        <v>0</v>
      </c>
      <c r="T463" s="50">
        <f t="shared" si="32"/>
        <v>0</v>
      </c>
      <c r="U463" s="51">
        <f t="shared" si="33"/>
        <v>0</v>
      </c>
      <c r="V463" s="51">
        <f t="shared" si="34"/>
        <v>0</v>
      </c>
      <c r="W463" s="52">
        <f t="shared" si="35"/>
        <v>0</v>
      </c>
    </row>
    <row r="464" spans="1:23" x14ac:dyDescent="0.3">
      <c r="G464" s="87"/>
      <c r="H464" s="65"/>
      <c r="I464" s="55">
        <f>IF(H464="",0,COUNTA($H$2:H464))</f>
        <v>0</v>
      </c>
      <c r="J464" s="55"/>
      <c r="K464" s="55">
        <f>IF(J464="",0,COUNTA($J$2:J464))</f>
        <v>0</v>
      </c>
      <c r="L464" s="65"/>
      <c r="M464" s="55">
        <f>IF(L464="",0,COUNTA($L$2:L464))</f>
        <v>0</v>
      </c>
      <c r="N464" s="65"/>
      <c r="O464" s="55">
        <f>IF(N464="",0,COUNTA($N$2:N464))</f>
        <v>0</v>
      </c>
      <c r="P464" s="65"/>
      <c r="Q464" s="55">
        <f>IF(P464="",0,COUNTA(P$2:P464))</f>
        <v>0</v>
      </c>
      <c r="R464" s="65"/>
      <c r="S464" s="55">
        <f>IF(R464="",0,COUNTA(R$2:R464))</f>
        <v>0</v>
      </c>
      <c r="T464" s="50">
        <f t="shared" si="32"/>
        <v>0</v>
      </c>
      <c r="U464" s="51">
        <f t="shared" si="33"/>
        <v>0</v>
      </c>
      <c r="V464" s="51">
        <f t="shared" si="34"/>
        <v>0</v>
      </c>
      <c r="W464" s="52">
        <f t="shared" si="35"/>
        <v>0</v>
      </c>
    </row>
    <row r="465" spans="7:23" x14ac:dyDescent="0.3">
      <c r="G465" s="87"/>
      <c r="H465" s="65"/>
      <c r="I465" s="55">
        <f>IF(H465="",0,COUNTA($H$2:H465))</f>
        <v>0</v>
      </c>
      <c r="J465" s="55"/>
      <c r="K465" s="55">
        <f>IF(J465="",0,COUNTA($J$2:J465))</f>
        <v>0</v>
      </c>
      <c r="L465" s="65"/>
      <c r="M465" s="55">
        <f>IF(L465="",0,COUNTA($L$2:L465))</f>
        <v>0</v>
      </c>
      <c r="N465" s="65"/>
      <c r="O465" s="55">
        <f>IF(N465="",0,COUNTA($N$2:N465))</f>
        <v>0</v>
      </c>
      <c r="P465" s="65"/>
      <c r="Q465" s="55">
        <f>IF(P465="",0,COUNTA(P$2:P465))</f>
        <v>0</v>
      </c>
      <c r="R465" s="65"/>
      <c r="S465" s="55">
        <f>IF(R465="",0,COUNTA(R$2:R465))</f>
        <v>0</v>
      </c>
      <c r="T465" s="50">
        <f t="shared" si="32"/>
        <v>0</v>
      </c>
      <c r="U465" s="51">
        <f t="shared" si="33"/>
        <v>0</v>
      </c>
      <c r="V465" s="51">
        <f t="shared" si="34"/>
        <v>0</v>
      </c>
      <c r="W465" s="52">
        <f t="shared" si="35"/>
        <v>0</v>
      </c>
    </row>
    <row r="466" spans="7:23" x14ac:dyDescent="0.3">
      <c r="G466" s="87"/>
      <c r="H466" s="65"/>
      <c r="I466" s="55">
        <f>IF(H466="",0,COUNTA($H$2:H466))</f>
        <v>0</v>
      </c>
      <c r="J466" s="55"/>
      <c r="K466" s="55">
        <f>IF(J466="",0,COUNTA($J$2:J466))</f>
        <v>0</v>
      </c>
      <c r="L466" s="65"/>
      <c r="M466" s="55">
        <f>IF(L466="",0,COUNTA($L$2:L466))</f>
        <v>0</v>
      </c>
      <c r="N466" s="65"/>
      <c r="O466" s="55">
        <f>IF(N466="",0,COUNTA($N$2:N466))</f>
        <v>0</v>
      </c>
      <c r="P466" s="65"/>
      <c r="Q466" s="55">
        <f>IF(P466="",0,COUNTA(P$2:P466))</f>
        <v>0</v>
      </c>
      <c r="R466" s="65"/>
      <c r="S466" s="55">
        <f>IF(R466="",0,COUNTA(R$2:R466))</f>
        <v>0</v>
      </c>
      <c r="T466" s="50">
        <f t="shared" si="32"/>
        <v>0</v>
      </c>
      <c r="U466" s="51">
        <f t="shared" si="33"/>
        <v>0</v>
      </c>
      <c r="V466" s="51">
        <f t="shared" si="34"/>
        <v>0</v>
      </c>
      <c r="W466" s="52">
        <f t="shared" si="35"/>
        <v>0</v>
      </c>
    </row>
    <row r="467" spans="7:23" x14ac:dyDescent="0.3">
      <c r="G467" s="87"/>
      <c r="H467" s="65"/>
      <c r="I467" s="55">
        <f>IF(H467="",0,COUNTA($H$2:H467))</f>
        <v>0</v>
      </c>
      <c r="J467" s="55"/>
      <c r="K467" s="55">
        <f>IF(J467="",0,COUNTA($J$2:J467))</f>
        <v>0</v>
      </c>
      <c r="L467" s="65"/>
      <c r="M467" s="55">
        <f>IF(L467="",0,COUNTA($L$2:L467))</f>
        <v>0</v>
      </c>
      <c r="N467" s="65"/>
      <c r="O467" s="55">
        <f>IF(N467="",0,COUNTA($N$2:N467))</f>
        <v>0</v>
      </c>
      <c r="P467" s="65"/>
      <c r="Q467" s="55">
        <f>IF(P467="",0,COUNTA(P$2:P467))</f>
        <v>0</v>
      </c>
      <c r="R467" s="65"/>
      <c r="S467" s="55">
        <f>IF(R467="",0,COUNTA(R$2:R467))</f>
        <v>0</v>
      </c>
      <c r="T467" s="50">
        <f t="shared" si="32"/>
        <v>0</v>
      </c>
      <c r="U467" s="51">
        <f t="shared" si="33"/>
        <v>0</v>
      </c>
      <c r="V467" s="51">
        <f t="shared" si="34"/>
        <v>0</v>
      </c>
      <c r="W467" s="52">
        <f t="shared" si="35"/>
        <v>0</v>
      </c>
    </row>
    <row r="468" spans="7:23" x14ac:dyDescent="0.3">
      <c r="G468" s="87"/>
      <c r="H468" s="65"/>
      <c r="I468" s="55">
        <f>IF(H468="",0,COUNTA($H$2:H468))</f>
        <v>0</v>
      </c>
      <c r="J468" s="55"/>
      <c r="K468" s="55">
        <f>IF(J468="",0,COUNTA($J$2:J468))</f>
        <v>0</v>
      </c>
      <c r="L468" s="65"/>
      <c r="M468" s="55">
        <f>IF(L468="",0,COUNTA($L$2:L468))</f>
        <v>0</v>
      </c>
      <c r="N468" s="65"/>
      <c r="O468" s="55">
        <f>IF(N468="",0,COUNTA($N$2:N468))</f>
        <v>0</v>
      </c>
      <c r="P468" s="65"/>
      <c r="Q468" s="55">
        <f>IF(P468="",0,COUNTA(P$2:P468))</f>
        <v>0</v>
      </c>
      <c r="R468" s="65"/>
      <c r="S468" s="55">
        <f>IF(R468="",0,COUNTA(R$2:R468))</f>
        <v>0</v>
      </c>
      <c r="T468" s="50">
        <f t="shared" si="32"/>
        <v>0</v>
      </c>
      <c r="U468" s="51">
        <f t="shared" si="33"/>
        <v>0</v>
      </c>
      <c r="V468" s="51">
        <f t="shared" si="34"/>
        <v>0</v>
      </c>
      <c r="W468" s="52">
        <f t="shared" si="35"/>
        <v>0</v>
      </c>
    </row>
    <row r="469" spans="7:23" x14ac:dyDescent="0.3">
      <c r="G469" s="87"/>
      <c r="H469" s="65"/>
      <c r="I469" s="55">
        <f>IF(H469="",0,COUNTA($H$2:H469))</f>
        <v>0</v>
      </c>
      <c r="J469" s="55"/>
      <c r="K469" s="55">
        <f>IF(J469="",0,COUNTA($J$2:J469))</f>
        <v>0</v>
      </c>
      <c r="L469" s="65"/>
      <c r="M469" s="55">
        <f>IF(L469="",0,COUNTA($L$2:L469))</f>
        <v>0</v>
      </c>
      <c r="N469" s="65"/>
      <c r="O469" s="55">
        <f>IF(N469="",0,COUNTA($N$2:N469))</f>
        <v>0</v>
      </c>
      <c r="P469" s="65"/>
      <c r="Q469" s="55">
        <f>IF(P469="",0,COUNTA(P$2:P469))</f>
        <v>0</v>
      </c>
      <c r="R469" s="65"/>
      <c r="S469" s="55">
        <f>IF(R469="",0,COUNTA(R$2:R469))</f>
        <v>0</v>
      </c>
      <c r="T469" s="50">
        <f t="shared" si="32"/>
        <v>0</v>
      </c>
      <c r="U469" s="51">
        <f t="shared" si="33"/>
        <v>0</v>
      </c>
      <c r="V469" s="51">
        <f t="shared" si="34"/>
        <v>0</v>
      </c>
      <c r="W469" s="52">
        <f t="shared" si="35"/>
        <v>0</v>
      </c>
    </row>
    <row r="470" spans="7:23" x14ac:dyDescent="0.3">
      <c r="G470" s="88"/>
      <c r="H470" s="65"/>
      <c r="I470" s="55">
        <f>IF(H470="",0,COUNTA($H$2:H470))</f>
        <v>0</v>
      </c>
      <c r="J470" s="55"/>
      <c r="K470" s="55">
        <f>IF(J470="",0,COUNTA($J$2:J470))</f>
        <v>0</v>
      </c>
      <c r="L470" s="65"/>
      <c r="M470" s="55">
        <f>IF(L470="",0,COUNTA($L$2:L470))</f>
        <v>0</v>
      </c>
      <c r="N470" s="65"/>
      <c r="O470" s="55">
        <f>IF(N470="",0,COUNTA($N$2:N470))</f>
        <v>0</v>
      </c>
      <c r="P470" s="65"/>
      <c r="Q470" s="55">
        <f>IF(P470="",0,COUNTA(P$2:P470))</f>
        <v>0</v>
      </c>
      <c r="R470" s="65"/>
      <c r="S470" s="55">
        <f>IF(R470="",0,COUNTA(R$2:R470))</f>
        <v>0</v>
      </c>
      <c r="T470" s="50">
        <f t="shared" si="32"/>
        <v>0</v>
      </c>
      <c r="U470" s="51">
        <f t="shared" si="33"/>
        <v>0</v>
      </c>
      <c r="V470" s="51">
        <f t="shared" si="34"/>
        <v>0</v>
      </c>
      <c r="W470" s="52">
        <f t="shared" si="35"/>
        <v>0</v>
      </c>
    </row>
  </sheetData>
  <sheetProtection formatCells="0" formatColumns="0" formatRows="0" insertColumns="0" insertRows="0"/>
  <autoFilter ref="H1:W470" xr:uid="{9FD04004-D1C4-47C7-A689-DCD40E00FA99}">
    <filterColumn colId="13" showButton="0"/>
    <filterColumn colId="14" showButton="0"/>
  </autoFilter>
  <mergeCells count="2">
    <mergeCell ref="U1:W1"/>
    <mergeCell ref="X1:Z1"/>
  </mergeCells>
  <conditionalFormatting sqref="T1:T47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{E75BE6AD-A7EF-4488-A833-0EC1C70916A4}</x14:id>
        </ext>
      </extLst>
    </cfRule>
  </conditionalFormatting>
  <conditionalFormatting sqref="T1:T4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{0D37800B-8E69-4CAF-9BF2-61BF4CAEBDFB}</x14:id>
        </ext>
      </extLst>
    </cfRule>
  </conditionalFormatting>
  <conditionalFormatting sqref="D2:D45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{F8DDCEF8-D140-46DD-A10D-ED59EA64DA64}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5BE6AD-A7EF-4488-A833-0EC1C7091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0D37800B-8E69-4CAF-9BF2-61BF4CAEB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F8DDCEF8-D140-46DD-A10D-ED59EA64D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4ADD-D500-4062-B930-6C0FA6FADD49}">
  <dimension ref="A1:P57"/>
  <sheetViews>
    <sheetView zoomScaleNormal="100" workbookViewId="0">
      <pane ySplit="4" topLeftCell="A5" activePane="bottomLeft" state="frozen"/>
      <selection pane="bottomLeft" activeCell="N1" sqref="N1:P4"/>
    </sheetView>
  </sheetViews>
  <sheetFormatPr defaultRowHeight="14.4" x14ac:dyDescent="0.3"/>
  <cols>
    <col min="1" max="1" width="5.109375" style="3" bestFit="1" customWidth="1"/>
    <col min="2" max="2" width="38.109375" style="60" customWidth="1"/>
    <col min="3" max="3" width="10.6640625" style="3" bestFit="1" customWidth="1"/>
    <col min="4" max="4" width="9" style="3" bestFit="1" customWidth="1"/>
    <col min="5" max="5" width="7.88671875" style="3" bestFit="1" customWidth="1"/>
    <col min="6" max="6" width="7.109375" style="3" bestFit="1" customWidth="1"/>
    <col min="7" max="7" width="9.21875" style="3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92" bestFit="1" customWidth="1"/>
    <col min="14" max="16" width="14.5546875" style="3" customWidth="1"/>
    <col min="17" max="16384" width="8.88671875" style="3"/>
  </cols>
  <sheetData>
    <row r="1" spans="1:16" ht="28.2" customHeight="1" x14ac:dyDescent="0.3">
      <c r="A1" s="117" t="s">
        <v>918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90"/>
      <c r="N1" s="120" t="s">
        <v>931</v>
      </c>
      <c r="O1" s="120"/>
      <c r="P1" s="120"/>
    </row>
    <row r="2" spans="1:16" ht="31.2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75" t="s">
        <v>915</v>
      </c>
      <c r="M2" s="91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1</v>
      </c>
      <c r="B3" s="59" t="str">
        <f t="shared" ref="B3:B34" si="0">IFERROR(VLOOKUP(L3,TILLSON,13,FALSE),"")</f>
        <v>ADESE ADESE GAYRIMENKUL</v>
      </c>
      <c r="C3" s="50">
        <f t="shared" ref="C3:C34" si="1">IFERROR(VLOOKUP(L3,TILLSON,14,FALSE),"")</f>
        <v>0.8</v>
      </c>
      <c r="D3" s="72">
        <f t="shared" ref="D3:D34" si="2">IFERROR(VLOOKUP(L3,TILLSON,15,FALSE),"")</f>
        <v>0</v>
      </c>
      <c r="E3" s="50"/>
      <c r="F3" s="50"/>
      <c r="G3" s="80">
        <v>8.5832999999999995</v>
      </c>
      <c r="H3" s="50"/>
      <c r="I3" s="50"/>
      <c r="J3" s="50"/>
      <c r="K3" s="50"/>
      <c r="L3" s="76">
        <v>1</v>
      </c>
      <c r="M3" s="91">
        <f>IF(AND(A3&gt;0,G3&gt;0),1,IF(AND(A3&gt;0,G3&lt;=0),2,""))</f>
        <v>1</v>
      </c>
      <c r="N3" s="118">
        <f>COUNTIF(M3:M57,1)</f>
        <v>16</v>
      </c>
      <c r="O3" s="118">
        <f>COUNTIF(M3:M57,2)</f>
        <v>0</v>
      </c>
      <c r="P3" s="119">
        <f>N3*100/(N3+O3)</f>
        <v>100</v>
      </c>
    </row>
    <row r="4" spans="1:16" x14ac:dyDescent="0.3">
      <c r="A4" s="50">
        <f>IF(B4="",0,A3+1)</f>
        <v>2</v>
      </c>
      <c r="B4" s="59" t="str">
        <f t="shared" si="0"/>
        <v>AGESA AGESA HAYAT EMEKLILIK</v>
      </c>
      <c r="C4" s="50">
        <f t="shared" si="1"/>
        <v>21.4</v>
      </c>
      <c r="D4" s="72">
        <f t="shared" si="2"/>
        <v>1.61</v>
      </c>
      <c r="E4" s="50"/>
      <c r="F4" s="50"/>
      <c r="G4" s="80">
        <v>1.0960000000000001</v>
      </c>
      <c r="H4" s="50"/>
      <c r="I4" s="50"/>
      <c r="J4" s="50"/>
      <c r="K4" s="50"/>
      <c r="L4" s="76">
        <v>2</v>
      </c>
      <c r="M4" s="91">
        <f t="shared" ref="M4:M57" si="3">IF(AND(A4&gt;0,G4&gt;0),1,IF(AND(A4&gt;0,G4&lt;=0),2,""))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AKBNK AKBANK</v>
      </c>
      <c r="C5" s="50">
        <f t="shared" si="1"/>
        <v>7.27</v>
      </c>
      <c r="D5" s="72">
        <f t="shared" si="2"/>
        <v>-2.02</v>
      </c>
      <c r="E5" s="50"/>
      <c r="F5" s="50"/>
      <c r="G5" s="80">
        <v>4.1261000000000001</v>
      </c>
      <c r="H5" s="50"/>
      <c r="I5" s="50"/>
      <c r="J5" s="50"/>
      <c r="K5" s="50"/>
      <c r="L5" s="76">
        <v>3</v>
      </c>
      <c r="M5" s="91">
        <f t="shared" si="3"/>
        <v>1</v>
      </c>
    </row>
    <row r="6" spans="1:16" x14ac:dyDescent="0.3">
      <c r="A6" s="50">
        <f t="shared" si="4"/>
        <v>4</v>
      </c>
      <c r="B6" s="89" t="str">
        <f t="shared" si="0"/>
        <v>AKGRT AKSIGORTA</v>
      </c>
      <c r="C6" s="50">
        <f t="shared" si="1"/>
        <v>8.4</v>
      </c>
      <c r="D6" s="72">
        <f t="shared" si="2"/>
        <v>-0.59</v>
      </c>
      <c r="E6" s="50"/>
      <c r="F6" s="50"/>
      <c r="G6" s="80">
        <v>2.4944999999999999</v>
      </c>
      <c r="H6" s="50"/>
      <c r="I6" s="50"/>
      <c r="J6" s="50"/>
      <c r="K6" s="50"/>
      <c r="L6" s="76">
        <v>4</v>
      </c>
      <c r="M6" s="91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ALBRK ALBARAKA TURK</v>
      </c>
      <c r="C7" s="50">
        <f t="shared" si="1"/>
        <v>1.94</v>
      </c>
      <c r="D7" s="72">
        <f t="shared" si="2"/>
        <v>-2.02</v>
      </c>
      <c r="E7" s="50"/>
      <c r="F7" s="50"/>
      <c r="G7" s="80">
        <v>2.6021000000000001</v>
      </c>
      <c r="H7" s="50"/>
      <c r="I7" s="50"/>
      <c r="J7" s="50"/>
      <c r="K7" s="50"/>
      <c r="L7" s="76">
        <v>5</v>
      </c>
      <c r="M7" s="91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DESA DESA DERI</v>
      </c>
      <c r="C8" s="50">
        <f t="shared" si="1"/>
        <v>8.98</v>
      </c>
      <c r="D8" s="72">
        <f t="shared" si="2"/>
        <v>-2.1800000000000002</v>
      </c>
      <c r="E8" s="50"/>
      <c r="F8" s="50"/>
      <c r="G8" s="80">
        <v>2.9542999999999999</v>
      </c>
      <c r="H8" s="50"/>
      <c r="I8" s="50"/>
      <c r="J8" s="50"/>
      <c r="K8" s="50"/>
      <c r="L8" s="76">
        <v>6</v>
      </c>
      <c r="M8" s="91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GARFA GARANTI FAKTORING</v>
      </c>
      <c r="C9" s="50">
        <f t="shared" si="1"/>
        <v>13.65</v>
      </c>
      <c r="D9" s="72">
        <f t="shared" si="2"/>
        <v>1.87</v>
      </c>
      <c r="E9" s="50"/>
      <c r="F9" s="50"/>
      <c r="G9" s="80">
        <v>1.1158999999999999</v>
      </c>
      <c r="H9" s="50"/>
      <c r="I9" s="50"/>
      <c r="J9" s="50"/>
      <c r="K9" s="50"/>
      <c r="L9" s="76">
        <v>7</v>
      </c>
      <c r="M9" s="91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GSDHO GSD HOLDING</v>
      </c>
      <c r="C10" s="50">
        <f t="shared" si="1"/>
        <v>3.47</v>
      </c>
      <c r="D10" s="72">
        <f t="shared" si="2"/>
        <v>-1.1399999999999999</v>
      </c>
      <c r="E10" s="50"/>
      <c r="F10" s="50"/>
      <c r="G10" s="80">
        <v>2.653</v>
      </c>
      <c r="H10" s="50"/>
      <c r="I10" s="50"/>
      <c r="J10" s="50"/>
      <c r="K10" s="50"/>
      <c r="L10" s="76">
        <v>8</v>
      </c>
      <c r="M10" s="91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HATEK HATAY TEKSTIL</v>
      </c>
      <c r="C11" s="50">
        <f t="shared" si="1"/>
        <v>20.18</v>
      </c>
      <c r="D11" s="72">
        <f t="shared" si="2"/>
        <v>-1.46</v>
      </c>
      <c r="E11" s="50"/>
      <c r="F11" s="50"/>
      <c r="G11" s="80">
        <v>3.5459000000000001</v>
      </c>
      <c r="H11" s="50"/>
      <c r="I11" s="50"/>
      <c r="J11" s="50"/>
      <c r="K11" s="50"/>
      <c r="L11" s="76">
        <v>9</v>
      </c>
      <c r="M11" s="91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IZMDC IZMIR DEMIR CELIK</v>
      </c>
      <c r="C12" s="50">
        <f t="shared" si="1"/>
        <v>2.74</v>
      </c>
      <c r="D12" s="72">
        <f t="shared" si="2"/>
        <v>-2.4900000000000002</v>
      </c>
      <c r="E12" s="50"/>
      <c r="F12" s="50"/>
      <c r="G12" s="80">
        <v>2.5865</v>
      </c>
      <c r="H12" s="50"/>
      <c r="I12" s="50"/>
      <c r="J12" s="50"/>
      <c r="K12" s="50"/>
      <c r="L12" s="76">
        <v>10</v>
      </c>
      <c r="M12" s="91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LIDFA LIDER FAKTORING</v>
      </c>
      <c r="C13" s="50">
        <f t="shared" si="1"/>
        <v>4.16</v>
      </c>
      <c r="D13" s="72">
        <f t="shared" si="2"/>
        <v>0.97</v>
      </c>
      <c r="E13" s="50"/>
      <c r="F13" s="50"/>
      <c r="G13" s="80">
        <v>3.5152999999999999</v>
      </c>
      <c r="H13" s="50"/>
      <c r="I13" s="50"/>
      <c r="J13" s="50"/>
      <c r="K13" s="50"/>
      <c r="L13" s="76">
        <v>11</v>
      </c>
      <c r="M13" s="91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MARTI MARTI OTEL</v>
      </c>
      <c r="C14" s="50">
        <f t="shared" si="1"/>
        <v>1.81</v>
      </c>
      <c r="D14" s="72">
        <f t="shared" si="2"/>
        <v>0.56000000000000005</v>
      </c>
      <c r="E14" s="50"/>
      <c r="F14" s="50"/>
      <c r="G14" s="80">
        <v>1.7888999999999999</v>
      </c>
      <c r="H14" s="50"/>
      <c r="I14" s="50"/>
      <c r="J14" s="50"/>
      <c r="K14" s="50"/>
      <c r="L14" s="76">
        <v>12</v>
      </c>
      <c r="M14" s="91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PINSU PINAR SU</v>
      </c>
      <c r="C15" s="50">
        <f t="shared" si="1"/>
        <v>3.84</v>
      </c>
      <c r="D15" s="72">
        <f t="shared" si="2"/>
        <v>-1.54</v>
      </c>
      <c r="E15" s="50"/>
      <c r="F15" s="50"/>
      <c r="G15" s="80">
        <v>2.6972999999999998</v>
      </c>
      <c r="H15" s="50"/>
      <c r="I15" s="50"/>
      <c r="J15" s="50"/>
      <c r="K15" s="50"/>
      <c r="L15" s="76">
        <v>13</v>
      </c>
      <c r="M15" s="91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SEYKM SEYITLER KIMYA</v>
      </c>
      <c r="C16" s="50">
        <f t="shared" si="1"/>
        <v>15.61</v>
      </c>
      <c r="D16" s="72">
        <f t="shared" si="2"/>
        <v>0.39</v>
      </c>
      <c r="E16" s="50"/>
      <c r="F16" s="50"/>
      <c r="G16" s="80">
        <v>1.6615</v>
      </c>
      <c r="H16" s="50"/>
      <c r="I16" s="50"/>
      <c r="J16" s="50"/>
      <c r="K16" s="50"/>
      <c r="L16" s="76">
        <v>14</v>
      </c>
      <c r="M16" s="91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TAVHL TAV HAVALIMANLARI</v>
      </c>
      <c r="C17" s="50">
        <f>IFERROR(VLOOKUP(L17,TILLSON,14,FALSE),"")</f>
        <v>38.96</v>
      </c>
      <c r="D17" s="72">
        <f t="shared" si="2"/>
        <v>-1.47</v>
      </c>
      <c r="E17" s="50"/>
      <c r="F17" s="50"/>
      <c r="G17" s="80">
        <v>2.2280000000000002</v>
      </c>
      <c r="H17" s="50"/>
      <c r="I17" s="50"/>
      <c r="J17" s="50"/>
      <c r="K17" s="50"/>
      <c r="L17" s="76">
        <v>15</v>
      </c>
      <c r="M17" s="91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VAKKO VAKKO TEKSTIL</v>
      </c>
      <c r="C18" s="50">
        <f t="shared" si="1"/>
        <v>11.1</v>
      </c>
      <c r="D18" s="72">
        <f t="shared" si="2"/>
        <v>3.06</v>
      </c>
      <c r="E18" s="50"/>
      <c r="F18" s="50"/>
      <c r="G18" s="80">
        <v>3.9447000000000001</v>
      </c>
      <c r="H18" s="50"/>
      <c r="I18" s="50"/>
      <c r="J18" s="50"/>
      <c r="K18" s="50"/>
      <c r="L18" s="76">
        <v>16</v>
      </c>
      <c r="M18" s="91">
        <f t="shared" si="3"/>
        <v>1</v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1"/>
        <v/>
      </c>
      <c r="D19" s="72" t="str">
        <f t="shared" si="2"/>
        <v/>
      </c>
      <c r="E19" s="50"/>
      <c r="F19" s="50"/>
      <c r="G19" s="80"/>
      <c r="H19" s="50"/>
      <c r="I19" s="50"/>
      <c r="J19" s="50"/>
      <c r="K19" s="50"/>
      <c r="L19" s="76">
        <v>17</v>
      </c>
      <c r="M19" s="91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1"/>
        <v/>
      </c>
      <c r="D20" s="72" t="str">
        <f t="shared" si="2"/>
        <v/>
      </c>
      <c r="E20" s="50"/>
      <c r="F20" s="50"/>
      <c r="G20" s="80"/>
      <c r="H20" s="50"/>
      <c r="I20" s="50"/>
      <c r="J20" s="50"/>
      <c r="K20" s="50"/>
      <c r="L20" s="76">
        <v>18</v>
      </c>
      <c r="M20" s="91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1"/>
        <v/>
      </c>
      <c r="D21" s="72" t="str">
        <f t="shared" si="2"/>
        <v/>
      </c>
      <c r="E21" s="50"/>
      <c r="F21" s="50"/>
      <c r="G21" s="80"/>
      <c r="H21" s="50"/>
      <c r="I21" s="50"/>
      <c r="J21" s="50"/>
      <c r="K21" s="50"/>
      <c r="L21" s="76">
        <v>19</v>
      </c>
      <c r="M21" s="91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1"/>
        <v/>
      </c>
      <c r="D22" s="72" t="str">
        <f t="shared" si="2"/>
        <v/>
      </c>
      <c r="E22" s="50"/>
      <c r="F22" s="50"/>
      <c r="G22" s="80"/>
      <c r="H22" s="50"/>
      <c r="I22" s="50"/>
      <c r="J22" s="50"/>
      <c r="K22" s="50"/>
      <c r="L22" s="76">
        <v>20</v>
      </c>
      <c r="M22" s="91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1"/>
        <v/>
      </c>
      <c r="D23" s="72" t="str">
        <f t="shared" si="2"/>
        <v/>
      </c>
      <c r="E23" s="50"/>
      <c r="F23" s="50"/>
      <c r="G23" s="80"/>
      <c r="H23" s="50"/>
      <c r="I23" s="50"/>
      <c r="J23" s="50"/>
      <c r="K23" s="50"/>
      <c r="L23" s="76">
        <v>21</v>
      </c>
      <c r="M23" s="91" t="str">
        <f t="shared" si="3"/>
        <v/>
      </c>
    </row>
    <row r="24" spans="1:13" x14ac:dyDescent="0.3">
      <c r="A24" s="50">
        <f t="shared" si="4"/>
        <v>0</v>
      </c>
      <c r="B24" s="89" t="str">
        <f t="shared" si="0"/>
        <v/>
      </c>
      <c r="C24" s="50" t="str">
        <f t="shared" si="1"/>
        <v/>
      </c>
      <c r="D24" s="72" t="str">
        <f t="shared" si="2"/>
        <v/>
      </c>
      <c r="E24" s="50"/>
      <c r="F24" s="50"/>
      <c r="G24" s="80"/>
      <c r="H24" s="50"/>
      <c r="I24" s="50"/>
      <c r="J24" s="50"/>
      <c r="K24" s="50"/>
      <c r="L24" s="76">
        <v>22</v>
      </c>
      <c r="M24" s="91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1"/>
        <v/>
      </c>
      <c r="D25" s="72" t="str">
        <f t="shared" si="2"/>
        <v/>
      </c>
      <c r="E25" s="50"/>
      <c r="F25" s="50"/>
      <c r="G25" s="80"/>
      <c r="H25" s="50"/>
      <c r="I25" s="50"/>
      <c r="J25" s="50"/>
      <c r="K25" s="50"/>
      <c r="L25" s="76">
        <v>23</v>
      </c>
      <c r="M25" s="91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1"/>
        <v/>
      </c>
      <c r="D26" s="72" t="str">
        <f t="shared" si="2"/>
        <v/>
      </c>
      <c r="E26" s="50"/>
      <c r="F26" s="50"/>
      <c r="G26" s="80"/>
      <c r="H26" s="50"/>
      <c r="I26" s="50"/>
      <c r="J26" s="50"/>
      <c r="K26" s="50"/>
      <c r="L26" s="76">
        <v>24</v>
      </c>
      <c r="M26" s="91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1"/>
        <v/>
      </c>
      <c r="D27" s="72" t="str">
        <f t="shared" si="2"/>
        <v/>
      </c>
      <c r="E27" s="50"/>
      <c r="F27" s="50"/>
      <c r="G27" s="80"/>
      <c r="H27" s="50"/>
      <c r="I27" s="50"/>
      <c r="J27" s="50"/>
      <c r="K27" s="50"/>
      <c r="L27" s="76">
        <v>25</v>
      </c>
      <c r="M27" s="91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1"/>
        <v/>
      </c>
      <c r="D28" s="72" t="str">
        <f t="shared" si="2"/>
        <v/>
      </c>
      <c r="E28" s="50"/>
      <c r="F28" s="50"/>
      <c r="G28" s="80"/>
      <c r="H28" s="50"/>
      <c r="I28" s="50"/>
      <c r="J28" s="50"/>
      <c r="K28" s="50"/>
      <c r="L28" s="76">
        <v>26</v>
      </c>
      <c r="M28" s="91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1"/>
        <v/>
      </c>
      <c r="D29" s="72" t="str">
        <f t="shared" si="2"/>
        <v/>
      </c>
      <c r="E29" s="50"/>
      <c r="F29" s="50"/>
      <c r="G29" s="80"/>
      <c r="H29" s="50"/>
      <c r="I29" s="50"/>
      <c r="J29" s="50"/>
      <c r="K29" s="50"/>
      <c r="L29" s="76">
        <v>27</v>
      </c>
      <c r="M29" s="91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1"/>
        <v/>
      </c>
      <c r="D30" s="72" t="str">
        <f t="shared" si="2"/>
        <v/>
      </c>
      <c r="E30" s="50"/>
      <c r="F30" s="50"/>
      <c r="G30" s="80"/>
      <c r="H30" s="50"/>
      <c r="I30" s="50"/>
      <c r="J30" s="50"/>
      <c r="K30" s="50"/>
      <c r="L30" s="76">
        <v>28</v>
      </c>
      <c r="M30" s="91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1"/>
        <v/>
      </c>
      <c r="D31" s="72" t="str">
        <f t="shared" si="2"/>
        <v/>
      </c>
      <c r="E31" s="50"/>
      <c r="F31" s="50"/>
      <c r="G31" s="80"/>
      <c r="H31" s="50"/>
      <c r="I31" s="50"/>
      <c r="J31" s="50"/>
      <c r="K31" s="50"/>
      <c r="L31" s="76">
        <v>29</v>
      </c>
      <c r="M31" s="91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1"/>
        <v/>
      </c>
      <c r="D32" s="72" t="str">
        <f t="shared" si="2"/>
        <v/>
      </c>
      <c r="E32" s="50"/>
      <c r="F32" s="50"/>
      <c r="G32" s="80"/>
      <c r="H32" s="50"/>
      <c r="I32" s="50"/>
      <c r="J32" s="50"/>
      <c r="K32" s="50"/>
      <c r="L32" s="76">
        <v>30</v>
      </c>
      <c r="M32" s="91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1"/>
        <v/>
      </c>
      <c r="D33" s="72" t="str">
        <f t="shared" si="2"/>
        <v/>
      </c>
      <c r="E33" s="50"/>
      <c r="F33" s="50"/>
      <c r="G33" s="80"/>
      <c r="H33" s="50"/>
      <c r="I33" s="50"/>
      <c r="J33" s="50"/>
      <c r="K33" s="50"/>
      <c r="L33" s="76">
        <v>31</v>
      </c>
      <c r="M33" s="91" t="str">
        <f t="shared" si="3"/>
        <v/>
      </c>
    </row>
    <row r="34" spans="1:13" x14ac:dyDescent="0.3">
      <c r="A34" s="50">
        <f t="shared" si="4"/>
        <v>0</v>
      </c>
      <c r="B34" s="89" t="str">
        <f t="shared" si="0"/>
        <v/>
      </c>
      <c r="C34" s="50" t="str">
        <f t="shared" si="1"/>
        <v/>
      </c>
      <c r="D34" s="72" t="str">
        <f t="shared" si="2"/>
        <v/>
      </c>
      <c r="E34" s="50"/>
      <c r="F34" s="50"/>
      <c r="G34" s="80"/>
      <c r="H34" s="50"/>
      <c r="I34" s="50"/>
      <c r="J34" s="50"/>
      <c r="K34" s="50"/>
      <c r="L34" s="76">
        <v>32</v>
      </c>
      <c r="M34" s="91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IFERROR(VLOOKUP(L35,TILLSON,13,FALSE),"")</f>
        <v/>
      </c>
      <c r="C35" s="50" t="str">
        <f t="shared" ref="C35:C57" si="6">IFERROR(VLOOKUP(L35,TILLSON,14,FALSE),"")</f>
        <v/>
      </c>
      <c r="D35" s="72" t="str">
        <f t="shared" ref="D35:D57" si="7">IFERROR(VLOOKUP(L35,TILLSON,15,FALSE),"")</f>
        <v/>
      </c>
      <c r="E35" s="50"/>
      <c r="F35" s="50"/>
      <c r="G35" s="80"/>
      <c r="H35" s="50"/>
      <c r="I35" s="50"/>
      <c r="J35" s="50"/>
      <c r="K35" s="50"/>
      <c r="L35" s="76">
        <v>33</v>
      </c>
      <c r="M35" s="91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2" t="str">
        <f t="shared" si="7"/>
        <v/>
      </c>
      <c r="E36" s="50"/>
      <c r="F36" s="50"/>
      <c r="G36" s="80"/>
      <c r="H36" s="50"/>
      <c r="I36" s="50"/>
      <c r="J36" s="50"/>
      <c r="K36" s="50"/>
      <c r="L36" s="76">
        <v>34</v>
      </c>
      <c r="M36" s="91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2" t="str">
        <f t="shared" si="7"/>
        <v/>
      </c>
      <c r="E37" s="50"/>
      <c r="F37" s="50"/>
      <c r="G37" s="80"/>
      <c r="H37" s="50"/>
      <c r="I37" s="50"/>
      <c r="J37" s="50"/>
      <c r="K37" s="50"/>
      <c r="L37" s="76">
        <v>35</v>
      </c>
      <c r="M37" s="91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80"/>
      <c r="H38" s="50"/>
      <c r="I38" s="50"/>
      <c r="J38" s="50"/>
      <c r="K38" s="50"/>
      <c r="L38" s="76">
        <v>36</v>
      </c>
      <c r="M38" s="91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80"/>
      <c r="H39" s="50"/>
      <c r="I39" s="50"/>
      <c r="J39" s="50"/>
      <c r="K39" s="50"/>
      <c r="L39" s="76">
        <v>37</v>
      </c>
      <c r="M39" s="91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80"/>
      <c r="H40" s="50"/>
      <c r="I40" s="50"/>
      <c r="J40" s="50"/>
      <c r="K40" s="50"/>
      <c r="L40" s="76">
        <v>38</v>
      </c>
      <c r="M40" s="91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80"/>
      <c r="H41" s="50"/>
      <c r="I41" s="50"/>
      <c r="J41" s="50"/>
      <c r="K41" s="50"/>
      <c r="L41" s="76">
        <v>39</v>
      </c>
      <c r="M41" s="91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80"/>
      <c r="H42" s="50"/>
      <c r="I42" s="50"/>
      <c r="J42" s="50"/>
      <c r="K42" s="50"/>
      <c r="L42" s="76">
        <v>40</v>
      </c>
      <c r="M42" s="91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80"/>
      <c r="H43" s="50"/>
      <c r="I43" s="50"/>
      <c r="J43" s="50"/>
      <c r="K43" s="50"/>
      <c r="L43" s="76">
        <v>41</v>
      </c>
      <c r="M43" s="91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80"/>
      <c r="H44" s="50"/>
      <c r="I44" s="50"/>
      <c r="J44" s="50"/>
      <c r="K44" s="50"/>
      <c r="L44" s="76">
        <v>42</v>
      </c>
      <c r="M44" s="91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80"/>
      <c r="H45" s="50"/>
      <c r="I45" s="50"/>
      <c r="J45" s="50"/>
      <c r="K45" s="50"/>
      <c r="L45" s="76">
        <v>43</v>
      </c>
      <c r="M45" s="91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80"/>
      <c r="H46" s="50"/>
      <c r="I46" s="50"/>
      <c r="J46" s="50"/>
      <c r="K46" s="50"/>
      <c r="L46" s="76">
        <v>44</v>
      </c>
      <c r="M46" s="91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80"/>
      <c r="H47" s="50"/>
      <c r="I47" s="50"/>
      <c r="J47" s="50"/>
      <c r="K47" s="50"/>
      <c r="L47" s="76">
        <v>45</v>
      </c>
      <c r="M47" s="91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80"/>
      <c r="H48" s="50"/>
      <c r="I48" s="50"/>
      <c r="J48" s="50"/>
      <c r="K48" s="50"/>
      <c r="L48" s="76">
        <v>46</v>
      </c>
      <c r="M48" s="91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80"/>
      <c r="H49" s="50"/>
      <c r="I49" s="50"/>
      <c r="J49" s="50"/>
      <c r="K49" s="50"/>
      <c r="L49" s="76">
        <v>47</v>
      </c>
      <c r="M49" s="91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80"/>
      <c r="H50" s="50"/>
      <c r="I50" s="50"/>
      <c r="J50" s="50"/>
      <c r="K50" s="50"/>
      <c r="L50" s="76">
        <v>48</v>
      </c>
      <c r="M50" s="91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80"/>
      <c r="H51" s="50"/>
      <c r="I51" s="50"/>
      <c r="J51" s="50"/>
      <c r="K51" s="50"/>
      <c r="L51" s="76">
        <v>49</v>
      </c>
      <c r="M51" s="91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80"/>
      <c r="H52" s="50"/>
      <c r="I52" s="50"/>
      <c r="J52" s="50"/>
      <c r="K52" s="50"/>
      <c r="L52" s="76">
        <v>50</v>
      </c>
      <c r="M52" s="91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80"/>
      <c r="H53" s="50"/>
      <c r="I53" s="50"/>
      <c r="J53" s="50"/>
      <c r="K53" s="50"/>
      <c r="L53" s="76">
        <v>51</v>
      </c>
      <c r="M53" s="91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80"/>
      <c r="H54" s="50"/>
      <c r="I54" s="50"/>
      <c r="J54" s="50"/>
      <c r="K54" s="50"/>
      <c r="L54" s="76">
        <v>52</v>
      </c>
      <c r="M54" s="91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80"/>
      <c r="H55" s="50"/>
      <c r="I55" s="50"/>
      <c r="J55" s="50"/>
      <c r="K55" s="50"/>
      <c r="L55" s="76">
        <v>53</v>
      </c>
      <c r="M55" s="91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80"/>
      <c r="H56" s="50"/>
      <c r="I56" s="50"/>
      <c r="J56" s="50"/>
      <c r="K56" s="50"/>
      <c r="L56" s="76">
        <v>54</v>
      </c>
      <c r="M56" s="91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80"/>
      <c r="H57" s="50"/>
      <c r="I57" s="50"/>
      <c r="J57" s="50"/>
      <c r="K57" s="50"/>
      <c r="L57" s="76">
        <v>55</v>
      </c>
      <c r="M57" s="91" t="str">
        <f t="shared" si="3"/>
        <v/>
      </c>
    </row>
  </sheetData>
  <mergeCells count="5">
    <mergeCell ref="A1:L1"/>
    <mergeCell ref="N3:N4"/>
    <mergeCell ref="O3:O4"/>
    <mergeCell ref="P3:P4"/>
    <mergeCell ref="N1:P1"/>
  </mergeCells>
  <conditionalFormatting sqref="D3:D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{970526D5-BD1C-48AF-A9B4-18ED7295A498}</x14:id>
        </ext>
      </extLst>
    </cfRule>
  </conditionalFormatting>
  <conditionalFormatting sqref="G3:G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{62A6B78C-F509-4BD9-8B4F-A11071B12EDC}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526D5-BD1C-48AF-A9B4-18ED7295A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  <x14:conditionalFormatting xmlns:xm="http://schemas.microsoft.com/office/excel/2006/main">
          <x14:cfRule type="dataBar" id="{62A6B78C-F509-4BD9-8B4F-A11071B12E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0710-D726-46D1-AC19-6908F285E461}">
  <dimension ref="A1:P57"/>
  <sheetViews>
    <sheetView workbookViewId="0">
      <pane ySplit="4" topLeftCell="A5" activePane="bottomLeft" state="frozen"/>
      <selection pane="bottomLeft" activeCell="O18" sqref="O18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92" bestFit="1" customWidth="1"/>
    <col min="14" max="16" width="14.6640625" style="3" customWidth="1"/>
    <col min="17" max="16384" width="8.88671875" style="3"/>
  </cols>
  <sheetData>
    <row r="1" spans="1:16" ht="28.2" customHeight="1" x14ac:dyDescent="0.3">
      <c r="A1" s="117" t="s">
        <v>932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90"/>
      <c r="N1" s="120" t="s">
        <v>931</v>
      </c>
      <c r="O1" s="120"/>
      <c r="P1" s="120"/>
    </row>
    <row r="2" spans="1:16" ht="31.2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54" t="s">
        <v>915</v>
      </c>
      <c r="M2" s="91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1</v>
      </c>
      <c r="B3" s="59" t="str">
        <f t="shared" ref="B3:B34" si="0">IFERROR(VLOOKUP(L3,TILLSONONAY,11,FALSE),"")</f>
        <v>AKSGY AKIS GMYO</v>
      </c>
      <c r="C3" s="50">
        <f t="shared" ref="C3:C34" si="1">IFERROR(VLOOKUP(L3,TILLSONONAY,12,FALSE),"")</f>
        <v>1.89</v>
      </c>
      <c r="D3" s="72">
        <f t="shared" ref="D3:D34" si="2">IFERROR(VLOOKUP(L3,TILLSONONAY,13,FALSE),"")</f>
        <v>2.72</v>
      </c>
      <c r="E3" s="50"/>
      <c r="F3" s="50"/>
      <c r="G3" s="50">
        <v>1.9197</v>
      </c>
      <c r="H3" s="50"/>
      <c r="I3" s="50"/>
      <c r="J3" s="50"/>
      <c r="K3" s="50"/>
      <c r="L3" s="50">
        <v>1</v>
      </c>
      <c r="M3" s="91">
        <f>IF(AND(A3&gt;0,G3&gt;0),1,IF(AND(A3&gt;0,G3&lt;=0),2,""))</f>
        <v>1</v>
      </c>
      <c r="N3" s="118">
        <f>COUNTIF(M3:M57,1)</f>
        <v>21</v>
      </c>
      <c r="O3" s="118">
        <f>COUNTIF(M3:M57,2)</f>
        <v>1</v>
      </c>
      <c r="P3" s="119">
        <f>N3*100/(N3+O3)</f>
        <v>95.454545454545453</v>
      </c>
    </row>
    <row r="4" spans="1:16" x14ac:dyDescent="0.3">
      <c r="A4" s="50">
        <f>IF(B4="",0,A3+1)</f>
        <v>2</v>
      </c>
      <c r="B4" s="59" t="str">
        <f t="shared" si="0"/>
        <v>ALARK ALARKO HOLDING</v>
      </c>
      <c r="C4" s="50">
        <f t="shared" si="1"/>
        <v>11.35</v>
      </c>
      <c r="D4" s="72">
        <f t="shared" si="2"/>
        <v>-1.1299999999999999</v>
      </c>
      <c r="E4" s="50"/>
      <c r="F4" s="50"/>
      <c r="G4" s="50">
        <v>1.7847999999999999</v>
      </c>
      <c r="H4" s="50"/>
      <c r="I4" s="50"/>
      <c r="J4" s="50"/>
      <c r="K4" s="50"/>
      <c r="L4" s="50">
        <v>2</v>
      </c>
      <c r="M4" s="91">
        <f t="shared" ref="M4:M57" si="3">IF(AND(A4&gt;0,G4&gt;0),1,IF(AND(A4&gt;0,G4&lt;=0),2,""))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BRSAN BORUSAN MANNESMANN</v>
      </c>
      <c r="C5" s="50">
        <f t="shared" si="1"/>
        <v>30.44</v>
      </c>
      <c r="D5" s="72">
        <f t="shared" si="2"/>
        <v>0.4</v>
      </c>
      <c r="E5" s="50"/>
      <c r="F5" s="50"/>
      <c r="G5" s="50">
        <v>-0.9133</v>
      </c>
      <c r="H5" s="50"/>
      <c r="I5" s="50"/>
      <c r="J5" s="50"/>
      <c r="K5" s="50"/>
      <c r="L5" s="50">
        <v>3</v>
      </c>
      <c r="M5" s="91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CMBTN CIMBETON</v>
      </c>
      <c r="C6" s="50">
        <f t="shared" si="1"/>
        <v>244.1</v>
      </c>
      <c r="D6" s="72">
        <f t="shared" si="2"/>
        <v>4.01</v>
      </c>
      <c r="E6" s="50"/>
      <c r="F6" s="50"/>
      <c r="G6" s="50">
        <v>3.7686999999999999</v>
      </c>
      <c r="H6" s="50"/>
      <c r="I6" s="50"/>
      <c r="J6" s="50"/>
      <c r="K6" s="50"/>
      <c r="L6" s="50">
        <v>4</v>
      </c>
      <c r="M6" s="91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CRFSA CARREFOURSA</v>
      </c>
      <c r="C7" s="50">
        <f t="shared" si="1"/>
        <v>44.36</v>
      </c>
      <c r="D7" s="72">
        <f t="shared" si="2"/>
        <v>-1.86</v>
      </c>
      <c r="E7" s="50"/>
      <c r="F7" s="50"/>
      <c r="G7" s="50">
        <v>7.9438000000000004</v>
      </c>
      <c r="H7" s="50"/>
      <c r="I7" s="50"/>
      <c r="J7" s="50"/>
      <c r="K7" s="50"/>
      <c r="L7" s="50">
        <v>5</v>
      </c>
      <c r="M7" s="91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ECILC ECZACIBASI ILAC</v>
      </c>
      <c r="C8" s="50">
        <f t="shared" si="1"/>
        <v>7.52</v>
      </c>
      <c r="D8" s="72">
        <f t="shared" si="2"/>
        <v>1.21</v>
      </c>
      <c r="E8" s="50"/>
      <c r="F8" s="50"/>
      <c r="G8" s="50">
        <v>3.8624999999999998</v>
      </c>
      <c r="H8" s="50"/>
      <c r="I8" s="50"/>
      <c r="J8" s="50"/>
      <c r="K8" s="50"/>
      <c r="L8" s="50">
        <v>6</v>
      </c>
      <c r="M8" s="91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EGEEN EGE ENDUSTRI</v>
      </c>
      <c r="C9" s="50">
        <f t="shared" si="1"/>
        <v>1980.4</v>
      </c>
      <c r="D9" s="72">
        <f t="shared" si="2"/>
        <v>1.95</v>
      </c>
      <c r="E9" s="50"/>
      <c r="F9" s="50"/>
      <c r="G9" s="50">
        <v>1.7861</v>
      </c>
      <c r="H9" s="50"/>
      <c r="I9" s="50"/>
      <c r="J9" s="50"/>
      <c r="K9" s="50"/>
      <c r="L9" s="50">
        <v>7</v>
      </c>
      <c r="M9" s="91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EUKYO EURO KAPITAL YAT. ORT.</v>
      </c>
      <c r="C10" s="50">
        <f t="shared" si="1"/>
        <v>3.76</v>
      </c>
      <c r="D10" s="72">
        <f t="shared" si="2"/>
        <v>-4.33</v>
      </c>
      <c r="E10" s="50"/>
      <c r="F10" s="50"/>
      <c r="G10" s="50">
        <v>4.3624000000000001</v>
      </c>
      <c r="H10" s="50"/>
      <c r="I10" s="50"/>
      <c r="J10" s="50"/>
      <c r="K10" s="50"/>
      <c r="L10" s="50">
        <v>8</v>
      </c>
      <c r="M10" s="91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HEKTS HEKTAS</v>
      </c>
      <c r="C11" s="50">
        <f t="shared" si="1"/>
        <v>14.65</v>
      </c>
      <c r="D11" s="72">
        <f t="shared" si="2"/>
        <v>0.27</v>
      </c>
      <c r="E11" s="50"/>
      <c r="F11" s="50"/>
      <c r="G11" s="50">
        <v>8.9033999999999995</v>
      </c>
      <c r="H11" s="50"/>
      <c r="I11" s="50"/>
      <c r="J11" s="50"/>
      <c r="K11" s="50"/>
      <c r="L11" s="50">
        <v>9</v>
      </c>
      <c r="M11" s="91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INDES INDEKS BILGISAYAR</v>
      </c>
      <c r="C12" s="50">
        <f t="shared" si="1"/>
        <v>8.32</v>
      </c>
      <c r="D12" s="72">
        <f t="shared" si="2"/>
        <v>1.84</v>
      </c>
      <c r="E12" s="50"/>
      <c r="F12" s="50"/>
      <c r="G12" s="50">
        <v>5.2971000000000004</v>
      </c>
      <c r="H12" s="50"/>
      <c r="I12" s="50"/>
      <c r="J12" s="50"/>
      <c r="K12" s="50"/>
      <c r="L12" s="50">
        <v>10</v>
      </c>
      <c r="M12" s="91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ISBTR IS BANKASI (B)</v>
      </c>
      <c r="C13" s="50">
        <f t="shared" si="1"/>
        <v>45441</v>
      </c>
      <c r="D13" s="72">
        <f t="shared" si="2"/>
        <v>10</v>
      </c>
      <c r="E13" s="50"/>
      <c r="F13" s="50"/>
      <c r="G13" s="50">
        <v>5.1818999999999997</v>
      </c>
      <c r="H13" s="50"/>
      <c r="I13" s="50"/>
      <c r="J13" s="50"/>
      <c r="K13" s="50"/>
      <c r="L13" s="50">
        <v>11</v>
      </c>
      <c r="M13" s="91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KLKIM KALEKIM KIMYEVI MADDELER</v>
      </c>
      <c r="C14" s="50">
        <f t="shared" si="1"/>
        <v>19.07</v>
      </c>
      <c r="D14" s="72">
        <f t="shared" si="2"/>
        <v>1.65</v>
      </c>
      <c r="E14" s="50"/>
      <c r="F14" s="50"/>
      <c r="G14" s="50">
        <v>7.9741999999999997</v>
      </c>
      <c r="H14" s="50"/>
      <c r="I14" s="50"/>
      <c r="J14" s="50"/>
      <c r="K14" s="50"/>
      <c r="L14" s="50">
        <v>12</v>
      </c>
      <c r="M14" s="91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MEDTR MEDITERA TIBBI MALZEME</v>
      </c>
      <c r="C15" s="50">
        <f t="shared" si="1"/>
        <v>40.22</v>
      </c>
      <c r="D15" s="72">
        <f t="shared" si="2"/>
        <v>-1.1299999999999999</v>
      </c>
      <c r="E15" s="50"/>
      <c r="F15" s="50"/>
      <c r="G15" s="50">
        <v>2.6183000000000001</v>
      </c>
      <c r="H15" s="50"/>
      <c r="I15" s="50"/>
      <c r="J15" s="50"/>
      <c r="K15" s="50"/>
      <c r="L15" s="50">
        <v>13</v>
      </c>
      <c r="M15" s="91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MTRKS MATRIKS BILGI DAGITIM</v>
      </c>
      <c r="C16" s="50">
        <f t="shared" si="1"/>
        <v>23.52</v>
      </c>
      <c r="D16" s="72">
        <f t="shared" si="2"/>
        <v>-0.84</v>
      </c>
      <c r="E16" s="50"/>
      <c r="F16" s="50"/>
      <c r="G16" s="50">
        <v>6.3784000000000001</v>
      </c>
      <c r="H16" s="50"/>
      <c r="I16" s="50"/>
      <c r="J16" s="50"/>
      <c r="K16" s="50"/>
      <c r="L16" s="50">
        <v>14</v>
      </c>
      <c r="M16" s="91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OZKGY OZAK GMYO</v>
      </c>
      <c r="C17" s="50">
        <f t="shared" si="1"/>
        <v>7.07</v>
      </c>
      <c r="D17" s="72">
        <f t="shared" si="2"/>
        <v>2.3199999999999998</v>
      </c>
      <c r="E17" s="50"/>
      <c r="F17" s="50"/>
      <c r="G17" s="50">
        <v>7.2037000000000004</v>
      </c>
      <c r="H17" s="50"/>
      <c r="I17" s="50"/>
      <c r="J17" s="50"/>
      <c r="K17" s="50"/>
      <c r="L17" s="50">
        <v>15</v>
      </c>
      <c r="M17" s="91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PENGD PENGUEN GIDA</v>
      </c>
      <c r="C18" s="50">
        <f t="shared" si="1"/>
        <v>4.3499999999999996</v>
      </c>
      <c r="D18" s="72">
        <f t="shared" si="2"/>
        <v>0.69</v>
      </c>
      <c r="E18" s="50"/>
      <c r="F18" s="50"/>
      <c r="G18" s="50">
        <v>7.8765000000000001</v>
      </c>
      <c r="H18" s="50"/>
      <c r="I18" s="50"/>
      <c r="J18" s="50"/>
      <c r="K18" s="50"/>
      <c r="L18" s="50">
        <v>16</v>
      </c>
      <c r="M18" s="91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SNKRN SENKRON GUVENLIK</v>
      </c>
      <c r="C19" s="50">
        <f t="shared" si="1"/>
        <v>23.7</v>
      </c>
      <c r="D19" s="72">
        <f t="shared" si="2"/>
        <v>2.95</v>
      </c>
      <c r="E19" s="50"/>
      <c r="F19" s="50"/>
      <c r="G19" s="50">
        <v>5.7451999999999996</v>
      </c>
      <c r="H19" s="50"/>
      <c r="I19" s="50"/>
      <c r="J19" s="50"/>
      <c r="K19" s="50"/>
      <c r="L19" s="50">
        <v>17</v>
      </c>
      <c r="M19" s="91">
        <f t="shared" si="3"/>
        <v>1</v>
      </c>
    </row>
    <row r="20" spans="1:13" x14ac:dyDescent="0.3">
      <c r="A20" s="50">
        <f t="shared" si="4"/>
        <v>18</v>
      </c>
      <c r="B20" s="59" t="str">
        <f t="shared" si="0"/>
        <v>TIRE MONDI TIRE KUTSAN</v>
      </c>
      <c r="C20" s="50">
        <f t="shared" si="1"/>
        <v>11.25</v>
      </c>
      <c r="D20" s="72">
        <f t="shared" si="2"/>
        <v>0.45</v>
      </c>
      <c r="E20" s="50"/>
      <c r="F20" s="50"/>
      <c r="G20" s="50">
        <v>2.2267000000000001</v>
      </c>
      <c r="H20" s="50"/>
      <c r="I20" s="50"/>
      <c r="J20" s="50"/>
      <c r="K20" s="50"/>
      <c r="L20" s="50">
        <v>18</v>
      </c>
      <c r="M20" s="91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TRGYO TORUNLAR GMYO</v>
      </c>
      <c r="C21" s="50">
        <f t="shared" si="1"/>
        <v>4.72</v>
      </c>
      <c r="D21" s="72">
        <f t="shared" si="2"/>
        <v>3.96</v>
      </c>
      <c r="E21" s="50"/>
      <c r="F21" s="50"/>
      <c r="G21" s="50">
        <v>4.2350000000000003</v>
      </c>
      <c r="H21" s="50"/>
      <c r="I21" s="50"/>
      <c r="J21" s="50"/>
      <c r="K21" s="50"/>
      <c r="L21" s="50">
        <v>19</v>
      </c>
      <c r="M21" s="91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TSPOR TRABZONSPOR SPORTIF</v>
      </c>
      <c r="C22" s="50">
        <f t="shared" si="1"/>
        <v>6.89</v>
      </c>
      <c r="D22" s="72">
        <f t="shared" si="2"/>
        <v>-1.1499999999999999</v>
      </c>
      <c r="E22" s="50"/>
      <c r="F22" s="50"/>
      <c r="G22" s="50">
        <v>5.8067000000000002</v>
      </c>
      <c r="H22" s="50"/>
      <c r="I22" s="50"/>
      <c r="J22" s="50"/>
      <c r="K22" s="50"/>
      <c r="L22" s="50">
        <v>20</v>
      </c>
      <c r="M22" s="91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UNLU UNLU YATIRIM HOLDING</v>
      </c>
      <c r="C23" s="50">
        <f t="shared" si="1"/>
        <v>5.92</v>
      </c>
      <c r="D23" s="72">
        <f t="shared" si="2"/>
        <v>-3.74</v>
      </c>
      <c r="E23" s="50"/>
      <c r="F23" s="50"/>
      <c r="G23" s="50">
        <v>7.5235000000000003</v>
      </c>
      <c r="H23" s="50"/>
      <c r="I23" s="50"/>
      <c r="J23" s="50"/>
      <c r="K23" s="50"/>
      <c r="L23" s="50">
        <v>21</v>
      </c>
      <c r="M23" s="91">
        <f t="shared" si="3"/>
        <v>1</v>
      </c>
    </row>
    <row r="24" spans="1:13" x14ac:dyDescent="0.3">
      <c r="A24" s="50">
        <f t="shared" si="4"/>
        <v>22</v>
      </c>
      <c r="B24" s="59" t="str">
        <f t="shared" si="0"/>
        <v>ZOREN ZORLU ENERJI</v>
      </c>
      <c r="C24" s="50">
        <f t="shared" si="1"/>
        <v>1.81</v>
      </c>
      <c r="D24" s="72">
        <f t="shared" si="2"/>
        <v>-1.0900000000000001</v>
      </c>
      <c r="E24" s="50"/>
      <c r="F24" s="50"/>
      <c r="G24" s="50">
        <v>4.2</v>
      </c>
      <c r="H24" s="50"/>
      <c r="I24" s="50"/>
      <c r="J24" s="50"/>
      <c r="K24" s="50"/>
      <c r="L24" s="50">
        <v>22</v>
      </c>
      <c r="M24" s="91">
        <f t="shared" si="3"/>
        <v>1</v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1"/>
        <v/>
      </c>
      <c r="D25" s="72" t="str">
        <f t="shared" si="2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91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1"/>
        <v/>
      </c>
      <c r="D26" s="72" t="str">
        <f t="shared" si="2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91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1"/>
        <v/>
      </c>
      <c r="D27" s="72" t="str">
        <f t="shared" si="2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91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1"/>
        <v/>
      </c>
      <c r="D28" s="72" t="str">
        <f t="shared" si="2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91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1"/>
        <v/>
      </c>
      <c r="D29" s="72" t="str">
        <f t="shared" si="2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91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1"/>
        <v/>
      </c>
      <c r="D30" s="72" t="str">
        <f t="shared" si="2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91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1"/>
        <v/>
      </c>
      <c r="D31" s="72" t="str">
        <f t="shared" si="2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91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1"/>
        <v/>
      </c>
      <c r="D32" s="72" t="str">
        <f t="shared" si="2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91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1"/>
        <v/>
      </c>
      <c r="D33" s="72" t="str">
        <f t="shared" si="2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91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1"/>
        <v/>
      </c>
      <c r="D34" s="72" t="str">
        <f t="shared" si="2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91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IFERROR(VLOOKUP(L35,TILLSONONAY,11,FALSE),"")</f>
        <v/>
      </c>
      <c r="C35" s="50" t="str">
        <f t="shared" ref="C35:C57" si="6">IFERROR(VLOOKUP(L35,TILLSONONAY,12,FALSE),"")</f>
        <v/>
      </c>
      <c r="D35" s="72" t="str">
        <f t="shared" ref="D35:D57" si="7">IFERROR(VLOOKUP(L35,TILLSONONAY,13,FALSE),"")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91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2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91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2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91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91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91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91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91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91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91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91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91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91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91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91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91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91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91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91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91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91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91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91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91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{5808038A-1856-4AB4-A480-34C272F3C24E}</x14:id>
        </ext>
      </extLst>
    </cfRule>
  </conditionalFormatting>
  <conditionalFormatting sqref="G3:G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{3865BA0E-B5EE-4709-8387-0732A22317B3}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8038A-1856-4AB4-A480-34C272F3C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  <x14:conditionalFormatting xmlns:xm="http://schemas.microsoft.com/office/excel/2006/main">
          <x14:cfRule type="dataBar" id="{3865BA0E-B5EE-4709-8387-0732A2231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DEB-DEC2-48F2-94A1-02EB43C76108}">
  <dimension ref="A1:P57"/>
  <sheetViews>
    <sheetView zoomScaleNormal="100" workbookViewId="0">
      <pane ySplit="4" topLeftCell="A5" activePane="bottomLeft" state="frozen"/>
      <selection pane="bottomLeft" activeCell="B10" sqref="B10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5" width="12.21875" style="3" bestFit="1" customWidth="1"/>
    <col min="16" max="16" width="8.77734375" style="3" bestFit="1" customWidth="1"/>
    <col min="17" max="16384" width="8.88671875" style="3"/>
  </cols>
  <sheetData>
    <row r="1" spans="1:16" ht="28.2" customHeight="1" x14ac:dyDescent="0.3">
      <c r="A1" s="117" t="s">
        <v>919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2"/>
      <c r="O1" s="122"/>
      <c r="P1" s="122"/>
    </row>
    <row r="2" spans="1:16" ht="31.2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54" t="s">
        <v>915</v>
      </c>
      <c r="M2" s="78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1</v>
      </c>
      <c r="B3" s="59" t="str">
        <f t="shared" ref="B3:B34" si="0">IFERROR(VLOOKUP(L3,SUPERCROSS,9,FALSE),"")</f>
        <v>ARZUM ARZUM EV ALETLERI</v>
      </c>
      <c r="C3" s="50">
        <f>IFERROR(VLOOKUP(L3,SUPERCROSS,10,FALSE),"")</f>
        <v>17.440000000000001</v>
      </c>
      <c r="D3" s="50">
        <f t="shared" ref="D3:D34" si="1">IFERROR(VLOOKUP(L3,SUPERCROSS,11,FALSE),"")</f>
        <v>-1.02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2</v>
      </c>
      <c r="N3" s="118">
        <f>COUNTIF(M3:M57,1)</f>
        <v>8</v>
      </c>
      <c r="O3" s="118">
        <f>COUNTIF(M3:M57,2)</f>
        <v>9</v>
      </c>
      <c r="P3" s="119">
        <f>N3*100/(N3+O3)</f>
        <v>47.058823529411768</v>
      </c>
    </row>
    <row r="4" spans="1:16" x14ac:dyDescent="0.3">
      <c r="A4" s="50">
        <f>IF(B4="",0,A3+1)</f>
        <v>2</v>
      </c>
      <c r="B4" s="59" t="str">
        <f t="shared" si="0"/>
        <v>AYDEM AYDEM ENERJI</v>
      </c>
      <c r="C4" s="50">
        <f t="shared" ref="C4:C34" si="2">IFERROR(VLOOKUP(L4,SUPERCROSS,10,FALSE),"")</f>
        <v>7.16</v>
      </c>
      <c r="D4" s="50">
        <f t="shared" si="1"/>
        <v>0.99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EMNIS EMINIS AMBALAJ</v>
      </c>
      <c r="C5" s="50">
        <f t="shared" si="2"/>
        <v>20.6</v>
      </c>
      <c r="D5" s="50">
        <f t="shared" si="1"/>
        <v>-0.87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FENER FENERBAHCE FUTBOL</v>
      </c>
      <c r="C6" s="50">
        <f t="shared" si="2"/>
        <v>32.979999999999997</v>
      </c>
      <c r="D6" s="50">
        <f t="shared" si="1"/>
        <v>1.48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HEDEF HEDEF HOLDING</v>
      </c>
      <c r="C7" s="50">
        <f t="shared" si="2"/>
        <v>5.39</v>
      </c>
      <c r="D7" s="50">
        <f t="shared" si="1"/>
        <v>10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HURGZ HURRIYET GZT.</v>
      </c>
      <c r="C8" s="50">
        <f t="shared" si="2"/>
        <v>2.0499999999999998</v>
      </c>
      <c r="D8" s="50">
        <f t="shared" si="1"/>
        <v>0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2</v>
      </c>
    </row>
    <row r="9" spans="1:16" x14ac:dyDescent="0.3">
      <c r="A9" s="50">
        <f t="shared" si="4"/>
        <v>7</v>
      </c>
      <c r="B9" s="59" t="str">
        <f t="shared" si="0"/>
        <v>ISBIR ISBIR HOLDING</v>
      </c>
      <c r="C9" s="50">
        <f t="shared" si="2"/>
        <v>66.5</v>
      </c>
      <c r="D9" s="50">
        <f t="shared" si="1"/>
        <v>9.83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MGROS MIGROS TICARET</v>
      </c>
      <c r="C10" s="50">
        <f t="shared" si="2"/>
        <v>43</v>
      </c>
      <c r="D10" s="50">
        <f t="shared" si="1"/>
        <v>0.56000000000000005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NATEN NATUREL ENERJI</v>
      </c>
      <c r="C11" s="50">
        <f t="shared" si="2"/>
        <v>40.46</v>
      </c>
      <c r="D11" s="50">
        <f t="shared" si="1"/>
        <v>0.3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OTKAR OTOKAR</v>
      </c>
      <c r="C12" s="50">
        <f t="shared" si="2"/>
        <v>415.5</v>
      </c>
      <c r="D12" s="50">
        <f t="shared" si="1"/>
        <v>-1.38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PKENT PETROKENT TURIZM</v>
      </c>
      <c r="C13" s="50">
        <f t="shared" si="2"/>
        <v>5000</v>
      </c>
      <c r="D13" s="50">
        <f t="shared" si="1"/>
        <v>-0.4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PSDTC PERGAMON DIS TICARET</v>
      </c>
      <c r="C14" s="50">
        <f t="shared" si="2"/>
        <v>27.3</v>
      </c>
      <c r="D14" s="50">
        <f t="shared" si="1"/>
        <v>-1.0900000000000001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2</v>
      </c>
    </row>
    <row r="15" spans="1:16" x14ac:dyDescent="0.3">
      <c r="A15" s="50">
        <f t="shared" si="4"/>
        <v>13</v>
      </c>
      <c r="B15" s="59" t="str">
        <f t="shared" si="0"/>
        <v>RTALB RTA LABORATUVARLARI</v>
      </c>
      <c r="C15" s="50">
        <f t="shared" si="2"/>
        <v>21.96</v>
      </c>
      <c r="D15" s="50">
        <f t="shared" si="1"/>
        <v>-0.63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SELEC SELCUK ECZA DEPOSU</v>
      </c>
      <c r="C16" s="50">
        <f t="shared" si="2"/>
        <v>11.6</v>
      </c>
      <c r="D16" s="50">
        <f t="shared" si="1"/>
        <v>-2.11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2</v>
      </c>
    </row>
    <row r="17" spans="1:13" x14ac:dyDescent="0.3">
      <c r="A17" s="50">
        <f t="shared" si="4"/>
        <v>15</v>
      </c>
      <c r="B17" s="59" t="str">
        <f t="shared" si="0"/>
        <v>SMART SMARTIKS YAZILIM</v>
      </c>
      <c r="C17" s="50">
        <f t="shared" si="2"/>
        <v>5.5</v>
      </c>
      <c r="D17" s="50">
        <f t="shared" si="1"/>
        <v>-0.36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2</v>
      </c>
    </row>
    <row r="18" spans="1:13" x14ac:dyDescent="0.3">
      <c r="A18" s="50">
        <f t="shared" si="4"/>
        <v>16</v>
      </c>
      <c r="B18" s="59" t="str">
        <f t="shared" si="0"/>
        <v>SNKRN SENKRON GUVENLIK</v>
      </c>
      <c r="C18" s="50">
        <f t="shared" si="2"/>
        <v>23.7</v>
      </c>
      <c r="D18" s="50">
        <f t="shared" si="1"/>
        <v>2.95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YBTAS YIBITAS INSAAT MALZEME</v>
      </c>
      <c r="C19" s="50">
        <f t="shared" si="2"/>
        <v>15698.5</v>
      </c>
      <c r="D19" s="50">
        <f t="shared" si="1"/>
        <v>8.27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1</v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IFERROR(VLOOKUP(L35,SUPERCROSS,9,FALSE),"")</f>
        <v/>
      </c>
      <c r="C35" s="50" t="str">
        <f t="shared" ref="C35:C57" si="6">IFERROR(VLOOKUP(L35,SUPERCROSS,10,FALSE),"")</f>
        <v/>
      </c>
      <c r="D35" s="50" t="str">
        <f t="shared" ref="D35:D57" si="7">IFERROR(VLOOKUP(L35,SUPERCROSS,11,FALSE),"")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{B9CD1675-19FD-43FA-A7E8-53DDD33B98E8}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D1675-19FD-43FA-A7E8-53DDD33B9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E19A-36BE-4161-9ADE-02CF032E85D2}">
  <dimension ref="A1:P57"/>
  <sheetViews>
    <sheetView workbookViewId="0">
      <pane ySplit="4" topLeftCell="A5" activePane="bottomLeft" state="frozen"/>
      <selection pane="bottomLeft" activeCell="M4" sqref="M4"/>
    </sheetView>
  </sheetViews>
  <sheetFormatPr defaultRowHeight="14.4" x14ac:dyDescent="0.3"/>
  <cols>
    <col min="1" max="1" width="5.109375" style="3" bestFit="1" customWidth="1"/>
    <col min="2" max="2" width="38.441406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" style="3" customWidth="1"/>
    <col min="17" max="16384" width="8.88671875" style="3"/>
  </cols>
  <sheetData>
    <row r="1" spans="1:16" ht="28.2" customHeight="1" x14ac:dyDescent="0.3">
      <c r="A1" s="117" t="s">
        <v>922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931</v>
      </c>
      <c r="O1" s="120"/>
      <c r="P1" s="120"/>
    </row>
    <row r="2" spans="1:16" ht="34.799999999999997" customHeight="1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54" t="s">
        <v>915</v>
      </c>
      <c r="M2" s="78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1</v>
      </c>
      <c r="B3" s="59" t="str">
        <f t="shared" ref="B3:B34" si="0">IFERROR(VLOOKUP(L3,GOLDENCROSS,3,FALSE),"")</f>
        <v>ACSEL ACIPAYAM SELULOZ</v>
      </c>
      <c r="C3" s="50">
        <f>IFERROR(VLOOKUP(L3,GOLDENCROSS,4,FALSE),"")</f>
        <v>20.399999999999999</v>
      </c>
      <c r="D3" s="50">
        <f t="shared" ref="D3:D34" si="1">IFERROR(VLOOKUP(L3,GOLDENCROSS,5,FALSE),"")</f>
        <v>1.29</v>
      </c>
      <c r="E3" s="50"/>
      <c r="F3" s="50"/>
      <c r="G3" s="50"/>
      <c r="H3" s="50"/>
      <c r="I3" s="82"/>
      <c r="J3" s="82"/>
      <c r="K3" s="50"/>
      <c r="L3" s="50">
        <v>1</v>
      </c>
      <c r="M3" s="78">
        <f>IF(AND(A3&gt;0,D3&gt;0),1,IF(AND(A3&gt;0,D3&lt;=0),2,""))</f>
        <v>1</v>
      </c>
      <c r="N3" s="118">
        <f>COUNTIF(M3:M57,1)</f>
        <v>6</v>
      </c>
      <c r="O3" s="118">
        <f>COUNTIF(M3:M57,2)</f>
        <v>5</v>
      </c>
      <c r="P3" s="119">
        <f>N3*100/(N3+O3)</f>
        <v>54.545454545454547</v>
      </c>
    </row>
    <row r="4" spans="1:16" x14ac:dyDescent="0.3">
      <c r="A4" s="50">
        <f>IF(B4="",0,A3+1)</f>
        <v>2</v>
      </c>
      <c r="B4" s="59" t="str">
        <f t="shared" si="0"/>
        <v>BIMAS BIM MAGAZALAR</v>
      </c>
      <c r="C4" s="50">
        <f t="shared" ref="C4:C34" si="2">IFERROR(VLOOKUP(L4,GOLDENCROSS,4,FALSE),"")</f>
        <v>77.05</v>
      </c>
      <c r="D4" s="50">
        <f t="shared" si="1"/>
        <v>2.94</v>
      </c>
      <c r="E4" s="50"/>
      <c r="F4" s="50"/>
      <c r="G4" s="50"/>
      <c r="H4" s="50"/>
      <c r="I4" s="83"/>
      <c r="J4" s="82"/>
      <c r="K4" s="50"/>
      <c r="L4" s="50">
        <v>2</v>
      </c>
      <c r="M4" s="78">
        <f t="shared" ref="M4:M57" si="3">IF(AND(A4&gt;0,D4&gt;0),1,IF(AND(A4&gt;0,D4&lt;=0),2,""))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DGGYO DOGUS GMYO</v>
      </c>
      <c r="C5" s="50">
        <f t="shared" si="2"/>
        <v>10.46</v>
      </c>
      <c r="D5" s="50">
        <f t="shared" si="1"/>
        <v>-2.52</v>
      </c>
      <c r="E5" s="50"/>
      <c r="F5" s="50"/>
      <c r="G5" s="50"/>
      <c r="H5" s="50"/>
      <c r="I5" s="82"/>
      <c r="J5" s="83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FONET FONET BILGI TEKNOLOJILERI</v>
      </c>
      <c r="C6" s="50">
        <f t="shared" si="2"/>
        <v>13.71</v>
      </c>
      <c r="D6" s="50">
        <f t="shared" si="1"/>
        <v>-1.01</v>
      </c>
      <c r="E6" s="50"/>
      <c r="F6" s="50"/>
      <c r="G6" s="50"/>
      <c r="H6" s="50"/>
      <c r="I6" s="82"/>
      <c r="J6" s="82"/>
      <c r="K6" s="50"/>
      <c r="L6" s="50">
        <v>4</v>
      </c>
      <c r="M6" s="78">
        <f t="shared" si="3"/>
        <v>2</v>
      </c>
    </row>
    <row r="7" spans="1:16" x14ac:dyDescent="0.3">
      <c r="A7" s="50">
        <f t="shared" si="4"/>
        <v>5</v>
      </c>
      <c r="B7" s="59" t="str">
        <f t="shared" si="0"/>
        <v>ISCTR IS BANKASI (C)</v>
      </c>
      <c r="C7" s="50">
        <f t="shared" si="2"/>
        <v>7.62</v>
      </c>
      <c r="D7" s="50">
        <f t="shared" si="1"/>
        <v>-2.1800000000000002</v>
      </c>
      <c r="E7" s="50"/>
      <c r="F7" s="50"/>
      <c r="G7" s="50"/>
      <c r="H7" s="50"/>
      <c r="I7" s="83"/>
      <c r="J7" s="83"/>
      <c r="K7" s="50"/>
      <c r="L7" s="50">
        <v>5</v>
      </c>
      <c r="M7" s="78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ITTFH ITTIFAK HOLDING</v>
      </c>
      <c r="C8" s="50">
        <f t="shared" si="2"/>
        <v>1.39</v>
      </c>
      <c r="D8" s="50">
        <f t="shared" si="1"/>
        <v>0.72</v>
      </c>
      <c r="E8" s="50"/>
      <c r="F8" s="50"/>
      <c r="G8" s="50"/>
      <c r="H8" s="50"/>
      <c r="I8" s="82"/>
      <c r="J8" s="83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KFEIN KAFEIN YAZILIM</v>
      </c>
      <c r="C9" s="50">
        <f t="shared" si="2"/>
        <v>22.82</v>
      </c>
      <c r="D9" s="50">
        <f t="shared" si="1"/>
        <v>-0.78</v>
      </c>
      <c r="E9" s="50"/>
      <c r="F9" s="50"/>
      <c r="G9" s="50"/>
      <c r="H9" s="50"/>
      <c r="I9" s="81"/>
      <c r="J9" s="81"/>
      <c r="K9" s="50"/>
      <c r="L9" s="50">
        <v>7</v>
      </c>
      <c r="M9" s="78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SRVGY SERVET GMYO</v>
      </c>
      <c r="C10" s="50">
        <f>IFERROR(VLOOKUP(L10,GOLDENCROSS,4,FALSE),"")</f>
        <v>104</v>
      </c>
      <c r="D10" s="50">
        <f t="shared" si="1"/>
        <v>0.1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SUMAS SUMAS SUNI TAHTA</v>
      </c>
      <c r="C11" s="50">
        <f t="shared" si="2"/>
        <v>88.6</v>
      </c>
      <c r="D11" s="50">
        <f t="shared" si="1"/>
        <v>4.24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TATGD TAT GIDA</v>
      </c>
      <c r="C12" s="50">
        <f t="shared" si="2"/>
        <v>12.2</v>
      </c>
      <c r="D12" s="50">
        <f t="shared" si="1"/>
        <v>-2.3199999999999998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VESBE VESTEL BEYAZ ESYA</v>
      </c>
      <c r="C13" s="50">
        <f t="shared" si="2"/>
        <v>7.9</v>
      </c>
      <c r="D13" s="50">
        <f t="shared" si="1"/>
        <v>0.13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1</v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IFERROR(VLOOKUP(L35,GOLDENCROSS,3,FALSE),"")</f>
        <v/>
      </c>
      <c r="C35" s="50" t="str">
        <f t="shared" ref="C35:C57" si="6">IFERROR(VLOOKUP(L35,GOLDENCROSS,4,FALSE),"")</f>
        <v/>
      </c>
      <c r="D35" s="50" t="str">
        <f t="shared" ref="D35:D57" si="7">IFERROR(VLOOKUP(L35,GOLDENCROSS,5,FALSE),"")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{CE5C69E5-4054-4013-A7EE-0E87FF77ED13}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C69E5-4054-4013-A7EE-0E87FF77E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72EC-9CDC-48AB-874B-C2F189CDEBB8}">
  <dimension ref="A1:P57"/>
  <sheetViews>
    <sheetView workbookViewId="0">
      <pane ySplit="4" topLeftCell="A5" activePane="bottomLeft" state="frozen"/>
      <selection pane="bottomLeft" activeCell="D3" sqref="D3"/>
    </sheetView>
  </sheetViews>
  <sheetFormatPr defaultRowHeight="14.4" x14ac:dyDescent="0.3"/>
  <cols>
    <col min="1" max="1" width="5.109375" style="3" bestFit="1" customWidth="1"/>
    <col min="2" max="2" width="38.332031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3.77734375" style="3" customWidth="1"/>
    <col min="17" max="16384" width="8.88671875" style="3"/>
  </cols>
  <sheetData>
    <row r="1" spans="1:16" ht="28.2" customHeight="1" x14ac:dyDescent="0.3">
      <c r="A1" s="117" t="s">
        <v>934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931</v>
      </c>
      <c r="O1" s="120"/>
      <c r="P1" s="120"/>
    </row>
    <row r="2" spans="1:16" ht="31.2" x14ac:dyDescent="0.3">
      <c r="A2" s="54" t="s">
        <v>430</v>
      </c>
      <c r="B2" s="49" t="s">
        <v>876</v>
      </c>
      <c r="C2" s="49" t="s">
        <v>908</v>
      </c>
      <c r="D2" s="73" t="s">
        <v>923</v>
      </c>
      <c r="E2" s="49" t="s">
        <v>909</v>
      </c>
      <c r="F2" s="73" t="s">
        <v>927</v>
      </c>
      <c r="G2" s="49" t="s">
        <v>910</v>
      </c>
      <c r="H2" s="73" t="s">
        <v>926</v>
      </c>
      <c r="I2" s="73" t="s">
        <v>924</v>
      </c>
      <c r="J2" s="73" t="s">
        <v>925</v>
      </c>
      <c r="K2" s="49" t="s">
        <v>911</v>
      </c>
      <c r="L2" s="54" t="s">
        <v>915</v>
      </c>
      <c r="M2" s="78"/>
      <c r="N2" s="73" t="s">
        <v>929</v>
      </c>
      <c r="O2" s="73" t="s">
        <v>930</v>
      </c>
      <c r="P2" s="73" t="s">
        <v>928</v>
      </c>
    </row>
    <row r="3" spans="1:16" x14ac:dyDescent="0.3">
      <c r="A3" s="50">
        <f>IF(B3="",0,1)</f>
        <v>0</v>
      </c>
      <c r="B3" s="59" t="str">
        <f t="shared" ref="B3:B34" si="0">IFERROR(VLOOKUP(L3,INCREDIBLE,7,FALSE),"")</f>
        <v/>
      </c>
      <c r="C3" s="50" t="str">
        <f>IFERROR(VLOOKUP(L3,INCREDIBLE,8,FALSE),"")</f>
        <v/>
      </c>
      <c r="D3" s="50" t="str">
        <f t="shared" ref="D3:D34" si="1">IFERROR(VLOOKUP(L3,INCREDIBLE,9,FALSE),"")</f>
        <v/>
      </c>
      <c r="E3" s="50"/>
      <c r="F3" s="50"/>
      <c r="G3" s="50"/>
      <c r="H3" s="50"/>
      <c r="I3" s="50"/>
      <c r="J3" s="50"/>
      <c r="K3" s="50"/>
      <c r="L3" s="50">
        <v>1</v>
      </c>
      <c r="M3" s="78" t="str">
        <f>IF(AND(A3&gt;0,D3&gt;0),1,IF(AND(A3&gt;0,D3&lt;=0),2,""))</f>
        <v/>
      </c>
      <c r="N3" s="118">
        <f>COUNTIF(M3:M57,1)</f>
        <v>0</v>
      </c>
      <c r="O3" s="118">
        <f>COUNTIF(M3:M57,2)</f>
        <v>0</v>
      </c>
      <c r="P3" s="119" t="e">
        <f>N3*100/(N3+O3)</f>
        <v>#DIV/0!</v>
      </c>
    </row>
    <row r="4" spans="1:16" x14ac:dyDescent="0.3">
      <c r="A4" s="50">
        <f>IF(B4="",0,A3+1)</f>
        <v>0</v>
      </c>
      <c r="B4" s="59" t="str">
        <f t="shared" si="0"/>
        <v/>
      </c>
      <c r="C4" s="50" t="str">
        <f t="shared" ref="C4:C34" si="2">IFERROR(VLOOKUP(L4,INCREDIBLE,8,FALSE),"")</f>
        <v/>
      </c>
      <c r="D4" s="50" t="str">
        <f t="shared" si="1"/>
        <v/>
      </c>
      <c r="E4" s="50"/>
      <c r="F4" s="50"/>
      <c r="G4" s="50"/>
      <c r="H4" s="50"/>
      <c r="I4" s="50"/>
      <c r="J4" s="50"/>
      <c r="K4" s="50"/>
      <c r="L4" s="50">
        <v>2</v>
      </c>
      <c r="M4" s="78" t="str">
        <f t="shared" ref="M4:M57" si="3">IF(AND(A4&gt;0,D4&gt;0),1,IF(AND(A4&gt;0,D4&lt;=0),2,""))</f>
        <v/>
      </c>
      <c r="N4" s="118"/>
      <c r="O4" s="118"/>
      <c r="P4" s="119"/>
    </row>
    <row r="5" spans="1:16" x14ac:dyDescent="0.3">
      <c r="A5" s="50">
        <f t="shared" ref="A5:A57" si="4">IF(B5="",0,A4+1)</f>
        <v>0</v>
      </c>
      <c r="B5" s="59" t="str">
        <f t="shared" si="0"/>
        <v/>
      </c>
      <c r="C5" s="50" t="str">
        <f t="shared" si="2"/>
        <v/>
      </c>
      <c r="D5" s="50" t="str">
        <f t="shared" si="1"/>
        <v/>
      </c>
      <c r="E5" s="50"/>
      <c r="F5" s="50"/>
      <c r="G5" s="50"/>
      <c r="H5" s="50"/>
      <c r="I5" s="50"/>
      <c r="J5" s="50"/>
      <c r="K5" s="50"/>
      <c r="L5" s="50">
        <v>3</v>
      </c>
      <c r="M5" s="78" t="str">
        <f t="shared" si="3"/>
        <v/>
      </c>
    </row>
    <row r="6" spans="1:16" x14ac:dyDescent="0.3">
      <c r="A6" s="50">
        <f t="shared" si="4"/>
        <v>0</v>
      </c>
      <c r="B6" s="59" t="str">
        <f t="shared" si="0"/>
        <v/>
      </c>
      <c r="C6" s="50" t="str">
        <f t="shared" si="2"/>
        <v/>
      </c>
      <c r="D6" s="50" t="str">
        <f t="shared" si="1"/>
        <v/>
      </c>
      <c r="E6" s="50"/>
      <c r="F6" s="50"/>
      <c r="G6" s="50"/>
      <c r="H6" s="50"/>
      <c r="I6" s="50"/>
      <c r="J6" s="50"/>
      <c r="K6" s="50"/>
      <c r="L6" s="50">
        <v>4</v>
      </c>
      <c r="M6" s="78" t="str">
        <f t="shared" si="3"/>
        <v/>
      </c>
    </row>
    <row r="7" spans="1:16" x14ac:dyDescent="0.3">
      <c r="A7" s="50">
        <f t="shared" si="4"/>
        <v>0</v>
      </c>
      <c r="B7" s="59" t="str">
        <f t="shared" si="0"/>
        <v/>
      </c>
      <c r="C7" s="50" t="str">
        <f t="shared" si="2"/>
        <v/>
      </c>
      <c r="D7" s="50" t="str">
        <f t="shared" si="1"/>
        <v/>
      </c>
      <c r="E7" s="50"/>
      <c r="F7" s="50"/>
      <c r="G7" s="50"/>
      <c r="H7" s="50"/>
      <c r="I7" s="50"/>
      <c r="J7" s="50"/>
      <c r="K7" s="50"/>
      <c r="L7" s="50">
        <v>5</v>
      </c>
      <c r="M7" s="78" t="str">
        <f t="shared" si="3"/>
        <v/>
      </c>
    </row>
    <row r="8" spans="1:16" x14ac:dyDescent="0.3">
      <c r="A8" s="50">
        <f t="shared" si="4"/>
        <v>0</v>
      </c>
      <c r="B8" s="59" t="str">
        <f t="shared" si="0"/>
        <v/>
      </c>
      <c r="C8" s="50" t="str">
        <f t="shared" si="2"/>
        <v/>
      </c>
      <c r="D8" s="50" t="str">
        <f t="shared" si="1"/>
        <v/>
      </c>
      <c r="E8" s="50"/>
      <c r="F8" s="50"/>
      <c r="G8" s="50"/>
      <c r="H8" s="50"/>
      <c r="I8" s="50"/>
      <c r="J8" s="50"/>
      <c r="K8" s="50"/>
      <c r="L8" s="50">
        <v>6</v>
      </c>
      <c r="M8" s="78" t="str">
        <f t="shared" si="3"/>
        <v/>
      </c>
    </row>
    <row r="9" spans="1:16" x14ac:dyDescent="0.3">
      <c r="A9" s="50">
        <f t="shared" si="4"/>
        <v>0</v>
      </c>
      <c r="B9" s="59" t="str">
        <f t="shared" si="0"/>
        <v/>
      </c>
      <c r="C9" s="50" t="str">
        <f t="shared" si="2"/>
        <v/>
      </c>
      <c r="D9" s="50" t="str">
        <f t="shared" si="1"/>
        <v/>
      </c>
      <c r="E9" s="50"/>
      <c r="F9" s="50"/>
      <c r="G9" s="50"/>
      <c r="H9" s="50"/>
      <c r="I9" s="50"/>
      <c r="J9" s="50"/>
      <c r="K9" s="50"/>
      <c r="L9" s="50">
        <v>7</v>
      </c>
      <c r="M9" s="78" t="str">
        <f t="shared" si="3"/>
        <v/>
      </c>
    </row>
    <row r="10" spans="1:16" x14ac:dyDescent="0.3">
      <c r="A10" s="50">
        <f t="shared" si="4"/>
        <v>0</v>
      </c>
      <c r="B10" s="59" t="str">
        <f t="shared" si="0"/>
        <v/>
      </c>
      <c r="C10" s="50" t="str">
        <f t="shared" si="2"/>
        <v/>
      </c>
      <c r="D10" s="50" t="str">
        <f t="shared" si="1"/>
        <v/>
      </c>
      <c r="E10" s="50"/>
      <c r="F10" s="50"/>
      <c r="G10" s="50"/>
      <c r="H10" s="50"/>
      <c r="I10" s="50"/>
      <c r="J10" s="50"/>
      <c r="K10" s="50"/>
      <c r="L10" s="50">
        <v>8</v>
      </c>
      <c r="M10" s="78" t="str">
        <f t="shared" si="3"/>
        <v/>
      </c>
    </row>
    <row r="11" spans="1:16" x14ac:dyDescent="0.3">
      <c r="A11" s="50">
        <f t="shared" si="4"/>
        <v>0</v>
      </c>
      <c r="B11" s="59" t="str">
        <f t="shared" si="0"/>
        <v/>
      </c>
      <c r="C11" s="50" t="str">
        <f t="shared" si="2"/>
        <v/>
      </c>
      <c r="D11" s="50" t="str">
        <f t="shared" si="1"/>
        <v/>
      </c>
      <c r="E11" s="50"/>
      <c r="F11" s="50"/>
      <c r="G11" s="50"/>
      <c r="H11" s="50"/>
      <c r="I11" s="50"/>
      <c r="J11" s="50"/>
      <c r="K11" s="50"/>
      <c r="L11" s="50">
        <v>9</v>
      </c>
      <c r="M11" s="78" t="str">
        <f t="shared" si="3"/>
        <v/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8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8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IFERROR(VLOOKUP(L35,INCREDIBLE,7,FALSE),"")</f>
        <v/>
      </c>
      <c r="C35" s="50" t="str">
        <f t="shared" ref="C35:C57" si="6">IFERROR(VLOOKUP(L35,INCREDIBLE,8,FALSE),"")</f>
        <v/>
      </c>
      <c r="D35" s="50" t="str">
        <f t="shared" ref="D35:D57" si="7">IFERROR(VLOOKUP(L35,INCREDIBLE,9,FALSE),"")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{C311E040-CD20-4C2A-AC10-F32664C092E9}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1E040-CD20-4C2A-AC10-F32664C092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10</vt:i4>
      </vt:variant>
    </vt:vector>
  </HeadingPairs>
  <TitlesOfParts>
    <vt:vector size="20" baseType="lpstr">
      <vt:lpstr>ANA SAYFA1</vt:lpstr>
      <vt:lpstr>PORTFÖYÜM</vt:lpstr>
      <vt:lpstr>ANA SAYFA</vt:lpstr>
      <vt:lpstr>GÜNLÜK VERİ GİRİŞİ</vt:lpstr>
      <vt:lpstr>TILLSON</vt:lpstr>
      <vt:lpstr>TILLSON ONAY</vt:lpstr>
      <vt:lpstr>SUPERCROSS</vt:lpstr>
      <vt:lpstr>GOLDENCROSS</vt:lpstr>
      <vt:lpstr>DOKTORTRADER</vt:lpstr>
      <vt:lpstr>SUPERTREND</vt:lpstr>
      <vt:lpstr>GOLDENCROSS</vt:lpstr>
      <vt:lpstr>'GÜNLÜK VERİ GİRİŞİ'!hisseler</vt:lpstr>
      <vt:lpstr>hisseler</vt:lpstr>
      <vt:lpstr>INCREDIBLE</vt:lpstr>
      <vt:lpstr>SEÇENEK</vt:lpstr>
      <vt:lpstr>SUPERCROSS</vt:lpstr>
      <vt:lpstr>SUPERTREND</vt:lpstr>
      <vt:lpstr>tarih</vt:lpstr>
      <vt:lpstr>TILLSON</vt:lpstr>
      <vt:lpstr>TILLSONONAY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goktu</dc:creator>
  <cp:lastModifiedBy>goktu</cp:lastModifiedBy>
  <dcterms:created xsi:type="dcterms:W3CDTF">2021-08-01T19:46:03Z</dcterms:created>
  <dcterms:modified xsi:type="dcterms:W3CDTF">2021-12-12T13:17:00Z</dcterms:modified>
</cp:coreProperties>
</file>