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ull yük ısınma" sheetId="1" r:id="rId1"/>
    <sheet name="yuk azaltma" sheetId="2" r:id="rId2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3" i="1"/>
  <c r="M7" i="1"/>
  <c r="N7" i="1" s="1"/>
  <c r="M6" i="1"/>
  <c r="N6" i="1" s="1"/>
  <c r="M5" i="1"/>
  <c r="N5" i="1" s="1"/>
  <c r="M4" i="1"/>
  <c r="N4" i="1" s="1"/>
  <c r="M3" i="1"/>
  <c r="F22" i="2"/>
  <c r="E22" i="2"/>
  <c r="G22" i="2"/>
  <c r="H22" i="2"/>
  <c r="G20" i="2"/>
  <c r="G21" i="2"/>
  <c r="F21" i="2"/>
  <c r="E21" i="2"/>
  <c r="H21" i="2"/>
  <c r="H20" i="2"/>
  <c r="M2" i="2"/>
  <c r="H19" i="2"/>
  <c r="H18" i="2"/>
  <c r="F15" i="2"/>
  <c r="F16" i="2"/>
  <c r="F17" i="2"/>
  <c r="F18" i="2"/>
  <c r="F19" i="2"/>
  <c r="F20" i="2"/>
  <c r="F14" i="2"/>
  <c r="E18" i="2"/>
  <c r="G18" i="2" s="1"/>
  <c r="E19" i="2"/>
  <c r="G19" i="2" s="1"/>
  <c r="E20" i="2"/>
  <c r="E15" i="2"/>
  <c r="G15" i="2" s="1"/>
  <c r="E16" i="2"/>
  <c r="G16" i="2" s="1"/>
  <c r="E17" i="2"/>
  <c r="G17" i="2" s="1"/>
  <c r="E14" i="2"/>
  <c r="G14" i="2" s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<sst xmlns="http://schemas.openxmlformats.org/spreadsheetml/2006/main" count="32" uniqueCount="24">
  <si>
    <t>Temp©</t>
  </si>
  <si>
    <t>Time(min)</t>
  </si>
  <si>
    <t>Load</t>
  </si>
  <si>
    <t>Temp (Steady State)</t>
  </si>
  <si>
    <t>Thau</t>
  </si>
  <si>
    <t>Final temp</t>
  </si>
  <si>
    <t>x</t>
  </si>
  <si>
    <t>3/yuk</t>
  </si>
  <si>
    <t>Measured</t>
  </si>
  <si>
    <t>Estimated</t>
  </si>
  <si>
    <t>3/5 yük</t>
  </si>
  <si>
    <t>Yük azaltıldı (tam yukten 4/5 yuk)</t>
  </si>
  <si>
    <t>Watt</t>
  </si>
  <si>
    <t>Delta T</t>
  </si>
  <si>
    <t>Eger tam yükte 21 W kayıp varsa</t>
  </si>
  <si>
    <t>Olması Gereken Kayıp</t>
  </si>
  <si>
    <t>5/5</t>
  </si>
  <si>
    <t>4/5</t>
  </si>
  <si>
    <t>3/5</t>
  </si>
  <si>
    <t>2/5</t>
  </si>
  <si>
    <t>1/5</t>
  </si>
  <si>
    <t>Yük</t>
  </si>
  <si>
    <t>2/5 Yük</t>
  </si>
  <si>
    <t>1/5 yük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</si>
</sst>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'Full yük ısınma'!$A$2:$A$14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'Full yük ısınma'!$B$2:$B$14</c:f>
              <c:numCache>
                <c:formatCode>General</c:formatCode>
                <c:ptCount val="13"/>
                <c:pt idx="0">
                  <c:v>25</c:v>
                </c:pt>
                <c:pt idx="1">
                  <c:v>50.2</c:v>
                </c:pt>
                <c:pt idx="2">
                  <c:v>58.4</c:v>
                </c:pt>
                <c:pt idx="3">
                  <c:v>62.4</c:v>
                </c:pt>
                <c:pt idx="4">
                  <c:v>67.8</c:v>
                </c:pt>
                <c:pt idx="5">
                  <c:v>70.5</c:v>
                </c:pt>
                <c:pt idx="6">
                  <c:v>73.3</c:v>
                </c:pt>
                <c:pt idx="7">
                  <c:v>75.2</c:v>
                </c:pt>
                <c:pt idx="8">
                  <c:v>78.099999999999994</c:v>
                </c:pt>
                <c:pt idx="9">
                  <c:v>80</c:v>
                </c:pt>
                <c:pt idx="10">
                  <c:v>81</c:v>
                </c:pt>
                <c:pt idx="11">
                  <c:v>81.5</c:v>
                </c:pt>
                <c:pt idx="12">
                  <c:v>81.7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E-40B7-B06E-7A25C2109C10}"/>
            </c:ext>
          </c:extLst>
        </c:ser>
        <c:ser>
          <c:idx val="1"/>
          <c:order val="1"/>
          <c:tx>
            <c:v>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yük ısınma'!$I$2:$I$14</c:f>
              <c:numCache>
                <c:formatCode>0.0</c:formatCode>
                <c:ptCount val="13"/>
                <c:pt idx="0">
                  <c:v>25</c:v>
                </c:pt>
                <c:pt idx="1">
                  <c:v>41.441183986720219</c:v>
                </c:pt>
                <c:pt idx="2">
                  <c:v>53.221807096109664</c:v>
                </c:pt>
                <c:pt idx="3">
                  <c:v>61.662992412056347</c:v>
                </c:pt>
                <c:pt idx="4">
                  <c:v>67.711365989287856</c:v>
                </c:pt>
                <c:pt idx="5">
                  <c:v>72.045215035421421</c:v>
                </c:pt>
                <c:pt idx="6">
                  <c:v>75.150553572276465</c:v>
                </c:pt>
                <c:pt idx="7">
                  <c:v>77.375625863864514</c:v>
                </c:pt>
                <c:pt idx="8">
                  <c:v>78.96995982907751</c:v>
                </c:pt>
                <c:pt idx="9">
                  <c:v>80.112350034663891</c:v>
                </c:pt>
                <c:pt idx="10">
                  <c:v>80.930908385859368</c:v>
                </c:pt>
                <c:pt idx="11">
                  <c:v>81.517431074022568</c:v>
                </c:pt>
                <c:pt idx="12">
                  <c:v>81.937692944453417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E-40B7-B06E-7A25C210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78384"/>
        <c:axId val="175462864"/>
      </c:lineChart>
      <c:catAx>
        <c:axId val="1775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462864"/>
        <c:crosses val="autoZero"/>
        <c:auto val="1"/>
        <c:lblAlgn val="ctr"/>
        <c:lblOffset val="100"/>
        <c:noMultiLvlLbl val="0"/>
      </c:catAx>
      <c:valAx>
        <c:axId val="175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75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yük ısınma'!$H$3:$H$7</c:f>
              <c:numCache>
                <c:formatCode>General</c:formatCode>
                <c:ptCount val="5"/>
                <c:pt idx="0">
                  <c:v>1910</c:v>
                </c:pt>
                <c:pt idx="1">
                  <c:v>1530</c:v>
                </c:pt>
                <c:pt idx="2">
                  <c:v>1150</c:v>
                </c:pt>
                <c:pt idx="3">
                  <c:v>775</c:v>
                </c:pt>
                <c:pt idx="4">
                  <c:v>398</c:v>
                </c:pt>
              </c:numCache>
            </c:numRef>
          </c:xVal>
          <c:yVal>
            <c:numRef>
              <c:f>'Full yük ısınma'!$N$3:$N$7</c:f>
              <c:numCache>
                <c:formatCode>0.0</c:formatCode>
                <c:ptCount val="5"/>
                <c:pt idx="0">
                  <c:v>21</c:v>
                </c:pt>
                <c:pt idx="1">
                  <c:v>15.74074074074074</c:v>
                </c:pt>
                <c:pt idx="2">
                  <c:v>11.962962962962962</c:v>
                </c:pt>
                <c:pt idx="3">
                  <c:v>9.3333333333333339</c:v>
                </c:pt>
                <c:pt idx="4">
                  <c:v>5.5925925925925926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3-4F95-AF1B-E5984724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4144"/>
        <c:axId val="304064704"/>
      </c:scatterChart>
      <c:valAx>
        <c:axId val="3040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4064704"/>
        <c:crosses val="autoZero"/>
        <c:crossBetween val="midCat"/>
      </c:valAx>
      <c:valAx>
        <c:axId val="3040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40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'yuk azaltma'!$E$14:$E$22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  <c:pt idx="6" formatCode="General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'yuk azaltma'!$F$14:$F$22</c:f>
              <c:numCache>
                <c:formatCode>General</c:formatCode>
                <c:ptCount val="9"/>
                <c:pt idx="0">
                  <c:v>81.7</c:v>
                </c:pt>
                <c:pt idx="1">
                  <c:v>75</c:v>
                </c:pt>
                <c:pt idx="2">
                  <c:v>73.599999999999994</c:v>
                </c:pt>
                <c:pt idx="3">
                  <c:v>72.7</c:v>
                </c:pt>
                <c:pt idx="4">
                  <c:v>71.3</c:v>
                </c:pt>
                <c:pt idx="5">
                  <c:v>70.5</c:v>
                </c:pt>
                <c:pt idx="6">
                  <c:v>69.5</c:v>
                </c:pt>
                <c:pt idx="7">
                  <c:v>68</c:v>
                </c:pt>
                <c:pt idx="8">
                  <c:v>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C-45C1-B298-E726D41ED6C1}"/>
            </c:ext>
          </c:extLst>
        </c:ser>
        <c:ser>
          <c:idx val="1"/>
          <c:order val="1"/>
          <c:tx>
            <c:v>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'yuk azaltma'!$E$14:$E$22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 formatCode="General">
                  <c:v>15</c:v>
                </c:pt>
                <c:pt idx="6" formatCode="General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'yuk azaltma'!$G$14:$G$22</c:f>
              <c:numCache>
                <c:formatCode>0.0</c:formatCode>
                <c:ptCount val="9"/>
                <c:pt idx="0">
                  <c:v>81.7</c:v>
                </c:pt>
                <c:pt idx="1">
                  <c:v>80.622966650028019</c:v>
                </c:pt>
                <c:pt idx="2">
                  <c:v>79.136244805673257</c:v>
                </c:pt>
                <c:pt idx="3">
                  <c:v>76.966072886582282</c:v>
                </c:pt>
                <c:pt idx="4">
                  <c:v>73.574065887844284</c:v>
                </c:pt>
                <c:pt idx="5">
                  <c:v>71.143586667563085</c:v>
                </c:pt>
                <c:pt idx="6">
                  <c:v>69.402072206532637</c:v>
                </c:pt>
                <c:pt idx="7">
                  <c:v>68.154222567387279</c:v>
                </c:pt>
                <c:pt idx="8">
                  <c:v>67.260099230051438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C-45C1-B298-E726D41E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59728"/>
        <c:axId val="270604752"/>
      </c:scatterChart>
      <c:valAx>
        <c:axId val="3048597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0604752"/>
        <c:crosses val="autoZero"/>
        <c:crossBetween val="midCat"/>
      </c:valAx>
      <c:valAx>
        <c:axId val="27060475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48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16</xdr:row>
      <xdr:rowOff>19050</xdr:rowOff>
    </xdr:from>
    <xdr:to>
      <xdr:col>9</xdr:col>
      <xdr:colOff>371475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14</xdr:row>
      <xdr:rowOff>161925</xdr:rowOff>
    </xdr:from>
    <xdr:to>
      <xdr:col>17</xdr:col>
      <xdr:colOff>533400</xdr:colOff>
      <xdr:row>29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15</xdr:row>
      <xdr:rowOff>19050</xdr:rowOff>
    </xdr:from>
    <xdr:to>
      <xdr:col>17</xdr:col>
      <xdr:colOff>180975</xdr:colOff>
      <xdr:row>29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130" zoomScaleNormal="130" workbookViewId="0">
      <selection activeCell="F12" sqref="F12"/>
    </sheetView>
  </sheetViews>
  <sheetFormatPr defaultRowHeight="15" x14ac:dyDescent="0.25"/>
  <cols>
    <col min="1" max="1" width="10.5703125" bestFit="1" customWidth="1"/>
    <col min="2" max="2" width="7.85546875" bestFit="1" customWidth="1"/>
    <col min="6" max="6" width="19.140625" bestFit="1" customWidth="1"/>
    <col min="7" max="7" width="19.140625" customWidth="1"/>
    <col min="9" max="9" width="8.7109375" style="1" customWidth="1"/>
    <col min="10" max="10" width="10.42578125" bestFit="1" customWidth="1"/>
    <col min="12" max="12" width="4.140625" style="3" bestFit="1" customWidth="1"/>
    <col min="13" max="13" width="7.7109375" customWidth="1"/>
    <col min="14" max="14" width="9.140625" style="1"/>
  </cols>
  <sheetData>
    <row r="1" spans="1:15" x14ac:dyDescent="0.25">
      <c r="A1" t="s">
        <v>1</v>
      </c>
      <c r="B1" t="s">
        <v>0</v>
      </c>
      <c r="E1" t="s">
        <v>2</v>
      </c>
      <c r="F1" t="s">
        <v>3</v>
      </c>
      <c r="H1" t="s">
        <v>12</v>
      </c>
      <c r="L1" s="3" t="s">
        <v>21</v>
      </c>
      <c r="M1" t="s">
        <v>13</v>
      </c>
      <c r="N1" s="1" t="s">
        <v>15</v>
      </c>
    </row>
    <row r="2" spans="1:15" x14ac:dyDescent="0.25">
      <c r="A2">
        <v>0</v>
      </c>
      <c r="B2">
        <v>25</v>
      </c>
      <c r="I2" s="1">
        <f>($K$3-25)*(1-EXP(-A2/$K$2))+25</f>
        <v>25</v>
      </c>
      <c r="J2" t="s">
        <v>4</v>
      </c>
      <c r="K2">
        <v>15</v>
      </c>
    </row>
    <row r="3" spans="1:15" x14ac:dyDescent="0.25">
      <c r="A3">
        <v>5</v>
      </c>
      <c r="B3">
        <v>50.2</v>
      </c>
      <c r="E3">
        <v>5</v>
      </c>
      <c r="F3">
        <v>81.7</v>
      </c>
      <c r="G3">
        <f>F3-F4</f>
        <v>14.200000000000003</v>
      </c>
      <c r="H3">
        <v>1910</v>
      </c>
      <c r="I3" s="1">
        <f t="shared" ref="I3:I14" si="0">($K$3-25)*(1-EXP(-A3/$K$2))+25</f>
        <v>41.441183986720219</v>
      </c>
      <c r="J3" t="s">
        <v>5</v>
      </c>
      <c r="K3">
        <v>83</v>
      </c>
      <c r="L3" s="3" t="s">
        <v>16</v>
      </c>
      <c r="M3">
        <f>F3-25</f>
        <v>56.7</v>
      </c>
      <c r="N3" s="1">
        <v>21</v>
      </c>
      <c r="O3" t="s">
        <v>14</v>
      </c>
    </row>
    <row r="4" spans="1:15" x14ac:dyDescent="0.25">
      <c r="A4">
        <v>10</v>
      </c>
      <c r="B4">
        <v>58.4</v>
      </c>
      <c r="E4">
        <v>4</v>
      </c>
      <c r="F4">
        <v>67.5</v>
      </c>
      <c r="G4">
        <f t="shared" ref="G4:G6" si="1">F4-F5</f>
        <v>10.200000000000003</v>
      </c>
      <c r="H4">
        <v>1530</v>
      </c>
      <c r="I4" s="1">
        <f t="shared" si="0"/>
        <v>53.221807096109664</v>
      </c>
      <c r="L4" s="3" t="s">
        <v>17</v>
      </c>
      <c r="M4">
        <f>F4-25</f>
        <v>42.5</v>
      </c>
      <c r="N4" s="1">
        <f>M4*$N$3/$M$3</f>
        <v>15.74074074074074</v>
      </c>
    </row>
    <row r="5" spans="1:15" x14ac:dyDescent="0.25">
      <c r="A5">
        <v>15</v>
      </c>
      <c r="B5">
        <v>62.4</v>
      </c>
      <c r="E5">
        <v>3</v>
      </c>
      <c r="F5">
        <v>57.3</v>
      </c>
      <c r="G5">
        <f t="shared" si="1"/>
        <v>7.0999999999999943</v>
      </c>
      <c r="H5">
        <v>1150</v>
      </c>
      <c r="I5" s="1">
        <f t="shared" si="0"/>
        <v>61.662992412056347</v>
      </c>
      <c r="L5" s="3" t="s">
        <v>18</v>
      </c>
      <c r="M5">
        <f>F5-25</f>
        <v>32.299999999999997</v>
      </c>
      <c r="N5" s="1">
        <f>M5*$N$3/$M$3</f>
        <v>11.962962962962962</v>
      </c>
    </row>
    <row r="6" spans="1:15" x14ac:dyDescent="0.25">
      <c r="A6">
        <v>20</v>
      </c>
      <c r="B6">
        <v>67.8</v>
      </c>
      <c r="E6">
        <v>2</v>
      </c>
      <c r="F6">
        <v>50.2</v>
      </c>
      <c r="G6">
        <f t="shared" si="1"/>
        <v>10.100000000000001</v>
      </c>
      <c r="H6">
        <v>775</v>
      </c>
      <c r="I6" s="1">
        <f t="shared" si="0"/>
        <v>67.711365989287856</v>
      </c>
      <c r="L6" s="3" t="s">
        <v>19</v>
      </c>
      <c r="M6">
        <f>F6-25</f>
        <v>25.200000000000003</v>
      </c>
      <c r="N6" s="1">
        <f>M6*$N$3/$M$3</f>
        <v>9.3333333333333339</v>
      </c>
    </row>
    <row r="7" spans="1:15" x14ac:dyDescent="0.25">
      <c r="A7">
        <v>25</v>
      </c>
      <c r="B7">
        <v>70.5</v>
      </c>
      <c r="E7">
        <v>1</v>
      </c>
      <c r="F7">
        <v>40.1</v>
      </c>
      <c r="H7">
        <v>398</v>
      </c>
      <c r="I7" s="1">
        <f t="shared" si="0"/>
        <v>72.045215035421421</v>
      </c>
      <c r="L7" s="3" t="s">
        <v>20</v>
      </c>
      <c r="M7">
        <f>F7-25</f>
        <v>15.100000000000001</v>
      </c>
      <c r="N7" s="1">
        <f>M7*$N$3/$M$3</f>
        <v>5.5925925925925926</v>
      </c>
    </row>
    <row r="8" spans="1:15" x14ac:dyDescent="0.25">
      <c r="A8">
        <v>30</v>
      </c>
      <c r="B8">
        <v>73.3</v>
      </c>
      <c r="I8" s="1">
        <f t="shared" si="0"/>
        <v>75.150553572276465</v>
      </c>
    </row>
    <row r="9" spans="1:15" x14ac:dyDescent="0.25">
      <c r="A9">
        <v>35</v>
      </c>
      <c r="B9">
        <v>75.2</v>
      </c>
      <c r="I9" s="1">
        <f t="shared" si="0"/>
        <v>77.375625863864514</v>
      </c>
    </row>
    <row r="10" spans="1:15" x14ac:dyDescent="0.25">
      <c r="A10">
        <v>40</v>
      </c>
      <c r="B10">
        <v>78.099999999999994</v>
      </c>
      <c r="I10" s="1">
        <f t="shared" si="0"/>
        <v>78.96995982907751</v>
      </c>
    </row>
    <row r="11" spans="1:15" x14ac:dyDescent="0.25">
      <c r="A11">
        <v>45</v>
      </c>
      <c r="B11">
        <v>80</v>
      </c>
      <c r="I11" s="1">
        <f t="shared" si="0"/>
        <v>80.112350034663891</v>
      </c>
    </row>
    <row r="12" spans="1:15" x14ac:dyDescent="0.25">
      <c r="A12">
        <v>50</v>
      </c>
      <c r="B12">
        <v>81</v>
      </c>
      <c r="I12" s="1">
        <f t="shared" si="0"/>
        <v>80.930908385859368</v>
      </c>
    </row>
    <row r="13" spans="1:15" x14ac:dyDescent="0.25">
      <c r="A13">
        <v>55</v>
      </c>
      <c r="B13">
        <v>81.5</v>
      </c>
      <c r="I13" s="1">
        <f t="shared" si="0"/>
        <v>81.517431074022568</v>
      </c>
    </row>
    <row r="14" spans="1:15" x14ac:dyDescent="0.25">
      <c r="A14">
        <v>60</v>
      </c>
      <c r="B14">
        <v>81.7</v>
      </c>
      <c r="I14" s="1">
        <f t="shared" si="0"/>
        <v>81.937692944453417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B40" sqref="B40"/>
    </sheetView>
  </sheetViews>
  <sheetFormatPr defaultRowHeight="15" x14ac:dyDescent="0.25"/>
  <cols>
    <col min="1" max="1" width="10.5703125" bestFit="1" customWidth="1"/>
    <col min="2" max="2" width="7.85546875" bestFit="1" customWidth="1"/>
    <col min="6" max="6" width="11" customWidth="1"/>
    <col min="7" max="7" width="10.5703125" customWidth="1"/>
    <col min="8" max="8" width="8.7109375" style="1" customWidth="1"/>
    <col min="9" max="9" width="10.42578125" bestFit="1" customWidth="1"/>
  </cols>
  <sheetData>
    <row r="1" spans="1:15" x14ac:dyDescent="0.25">
      <c r="A1" t="s">
        <v>1</v>
      </c>
      <c r="B1" t="s">
        <v>0</v>
      </c>
      <c r="E1" t="s">
        <v>2</v>
      </c>
      <c r="F1" t="s">
        <v>3</v>
      </c>
      <c r="N1" t="s">
        <v>7</v>
      </c>
    </row>
    <row r="2" spans="1:15" x14ac:dyDescent="0.25">
      <c r="A2">
        <v>0</v>
      </c>
      <c r="B2">
        <v>25</v>
      </c>
      <c r="H2" s="1">
        <f>($J$3-25)*(1-EXP(-A2/$J$2))+25</f>
        <v>25</v>
      </c>
      <c r="I2" t="s">
        <v>4</v>
      </c>
      <c r="J2">
        <v>15</v>
      </c>
      <c r="M2">
        <f>(F3-O3)*EXP(-E14/O2)</f>
        <v>16.700000000000003</v>
      </c>
      <c r="N2" t="s">
        <v>4</v>
      </c>
      <c r="O2">
        <v>15</v>
      </c>
    </row>
    <row r="3" spans="1:15" x14ac:dyDescent="0.25">
      <c r="A3">
        <v>5</v>
      </c>
      <c r="B3">
        <v>50.2</v>
      </c>
      <c r="E3">
        <v>5</v>
      </c>
      <c r="F3">
        <v>81.7</v>
      </c>
      <c r="H3" s="1">
        <f t="shared" ref="H3:H22" si="0">($J$3-25)*(1-EXP(-A3/$J$2))+25</f>
        <v>41.157715297294011</v>
      </c>
      <c r="I3" t="s">
        <v>5</v>
      </c>
      <c r="J3">
        <v>82</v>
      </c>
      <c r="N3" t="s">
        <v>5</v>
      </c>
      <c r="O3">
        <v>65</v>
      </c>
    </row>
    <row r="4" spans="1:15" x14ac:dyDescent="0.25">
      <c r="A4">
        <v>10</v>
      </c>
      <c r="B4">
        <v>58.4</v>
      </c>
      <c r="E4">
        <v>4</v>
      </c>
      <c r="F4">
        <v>67.5</v>
      </c>
      <c r="H4" s="1">
        <f t="shared" si="0"/>
        <v>52.735224215142253</v>
      </c>
    </row>
    <row r="5" spans="1:15" x14ac:dyDescent="0.25">
      <c r="A5">
        <v>15</v>
      </c>
      <c r="B5">
        <v>62.4</v>
      </c>
      <c r="E5">
        <v>3</v>
      </c>
      <c r="H5" s="1">
        <f t="shared" si="0"/>
        <v>61.030871853227787</v>
      </c>
    </row>
    <row r="6" spans="1:15" x14ac:dyDescent="0.25">
      <c r="A6">
        <v>20</v>
      </c>
      <c r="B6">
        <v>67.8</v>
      </c>
      <c r="E6">
        <v>2</v>
      </c>
      <c r="H6" s="1">
        <f t="shared" si="0"/>
        <v>66.974963127403583</v>
      </c>
    </row>
    <row r="7" spans="1:15" x14ac:dyDescent="0.25">
      <c r="A7">
        <v>25</v>
      </c>
      <c r="B7">
        <v>70.5</v>
      </c>
      <c r="E7">
        <v>1</v>
      </c>
      <c r="H7" s="1">
        <f t="shared" si="0"/>
        <v>71.234090638258976</v>
      </c>
    </row>
    <row r="8" spans="1:15" x14ac:dyDescent="0.25">
      <c r="A8">
        <v>30</v>
      </c>
      <c r="B8">
        <v>73.3</v>
      </c>
      <c r="H8" s="1">
        <f t="shared" si="0"/>
        <v>74.285888855513079</v>
      </c>
    </row>
    <row r="9" spans="1:15" x14ac:dyDescent="0.25">
      <c r="A9">
        <v>35</v>
      </c>
      <c r="B9">
        <v>75.2</v>
      </c>
      <c r="H9" s="1">
        <f t="shared" si="0"/>
        <v>76.472597831728905</v>
      </c>
    </row>
    <row r="10" spans="1:15" x14ac:dyDescent="0.25">
      <c r="A10">
        <v>40</v>
      </c>
      <c r="B10">
        <v>78.099999999999994</v>
      </c>
      <c r="H10" s="1">
        <f t="shared" si="0"/>
        <v>78.039443280300304</v>
      </c>
    </row>
    <row r="11" spans="1:15" x14ac:dyDescent="0.25">
      <c r="A11">
        <v>45</v>
      </c>
      <c r="B11">
        <v>80</v>
      </c>
      <c r="H11" s="1">
        <f t="shared" si="0"/>
        <v>79.162137103031753</v>
      </c>
    </row>
    <row r="12" spans="1:15" x14ac:dyDescent="0.25">
      <c r="A12">
        <v>50</v>
      </c>
      <c r="B12">
        <v>81</v>
      </c>
      <c r="H12" s="1">
        <f t="shared" si="0"/>
        <v>79.966582379206613</v>
      </c>
    </row>
    <row r="13" spans="1:15" x14ac:dyDescent="0.25">
      <c r="A13">
        <v>55</v>
      </c>
      <c r="B13">
        <v>81.5</v>
      </c>
      <c r="F13" t="s">
        <v>8</v>
      </c>
      <c r="G13" t="s">
        <v>9</v>
      </c>
      <c r="H13" s="1">
        <f t="shared" si="0"/>
        <v>80.542992607229081</v>
      </c>
    </row>
    <row r="14" spans="1:15" x14ac:dyDescent="0.25">
      <c r="A14">
        <v>60</v>
      </c>
      <c r="B14">
        <v>81.7</v>
      </c>
      <c r="C14" t="s">
        <v>11</v>
      </c>
      <c r="E14" s="2">
        <f>A14-60</f>
        <v>0</v>
      </c>
      <c r="F14">
        <f>B14</f>
        <v>81.7</v>
      </c>
      <c r="G14" s="1">
        <f>($F$3-$O$3)*EXP(-E14/$O$2)+$O$3</f>
        <v>81.7</v>
      </c>
      <c r="H14" s="1">
        <f t="shared" si="0"/>
        <v>80.95600858334214</v>
      </c>
    </row>
    <row r="15" spans="1:15" x14ac:dyDescent="0.25">
      <c r="A15">
        <v>61</v>
      </c>
      <c r="B15">
        <v>75</v>
      </c>
      <c r="E15" s="2">
        <f t="shared" ref="E15:E22" si="1">A15-60</f>
        <v>1</v>
      </c>
      <c r="F15">
        <f t="shared" ref="F15:F22" si="2">B15</f>
        <v>75</v>
      </c>
      <c r="G15" s="1">
        <f t="shared" ref="G15:G22" si="3">($F$3-$O$3)*EXP(-E15/$O$2)+$O$3</f>
        <v>80.622966650028019</v>
      </c>
      <c r="H15" s="1">
        <f t="shared" si="0"/>
        <v>81.02333873740352</v>
      </c>
    </row>
    <row r="16" spans="1:15" x14ac:dyDescent="0.25">
      <c r="A16">
        <v>62.5</v>
      </c>
      <c r="B16">
        <v>73.599999999999994</v>
      </c>
      <c r="E16" s="2">
        <f t="shared" si="1"/>
        <v>2.5</v>
      </c>
      <c r="F16">
        <f t="shared" si="2"/>
        <v>73.599999999999994</v>
      </c>
      <c r="G16" s="1">
        <f t="shared" si="3"/>
        <v>79.136244805673257</v>
      </c>
      <c r="H16" s="1">
        <f t="shared" si="0"/>
        <v>81.116280344856477</v>
      </c>
    </row>
    <row r="17" spans="1:8" x14ac:dyDescent="0.25">
      <c r="A17">
        <v>65</v>
      </c>
      <c r="B17">
        <v>72.7</v>
      </c>
      <c r="E17" s="2">
        <f t="shared" si="1"/>
        <v>5</v>
      </c>
      <c r="F17">
        <f t="shared" si="2"/>
        <v>72.7</v>
      </c>
      <c r="G17" s="1">
        <f t="shared" si="3"/>
        <v>76.966072886582282</v>
      </c>
      <c r="H17" s="1">
        <f t="shared" si="0"/>
        <v>81.251947461994362</v>
      </c>
    </row>
    <row r="18" spans="1:8" x14ac:dyDescent="0.25">
      <c r="A18">
        <v>70</v>
      </c>
      <c r="B18">
        <v>71.3</v>
      </c>
      <c r="E18" s="2">
        <f>A18-60</f>
        <v>10</v>
      </c>
      <c r="F18">
        <f t="shared" si="2"/>
        <v>71.3</v>
      </c>
      <c r="G18" s="1">
        <f t="shared" si="3"/>
        <v>73.574065887844284</v>
      </c>
      <c r="H18" s="1">
        <f t="shared" si="0"/>
        <v>81.463996934564776</v>
      </c>
    </row>
    <row r="19" spans="1:8" x14ac:dyDescent="0.25">
      <c r="A19">
        <v>75</v>
      </c>
      <c r="B19">
        <v>70.5</v>
      </c>
      <c r="E19">
        <f t="shared" si="1"/>
        <v>15</v>
      </c>
      <c r="F19">
        <f t="shared" si="2"/>
        <v>70.5</v>
      </c>
      <c r="G19" s="1">
        <f t="shared" si="3"/>
        <v>71.143586667563085</v>
      </c>
      <c r="H19" s="1">
        <f t="shared" si="0"/>
        <v>81.615937021052133</v>
      </c>
    </row>
    <row r="20" spans="1:8" x14ac:dyDescent="0.25">
      <c r="A20">
        <v>80</v>
      </c>
      <c r="B20">
        <v>69.5</v>
      </c>
      <c r="E20">
        <f t="shared" si="1"/>
        <v>20</v>
      </c>
      <c r="F20">
        <f t="shared" si="2"/>
        <v>69.5</v>
      </c>
      <c r="G20" s="1">
        <f t="shared" si="3"/>
        <v>69.402072206532637</v>
      </c>
      <c r="H20" s="1">
        <f t="shared" si="0"/>
        <v>81.724806850351612</v>
      </c>
    </row>
    <row r="21" spans="1:8" x14ac:dyDescent="0.25">
      <c r="A21">
        <v>85</v>
      </c>
      <c r="B21">
        <v>68</v>
      </c>
      <c r="E21" s="2">
        <f t="shared" si="1"/>
        <v>25</v>
      </c>
      <c r="F21">
        <f t="shared" si="2"/>
        <v>68</v>
      </c>
      <c r="G21" s="1">
        <f t="shared" si="3"/>
        <v>68.154222567387279</v>
      </c>
      <c r="H21" s="1">
        <f t="shared" si="0"/>
        <v>81.802815491821519</v>
      </c>
    </row>
    <row r="22" spans="1:8" x14ac:dyDescent="0.25">
      <c r="A22">
        <v>90</v>
      </c>
      <c r="B22">
        <v>67.3</v>
      </c>
      <c r="E22" s="2">
        <f t="shared" si="1"/>
        <v>30</v>
      </c>
      <c r="F22">
        <f t="shared" si="2"/>
        <v>67.3</v>
      </c>
      <c r="G22" s="1">
        <f t="shared" si="3"/>
        <v>67.260099230051438</v>
      </c>
      <c r="H22" s="1">
        <f t="shared" si="0"/>
        <v>81.858711125930014</v>
      </c>
    </row>
    <row r="23" spans="1:8" x14ac:dyDescent="0.25">
      <c r="E23" s="2"/>
      <c r="G23" s="1"/>
    </row>
    <row r="24" spans="1:8" x14ac:dyDescent="0.25">
      <c r="A24">
        <v>0</v>
      </c>
      <c r="B24">
        <v>55</v>
      </c>
      <c r="C24" t="s">
        <v>10</v>
      </c>
    </row>
    <row r="25" spans="1:8" x14ac:dyDescent="0.25">
      <c r="A25" t="s">
        <v>6</v>
      </c>
      <c r="B25">
        <v>58.8</v>
      </c>
    </row>
    <row r="26" spans="1:8" x14ac:dyDescent="0.25">
      <c r="B26">
        <v>59.1</v>
      </c>
    </row>
    <row r="27" spans="1:8" x14ac:dyDescent="0.25">
      <c r="B27">
        <v>58.1</v>
      </c>
    </row>
    <row r="28" spans="1:8" x14ac:dyDescent="0.25">
      <c r="B28">
        <v>57.8</v>
      </c>
    </row>
    <row r="29" spans="1:8" x14ac:dyDescent="0.25">
      <c r="B29">
        <v>57.3</v>
      </c>
    </row>
    <row r="30" spans="1:8" x14ac:dyDescent="0.25">
      <c r="B30">
        <v>56.3</v>
      </c>
    </row>
    <row r="31" spans="1:8" x14ac:dyDescent="0.25">
      <c r="B31">
        <v>57.3</v>
      </c>
    </row>
    <row r="33" spans="1:3" x14ac:dyDescent="0.25">
      <c r="A33">
        <v>0</v>
      </c>
      <c r="B33">
        <v>50.5</v>
      </c>
      <c r="C33" t="s">
        <v>22</v>
      </c>
    </row>
    <row r="34" spans="1:3" x14ac:dyDescent="0.25">
      <c r="B34">
        <v>50.6</v>
      </c>
    </row>
    <row r="35" spans="1:3" x14ac:dyDescent="0.25">
      <c r="B35">
        <v>51.3</v>
      </c>
    </row>
    <row r="36" spans="1:3" x14ac:dyDescent="0.25">
      <c r="B36">
        <v>50.3</v>
      </c>
    </row>
    <row r="38" spans="1:3" x14ac:dyDescent="0.25">
      <c r="B38">
        <v>41.3</v>
      </c>
      <c r="C38" t="s">
        <v>23</v>
      </c>
    </row>
    <row r="39" spans="1:3" x14ac:dyDescent="0.25">
      <c r="B39">
        <v>40</v>
      </c>
    </row>
    <row r="40" spans="1:3" x14ac:dyDescent="0.25">
      <c r="B40">
        <v>40.1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'yuk azaltma'!F14:F14</xm:f>
              <xm:sqref>E14</xm:sqref>
            </x14:sparkline>
            <x14:sparkline>
              <xm:f>'yuk azaltma'!F15:F15</xm:f>
              <xm:sqref>E15</xm:sqref>
            </x14:sparkline>
            <x14:sparkline>
              <xm:f>'yuk azaltma'!F16:F16</xm:f>
              <xm:sqref>E16</xm:sqref>
            </x14:sparkline>
            <x14:sparkline>
              <xm:f>'yuk azaltma'!F17:F17</xm:f>
              <xm:sqref>E17</xm:sqref>
            </x14:sparkline>
            <x14:sparkline>
              <xm:f>'yuk azaltma'!F18:F18</xm:f>
              <xm:sqref>E18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yük ısınma</vt:lpstr>
      <vt:lpstr>yuk azaltma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2019-05-06T12:54:01Z</dcterms:modified>
</cp:coreProperties>
</file>