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gurm\Desktop\"/>
    </mc:Choice>
  </mc:AlternateContent>
  <bookViews>
    <workbookView xWindow="0" yWindow="0" windowWidth="18090" windowHeight="1287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1" l="1"/>
  <c r="G46" i="1"/>
  <c r="G47" i="1"/>
  <c r="G48" i="1"/>
  <c r="G49" i="1"/>
  <c r="G50" i="1"/>
  <c r="G51" i="1"/>
  <c r="G52" i="1"/>
  <c r="J45" i="1"/>
  <c r="J46" i="1"/>
  <c r="J47" i="1"/>
  <c r="J48" i="1"/>
  <c r="J49" i="1"/>
  <c r="J50" i="1"/>
  <c r="J51" i="1"/>
  <c r="J52" i="1"/>
  <c r="M45" i="1"/>
  <c r="M46" i="1"/>
  <c r="M47" i="1"/>
  <c r="M48" i="1"/>
  <c r="M49" i="1"/>
  <c r="M50" i="1"/>
  <c r="M51" i="1"/>
  <c r="D46" i="1"/>
  <c r="D47" i="1"/>
  <c r="D48" i="1"/>
  <c r="D49" i="1"/>
  <c r="D50" i="1"/>
  <c r="D51" i="1"/>
  <c r="D52" i="1"/>
  <c r="D45" i="1"/>
  <c r="E5" i="1"/>
  <c r="I5" i="1" s="1"/>
  <c r="K5" i="1" s="1"/>
  <c r="N3" i="1"/>
  <c r="N4" i="1"/>
  <c r="N5" i="1"/>
  <c r="N6" i="1"/>
  <c r="N2" i="1"/>
  <c r="E4" i="1"/>
  <c r="I4" i="1" s="1"/>
  <c r="K4" i="1" s="1"/>
  <c r="K6" i="1"/>
  <c r="E3" i="1"/>
  <c r="I3" i="1"/>
  <c r="K3" i="1" s="1"/>
  <c r="G10" i="1"/>
  <c r="J10" i="1"/>
  <c r="M10" i="1"/>
  <c r="D10" i="1"/>
  <c r="G12" i="1"/>
  <c r="J12" i="1"/>
  <c r="M12" i="1"/>
  <c r="G13" i="1"/>
  <c r="J13" i="1"/>
  <c r="M13" i="1"/>
  <c r="G14" i="1"/>
  <c r="J14" i="1"/>
  <c r="M14" i="1"/>
  <c r="G15" i="1"/>
  <c r="J15" i="1"/>
  <c r="M15" i="1"/>
  <c r="G16" i="1"/>
  <c r="J16" i="1"/>
  <c r="M16" i="1"/>
  <c r="G17" i="1"/>
  <c r="J17" i="1"/>
  <c r="M17" i="1"/>
  <c r="G18" i="1"/>
  <c r="J18" i="1"/>
  <c r="M18" i="1"/>
  <c r="G19" i="1"/>
  <c r="J19" i="1"/>
  <c r="M19" i="1"/>
  <c r="G20" i="1"/>
  <c r="J20" i="1"/>
  <c r="M20" i="1"/>
  <c r="G21" i="1"/>
  <c r="J21" i="1"/>
  <c r="M21" i="1"/>
  <c r="G22" i="1"/>
  <c r="J22" i="1"/>
  <c r="M22" i="1"/>
  <c r="G23" i="1"/>
  <c r="J23" i="1"/>
  <c r="M23" i="1"/>
  <c r="G24" i="1"/>
  <c r="J24" i="1"/>
  <c r="M24" i="1"/>
  <c r="G25" i="1"/>
  <c r="J25" i="1"/>
  <c r="M25" i="1"/>
  <c r="G26" i="1"/>
  <c r="J26" i="1"/>
  <c r="M26" i="1"/>
  <c r="G27" i="1"/>
  <c r="J27" i="1"/>
  <c r="M27" i="1"/>
  <c r="G28" i="1"/>
  <c r="J28" i="1"/>
  <c r="M28" i="1"/>
  <c r="G29" i="1"/>
  <c r="J29" i="1"/>
  <c r="M29" i="1"/>
  <c r="G30" i="1"/>
  <c r="J30" i="1"/>
  <c r="M30" i="1"/>
  <c r="G31" i="1"/>
  <c r="J31" i="1"/>
  <c r="M31" i="1"/>
  <c r="G32" i="1"/>
  <c r="J32" i="1"/>
  <c r="M32" i="1"/>
  <c r="G33" i="1"/>
  <c r="J33" i="1"/>
  <c r="M33" i="1"/>
  <c r="G34" i="1"/>
  <c r="J34" i="1"/>
  <c r="M34" i="1"/>
  <c r="G35" i="1"/>
  <c r="J35" i="1"/>
  <c r="M35" i="1"/>
  <c r="G36" i="1"/>
  <c r="J36" i="1"/>
  <c r="M36" i="1"/>
  <c r="G37" i="1"/>
  <c r="J37" i="1"/>
  <c r="M37" i="1"/>
  <c r="G38" i="1"/>
  <c r="J38" i="1"/>
  <c r="M38" i="1"/>
  <c r="G39" i="1"/>
  <c r="J39" i="1"/>
  <c r="M39" i="1"/>
  <c r="G40" i="1"/>
  <c r="J40" i="1"/>
  <c r="M40" i="1"/>
  <c r="G41" i="1"/>
  <c r="J41" i="1"/>
  <c r="M41" i="1"/>
  <c r="G42" i="1"/>
  <c r="J42" i="1"/>
  <c r="M42" i="1"/>
  <c r="G43" i="1"/>
  <c r="J43" i="1"/>
  <c r="M43" i="1"/>
  <c r="G44" i="1"/>
  <c r="J44" i="1"/>
  <c r="M44" i="1"/>
  <c r="G11" i="1"/>
  <c r="I6" i="1"/>
  <c r="H2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11" i="1"/>
  <c r="E2" i="1"/>
  <c r="D2" i="1"/>
  <c r="C2" i="1"/>
  <c r="C6" i="1"/>
  <c r="C5" i="1"/>
  <c r="C4" i="1"/>
  <c r="C3" i="1"/>
  <c r="D4" i="1"/>
  <c r="D5" i="1"/>
  <c r="D6" i="1"/>
  <c r="J11" i="1" l="1"/>
  <c r="E6" i="1"/>
  <c r="D3" i="1"/>
  <c r="M11" i="1" l="1"/>
</calcChain>
</file>

<file path=xl/sharedStrings.xml><?xml version="1.0" encoding="utf-8"?>
<sst xmlns="http://schemas.openxmlformats.org/spreadsheetml/2006/main" count="30" uniqueCount="30">
  <si>
    <t>Ptrans</t>
  </si>
  <si>
    <t>Pcap</t>
  </si>
  <si>
    <t>Psupply</t>
  </si>
  <si>
    <t>Ptotal</t>
  </si>
  <si>
    <t>time</t>
  </si>
  <si>
    <t>R_in</t>
  </si>
  <si>
    <t>Gan_Top</t>
  </si>
  <si>
    <t>R_top</t>
  </si>
  <si>
    <t>Gan_in</t>
  </si>
  <si>
    <t>Diff_in</t>
  </si>
  <si>
    <t>Gan_surf</t>
  </si>
  <si>
    <t>R_surf</t>
  </si>
  <si>
    <t>Diff_surf</t>
  </si>
  <si>
    <t>Diff_top</t>
  </si>
  <si>
    <t>Gan_hot</t>
  </si>
  <si>
    <t>R_hot</t>
  </si>
  <si>
    <t>Diff_hot</t>
  </si>
  <si>
    <t>Load-4</t>
  </si>
  <si>
    <t>Load-3</t>
  </si>
  <si>
    <t>Load-2</t>
  </si>
  <si>
    <t>R_POWER</t>
  </si>
  <si>
    <t>Load-1</t>
  </si>
  <si>
    <t>scale</t>
  </si>
  <si>
    <t>Load-5</t>
  </si>
  <si>
    <t>&gt;&gt;27W</t>
  </si>
  <si>
    <t>volt2</t>
  </si>
  <si>
    <t>ilk set</t>
  </si>
  <si>
    <t>GaN-R</t>
  </si>
  <si>
    <t>Kademe</t>
  </si>
  <si>
    <t>Pest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</si>
</sst>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Surface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Sheet1!$A$10:$A$44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cat>
          <c:val>
            <c:numRef>
              <c:f>Sheet1!$G$10:$G$44</c:f>
              <c:numCache>
                <c:formatCode>General</c:formatCode>
                <c:ptCount val="35"/>
                <c:pt idx="0">
                  <c:v>0</c:v>
                </c:pt>
                <c:pt idx="1">
                  <c:v>0.69999999999999929</c:v>
                </c:pt>
                <c:pt idx="2">
                  <c:v>9.9999999999997868E-2</c:v>
                </c:pt>
                <c:pt idx="3">
                  <c:v>0.59999999999999787</c:v>
                </c:pt>
                <c:pt idx="4">
                  <c:v>0.10000000000000142</c:v>
                </c:pt>
                <c:pt idx="5">
                  <c:v>-9.9999999999997868E-2</c:v>
                </c:pt>
                <c:pt idx="6">
                  <c:v>0</c:v>
                </c:pt>
                <c:pt idx="7">
                  <c:v>-0.29999999999999716</c:v>
                </c:pt>
                <c:pt idx="8">
                  <c:v>-0.69999999999999929</c:v>
                </c:pt>
                <c:pt idx="9">
                  <c:v>0.39999999999999858</c:v>
                </c:pt>
                <c:pt idx="10">
                  <c:v>0.69999999999999929</c:v>
                </c:pt>
                <c:pt idx="11">
                  <c:v>0.89999999999999858</c:v>
                </c:pt>
                <c:pt idx="12">
                  <c:v>0.19999999999999929</c:v>
                </c:pt>
                <c:pt idx="13">
                  <c:v>0.19999999999999929</c:v>
                </c:pt>
                <c:pt idx="14">
                  <c:v>0.30000000000000071</c:v>
                </c:pt>
                <c:pt idx="15">
                  <c:v>0.39999999999999858</c:v>
                </c:pt>
                <c:pt idx="16">
                  <c:v>-0.10000000000000142</c:v>
                </c:pt>
                <c:pt idx="17">
                  <c:v>-0.20000000000000284</c:v>
                </c:pt>
                <c:pt idx="18">
                  <c:v>-0.10000000000000142</c:v>
                </c:pt>
                <c:pt idx="19">
                  <c:v>0.30000000000000071</c:v>
                </c:pt>
                <c:pt idx="20">
                  <c:v>0.19999999999999929</c:v>
                </c:pt>
                <c:pt idx="21">
                  <c:v>0.5</c:v>
                </c:pt>
                <c:pt idx="22">
                  <c:v>0.39999999999999858</c:v>
                </c:pt>
                <c:pt idx="23">
                  <c:v>0.29999999999999716</c:v>
                </c:pt>
                <c:pt idx="24">
                  <c:v>0.5</c:v>
                </c:pt>
                <c:pt idx="25">
                  <c:v>0.19999999999999929</c:v>
                </c:pt>
                <c:pt idx="26">
                  <c:v>-9.9999999999997868E-2</c:v>
                </c:pt>
                <c:pt idx="27">
                  <c:v>0.19999999999999929</c:v>
                </c:pt>
                <c:pt idx="28">
                  <c:v>-0.19999999999999929</c:v>
                </c:pt>
                <c:pt idx="29">
                  <c:v>0.10000000000000142</c:v>
                </c:pt>
                <c:pt idx="30">
                  <c:v>0</c:v>
                </c:pt>
                <c:pt idx="31">
                  <c:v>0</c:v>
                </c:pt>
                <c:pt idx="32">
                  <c:v>-0.19999999999999929</c:v>
                </c:pt>
                <c:pt idx="33">
                  <c:v>0</c:v>
                </c:pt>
                <c:pt idx="34">
                  <c:v>0.20000000000000284</c:v>
                </c:pt>
              </c:numCache>
            </c:numRef>
          </c:val>
          <c:smooth val="0"/>
        </c:ser>
        <c:ser>
          <c:idx val="1"/>
          <c:order val="1"/>
          <c:tx>
            <c:v>Top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Sheet1!$J$10:$J$44</c:f>
              <c:numCache>
                <c:formatCode>General</c:formatCode>
                <c:ptCount val="35"/>
                <c:pt idx="0">
                  <c:v>0</c:v>
                </c:pt>
                <c:pt idx="1">
                  <c:v>-0.10000000000000142</c:v>
                </c:pt>
                <c:pt idx="2">
                  <c:v>-0.19999999999999929</c:v>
                </c:pt>
                <c:pt idx="3">
                  <c:v>9.9999999999997868E-2</c:v>
                </c:pt>
                <c:pt idx="4">
                  <c:v>0.10000000000000142</c:v>
                </c:pt>
                <c:pt idx="5">
                  <c:v>0.30000000000000071</c:v>
                </c:pt>
                <c:pt idx="6">
                  <c:v>9.9999999999997868E-2</c:v>
                </c:pt>
                <c:pt idx="7">
                  <c:v>0</c:v>
                </c:pt>
                <c:pt idx="8">
                  <c:v>-0.10000000000000142</c:v>
                </c:pt>
                <c:pt idx="9">
                  <c:v>0.5</c:v>
                </c:pt>
                <c:pt idx="10">
                  <c:v>0.60000000000000142</c:v>
                </c:pt>
                <c:pt idx="11">
                  <c:v>0.89999999999999858</c:v>
                </c:pt>
                <c:pt idx="12">
                  <c:v>0.39999999999999858</c:v>
                </c:pt>
                <c:pt idx="13">
                  <c:v>0.39999999999999858</c:v>
                </c:pt>
                <c:pt idx="14">
                  <c:v>0.5</c:v>
                </c:pt>
                <c:pt idx="15">
                  <c:v>0.39999999999999858</c:v>
                </c:pt>
                <c:pt idx="16">
                  <c:v>0.19999999999999929</c:v>
                </c:pt>
                <c:pt idx="17">
                  <c:v>-0.30000000000000071</c:v>
                </c:pt>
                <c:pt idx="18">
                  <c:v>0.30000000000000071</c:v>
                </c:pt>
                <c:pt idx="19">
                  <c:v>0.39999999999999858</c:v>
                </c:pt>
                <c:pt idx="20">
                  <c:v>0.30000000000000071</c:v>
                </c:pt>
                <c:pt idx="21">
                  <c:v>0.5</c:v>
                </c:pt>
                <c:pt idx="22">
                  <c:v>0.19999999999999929</c:v>
                </c:pt>
                <c:pt idx="23">
                  <c:v>0.10000000000000142</c:v>
                </c:pt>
                <c:pt idx="24">
                  <c:v>0.10000000000000142</c:v>
                </c:pt>
                <c:pt idx="25">
                  <c:v>0.30000000000000071</c:v>
                </c:pt>
                <c:pt idx="26">
                  <c:v>0.19999999999999929</c:v>
                </c:pt>
                <c:pt idx="27">
                  <c:v>0.30000000000000071</c:v>
                </c:pt>
                <c:pt idx="28">
                  <c:v>0.30000000000000071</c:v>
                </c:pt>
                <c:pt idx="29">
                  <c:v>0.30000000000000071</c:v>
                </c:pt>
                <c:pt idx="30">
                  <c:v>0</c:v>
                </c:pt>
                <c:pt idx="31">
                  <c:v>0</c:v>
                </c:pt>
                <c:pt idx="32">
                  <c:v>0.19999999999999929</c:v>
                </c:pt>
                <c:pt idx="33">
                  <c:v>0.39999999999999858</c:v>
                </c:pt>
                <c:pt idx="34">
                  <c:v>0.59999999999999787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288832"/>
        <c:axId val="25428939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Hottest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Sheet1!$M$10:$M$44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1">
                        <c:v>0.30000000000000071</c:v>
                      </c:pt>
                      <c:pt idx="2">
                        <c:v>0.19999999999999929</c:v>
                      </c:pt>
                      <c:pt idx="3">
                        <c:v>0.39999999999999858</c:v>
                      </c:pt>
                      <c:pt idx="4">
                        <c:v>0.60000000000000142</c:v>
                      </c:pt>
                      <c:pt idx="5">
                        <c:v>0.19999999999999929</c:v>
                      </c:pt>
                      <c:pt idx="6">
                        <c:v>0.89999999999999858</c:v>
                      </c:pt>
                      <c:pt idx="7">
                        <c:v>0.80000000000000071</c:v>
                      </c:pt>
                      <c:pt idx="8">
                        <c:v>0.39999999999999858</c:v>
                      </c:pt>
                      <c:pt idx="9">
                        <c:v>-0.10000000000000142</c:v>
                      </c:pt>
                      <c:pt idx="10">
                        <c:v>1</c:v>
                      </c:pt>
                      <c:pt idx="11">
                        <c:v>1.1999999999999993</c:v>
                      </c:pt>
                      <c:pt idx="12">
                        <c:v>0.39999999999999858</c:v>
                      </c:pt>
                      <c:pt idx="13">
                        <c:v>0.5</c:v>
                      </c:pt>
                      <c:pt idx="14">
                        <c:v>0.69999999999999929</c:v>
                      </c:pt>
                      <c:pt idx="15">
                        <c:v>1</c:v>
                      </c:pt>
                      <c:pt idx="16">
                        <c:v>0.69999999999999929</c:v>
                      </c:pt>
                      <c:pt idx="17">
                        <c:v>0.5</c:v>
                      </c:pt>
                      <c:pt idx="18">
                        <c:v>0</c:v>
                      </c:pt>
                      <c:pt idx="19">
                        <c:v>0.60000000000000142</c:v>
                      </c:pt>
                      <c:pt idx="20">
                        <c:v>0.39999999999999858</c:v>
                      </c:pt>
                      <c:pt idx="21">
                        <c:v>0.79999999999999716</c:v>
                      </c:pt>
                      <c:pt idx="22">
                        <c:v>0.79999999999999716</c:v>
                      </c:pt>
                      <c:pt idx="23">
                        <c:v>0.5</c:v>
                      </c:pt>
                      <c:pt idx="24">
                        <c:v>0.60000000000000142</c:v>
                      </c:pt>
                      <c:pt idx="25">
                        <c:v>0.5</c:v>
                      </c:pt>
                      <c:pt idx="26">
                        <c:v>0.39999999999999858</c:v>
                      </c:pt>
                      <c:pt idx="27">
                        <c:v>0.5</c:v>
                      </c:pt>
                      <c:pt idx="28">
                        <c:v>0.30000000000000071</c:v>
                      </c:pt>
                      <c:pt idx="29">
                        <c:v>0.30000000000000071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0.30000000000000071</c:v>
                      </c:pt>
                      <c:pt idx="33">
                        <c:v>-9.9999999999997868E-2</c:v>
                      </c:pt>
                      <c:pt idx="34">
                        <c:v>0.10000000000000142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5428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89392"/>
        <c:crosses val="autoZero"/>
        <c:auto val="1"/>
        <c:lblAlgn val="ctr"/>
        <c:lblOffset val="100"/>
        <c:noMultiLvlLbl val="0"/>
      </c:catAx>
      <c:valAx>
        <c:axId val="2542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8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19051</xdr:colOff>
      <xdr:row>22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topLeftCell="A25" zoomScaleNormal="100" workbookViewId="0">
      <selection activeCell="G57" sqref="G57"/>
    </sheetView>
  </sheetViews>
  <sheetFormatPr defaultRowHeight="15" x14ac:dyDescent="0.25"/>
  <cols>
    <col min="1" max="1" width="6.7109375" style="2" bestFit="1" customWidth="1"/>
    <col min="2" max="13" width="8.7109375" style="2" customWidth="1"/>
    <col min="14" max="14" width="10.140625" style="2" bestFit="1" customWidth="1"/>
    <col min="15" max="15" width="8.28515625" style="16" bestFit="1" customWidth="1"/>
  </cols>
  <sheetData>
    <row r="1" spans="1:15" x14ac:dyDescent="0.25">
      <c r="A1" s="5"/>
      <c r="B1" s="4" t="s">
        <v>0</v>
      </c>
      <c r="C1" s="4" t="s">
        <v>1</v>
      </c>
      <c r="D1" s="4" t="s">
        <v>2</v>
      </c>
      <c r="E1" s="4" t="s">
        <v>3</v>
      </c>
      <c r="M1" s="2" t="s">
        <v>29</v>
      </c>
    </row>
    <row r="2" spans="1:15" x14ac:dyDescent="0.25">
      <c r="A2" s="4" t="s">
        <v>23</v>
      </c>
      <c r="B2" s="9">
        <v>18.2</v>
      </c>
      <c r="C2" s="7">
        <f>0.3*5/5</f>
        <v>0.3</v>
      </c>
      <c r="D2" s="7">
        <f>15*0.19</f>
        <v>2.85</v>
      </c>
      <c r="E2" s="11">
        <f>SUM(B2:D2)</f>
        <v>21.35</v>
      </c>
      <c r="F2" s="2" t="s">
        <v>24</v>
      </c>
      <c r="G2" s="10" t="s">
        <v>22</v>
      </c>
      <c r="H2" s="10">
        <f>27/E2</f>
        <v>1.2646370023419202</v>
      </c>
      <c r="M2" s="2">
        <v>27</v>
      </c>
      <c r="N2" s="6">
        <f>M2-D2-C2</f>
        <v>23.849999999999998</v>
      </c>
    </row>
    <row r="3" spans="1:15" x14ac:dyDescent="0.25">
      <c r="A3" s="4" t="s">
        <v>17</v>
      </c>
      <c r="B3" s="8">
        <v>10.8</v>
      </c>
      <c r="C3" s="7">
        <f>0.3*4/5</f>
        <v>0.24</v>
      </c>
      <c r="D3" s="7">
        <f>15*0.19</f>
        <v>2.85</v>
      </c>
      <c r="E3" s="7">
        <f>SUM(B3:D3)*H2</f>
        <v>17.565807962529274</v>
      </c>
      <c r="H3" s="2" t="s">
        <v>25</v>
      </c>
      <c r="I3" s="2">
        <f>(SQRT(E3*181.6)-15)/2</f>
        <v>20.739824388597551</v>
      </c>
      <c r="J3" s="2">
        <v>0.28999999999999998</v>
      </c>
      <c r="K3" s="2">
        <f>J3*(15+2*I3)</f>
        <v>16.379098145386578</v>
      </c>
      <c r="M3" s="2">
        <v>18.5</v>
      </c>
      <c r="N3" s="6">
        <f t="shared" ref="N3:N6" si="0">M3-D3-C3</f>
        <v>15.41</v>
      </c>
    </row>
    <row r="4" spans="1:15" x14ac:dyDescent="0.25">
      <c r="A4" s="4" t="s">
        <v>18</v>
      </c>
      <c r="B4" s="9">
        <v>6.1</v>
      </c>
      <c r="C4" s="7">
        <f>0.3*3/5</f>
        <v>0.18</v>
      </c>
      <c r="D4" s="7">
        <f t="shared" ref="D4:D6" si="1">15*0.19</f>
        <v>2.85</v>
      </c>
      <c r="E4" s="7">
        <f>SUM(B4:D4)*H2</f>
        <v>11.546135831381731</v>
      </c>
      <c r="H4" s="2" t="s">
        <v>26</v>
      </c>
      <c r="I4" s="2">
        <f t="shared" ref="I4:I6" si="2">(SQRT(E4*181.6)-15)/2</f>
        <v>15.395295733943481</v>
      </c>
      <c r="J4" s="2">
        <v>0.25</v>
      </c>
      <c r="K4" s="2">
        <f>J4*(15+2*I4)</f>
        <v>11.447647866971741</v>
      </c>
      <c r="M4" s="2">
        <v>12.5</v>
      </c>
      <c r="N4" s="6">
        <f t="shared" si="0"/>
        <v>9.4700000000000006</v>
      </c>
    </row>
    <row r="5" spans="1:15" x14ac:dyDescent="0.25">
      <c r="A5" s="4" t="s">
        <v>19</v>
      </c>
      <c r="B5" s="9">
        <v>3.1</v>
      </c>
      <c r="C5" s="7">
        <f>0.3*2/53</f>
        <v>1.1320754716981131E-2</v>
      </c>
      <c r="D5" s="7">
        <f t="shared" si="1"/>
        <v>2.85</v>
      </c>
      <c r="E5" s="7">
        <f>SUM(B5:D5)*H2</f>
        <v>7.5389068092439562</v>
      </c>
      <c r="I5" s="2">
        <f>(SQRT(E5*181.6)-15)/2</f>
        <v>11.000442403890659</v>
      </c>
      <c r="J5" s="2">
        <v>0.21</v>
      </c>
      <c r="K5" s="2">
        <f t="shared" ref="K5:K6" si="3">J5*(15+2*I5)</f>
        <v>7.7701858096340768</v>
      </c>
      <c r="N5" s="6">
        <f t="shared" si="0"/>
        <v>-2.8613207547169814</v>
      </c>
    </row>
    <row r="6" spans="1:15" x14ac:dyDescent="0.25">
      <c r="A6" s="4" t="s">
        <v>21</v>
      </c>
      <c r="B6" s="9">
        <v>1.3</v>
      </c>
      <c r="C6" s="7">
        <f>0.3*1/5</f>
        <v>0.06</v>
      </c>
      <c r="D6" s="7">
        <f t="shared" si="1"/>
        <v>2.85</v>
      </c>
      <c r="E6" s="7">
        <f>SUM(B6:D6)*H2</f>
        <v>5.3241217798594844</v>
      </c>
      <c r="I6" s="2">
        <f t="shared" si="2"/>
        <v>8.0471903830119924</v>
      </c>
      <c r="K6" s="2">
        <f t="shared" si="3"/>
        <v>0</v>
      </c>
      <c r="N6" s="6">
        <f t="shared" si="0"/>
        <v>-2.91</v>
      </c>
    </row>
    <row r="8" spans="1:15" x14ac:dyDescent="0.25">
      <c r="D8" s="15" t="s">
        <v>27</v>
      </c>
    </row>
    <row r="9" spans="1:15" s="1" customFormat="1" ht="15.75" thickBot="1" x14ac:dyDescent="0.3">
      <c r="A9" s="19" t="s">
        <v>4</v>
      </c>
      <c r="B9" s="19" t="s">
        <v>8</v>
      </c>
      <c r="C9" s="19" t="s">
        <v>5</v>
      </c>
      <c r="D9" s="19" t="s">
        <v>9</v>
      </c>
      <c r="E9" s="19" t="s">
        <v>10</v>
      </c>
      <c r="F9" s="19" t="s">
        <v>11</v>
      </c>
      <c r="G9" s="19" t="s">
        <v>12</v>
      </c>
      <c r="H9" s="19" t="s">
        <v>6</v>
      </c>
      <c r="I9" s="19" t="s">
        <v>7</v>
      </c>
      <c r="J9" s="19" t="s">
        <v>13</v>
      </c>
      <c r="K9" s="19" t="s">
        <v>14</v>
      </c>
      <c r="L9" s="19" t="s">
        <v>15</v>
      </c>
      <c r="M9" s="19" t="s">
        <v>16</v>
      </c>
      <c r="N9" s="19" t="s">
        <v>20</v>
      </c>
      <c r="O9" s="3" t="s">
        <v>28</v>
      </c>
    </row>
    <row r="10" spans="1:15" s="1" customFormat="1" x14ac:dyDescent="0.25">
      <c r="A10" s="23">
        <v>0</v>
      </c>
      <c r="B10" s="24">
        <v>23.9</v>
      </c>
      <c r="C10" s="24">
        <v>23.6</v>
      </c>
      <c r="D10" s="25">
        <f>B10-C10</f>
        <v>0.29999999999999716</v>
      </c>
      <c r="E10" s="24">
        <v>25.4</v>
      </c>
      <c r="F10" s="24">
        <v>25.4</v>
      </c>
      <c r="G10" s="25">
        <f t="shared" ref="G10" si="4">E10-F10</f>
        <v>0</v>
      </c>
      <c r="H10" s="24">
        <v>25.4</v>
      </c>
      <c r="I10" s="24">
        <v>25.4</v>
      </c>
      <c r="J10" s="25">
        <f t="shared" ref="J10" si="5">H10-I10</f>
        <v>0</v>
      </c>
      <c r="K10" s="24">
        <v>25.4</v>
      </c>
      <c r="L10" s="24">
        <v>25.4</v>
      </c>
      <c r="M10" s="25">
        <f t="shared" ref="M10" si="6">K10-L10</f>
        <v>0</v>
      </c>
      <c r="N10" s="26">
        <v>0</v>
      </c>
      <c r="O10" s="16">
        <v>4</v>
      </c>
    </row>
    <row r="11" spans="1:15" x14ac:dyDescent="0.25">
      <c r="A11" s="27">
        <v>10</v>
      </c>
      <c r="B11" s="12">
        <v>25.1</v>
      </c>
      <c r="C11" s="12">
        <v>25.8</v>
      </c>
      <c r="D11" s="18">
        <f>B11-C11</f>
        <v>-0.69999999999999929</v>
      </c>
      <c r="E11" s="12">
        <v>26.7</v>
      </c>
      <c r="F11" s="12">
        <v>26</v>
      </c>
      <c r="G11" s="18">
        <f t="shared" ref="G11:M11" si="7">E11-F11</f>
        <v>0.69999999999999929</v>
      </c>
      <c r="H11" s="12">
        <v>24.9</v>
      </c>
      <c r="I11" s="12">
        <v>25</v>
      </c>
      <c r="J11" s="18">
        <f t="shared" si="7"/>
        <v>-0.10000000000000142</v>
      </c>
      <c r="K11" s="12">
        <v>27.5</v>
      </c>
      <c r="L11" s="12">
        <v>27.2</v>
      </c>
      <c r="M11" s="18">
        <f t="shared" si="7"/>
        <v>0.30000000000000071</v>
      </c>
      <c r="N11" s="28">
        <v>17.5</v>
      </c>
      <c r="O11" s="16">
        <v>4</v>
      </c>
    </row>
    <row r="12" spans="1:15" x14ac:dyDescent="0.25">
      <c r="A12" s="27">
        <v>20</v>
      </c>
      <c r="B12" s="12">
        <v>26</v>
      </c>
      <c r="C12" s="12">
        <v>26.4</v>
      </c>
      <c r="D12" s="18">
        <f t="shared" ref="D12:D52" si="8">B12-C12</f>
        <v>-0.39999999999999858</v>
      </c>
      <c r="E12" s="12">
        <v>27.2</v>
      </c>
      <c r="F12" s="12">
        <v>27.1</v>
      </c>
      <c r="G12" s="18">
        <f t="shared" ref="G12:G52" si="9">E12-F12</f>
        <v>9.9999999999997868E-2</v>
      </c>
      <c r="H12" s="12">
        <v>27.2</v>
      </c>
      <c r="I12" s="12">
        <v>27.4</v>
      </c>
      <c r="J12" s="18">
        <f t="shared" ref="J12:J52" si="10">H12-I12</f>
        <v>-0.19999999999999929</v>
      </c>
      <c r="K12" s="12">
        <v>28.5</v>
      </c>
      <c r="L12" s="12">
        <v>28.3</v>
      </c>
      <c r="M12" s="18">
        <f t="shared" ref="M12:M51" si="11">K12-L12</f>
        <v>0.19999999999999929</v>
      </c>
      <c r="N12" s="28">
        <v>17.5</v>
      </c>
      <c r="O12" s="16">
        <v>4</v>
      </c>
    </row>
    <row r="13" spans="1:15" x14ac:dyDescent="0.25">
      <c r="A13" s="27">
        <v>30</v>
      </c>
      <c r="B13" s="12">
        <v>26.6</v>
      </c>
      <c r="C13" s="12">
        <v>27</v>
      </c>
      <c r="D13" s="18">
        <f t="shared" si="8"/>
        <v>-0.39999999999999858</v>
      </c>
      <c r="E13" s="12">
        <v>26.4</v>
      </c>
      <c r="F13" s="12">
        <v>25.8</v>
      </c>
      <c r="G13" s="18">
        <f t="shared" si="9"/>
        <v>0.59999999999999787</v>
      </c>
      <c r="H13" s="12">
        <v>26.2</v>
      </c>
      <c r="I13" s="12">
        <v>26.1</v>
      </c>
      <c r="J13" s="18">
        <f t="shared" si="10"/>
        <v>9.9999999999997868E-2</v>
      </c>
      <c r="K13" s="12">
        <v>28</v>
      </c>
      <c r="L13" s="12">
        <v>27.6</v>
      </c>
      <c r="M13" s="18">
        <f t="shared" si="11"/>
        <v>0.39999999999999858</v>
      </c>
      <c r="N13" s="28">
        <v>17.5</v>
      </c>
      <c r="O13" s="16">
        <v>4</v>
      </c>
    </row>
    <row r="14" spans="1:15" x14ac:dyDescent="0.25">
      <c r="A14" s="27">
        <v>40</v>
      </c>
      <c r="B14" s="12">
        <v>27.1</v>
      </c>
      <c r="C14" s="12">
        <v>27.8</v>
      </c>
      <c r="D14" s="18">
        <f t="shared" si="8"/>
        <v>-0.69999999999999929</v>
      </c>
      <c r="E14" s="12">
        <v>27.8</v>
      </c>
      <c r="F14" s="12">
        <v>27.7</v>
      </c>
      <c r="G14" s="18">
        <f t="shared" si="9"/>
        <v>0.10000000000000142</v>
      </c>
      <c r="H14" s="12">
        <v>27.8</v>
      </c>
      <c r="I14" s="12">
        <v>27.7</v>
      </c>
      <c r="J14" s="18">
        <f t="shared" si="10"/>
        <v>0.10000000000000142</v>
      </c>
      <c r="K14" s="12">
        <v>28.1</v>
      </c>
      <c r="L14" s="12">
        <v>27.5</v>
      </c>
      <c r="M14" s="18">
        <f t="shared" si="11"/>
        <v>0.60000000000000142</v>
      </c>
      <c r="N14" s="28">
        <v>17.5</v>
      </c>
      <c r="O14" s="16">
        <v>4</v>
      </c>
    </row>
    <row r="15" spans="1:15" x14ac:dyDescent="0.25">
      <c r="A15" s="27">
        <v>50</v>
      </c>
      <c r="B15" s="12">
        <v>27.1</v>
      </c>
      <c r="C15" s="12">
        <v>27.7</v>
      </c>
      <c r="D15" s="18">
        <f t="shared" si="8"/>
        <v>-0.59999999999999787</v>
      </c>
      <c r="E15" s="13">
        <v>28.1</v>
      </c>
      <c r="F15" s="13">
        <v>28.2</v>
      </c>
      <c r="G15" s="18">
        <f t="shared" si="9"/>
        <v>-9.9999999999997868E-2</v>
      </c>
      <c r="H15" s="12">
        <v>28</v>
      </c>
      <c r="I15" s="12">
        <v>27.7</v>
      </c>
      <c r="J15" s="18">
        <f t="shared" si="10"/>
        <v>0.30000000000000071</v>
      </c>
      <c r="K15" s="12">
        <v>28.7</v>
      </c>
      <c r="L15" s="12">
        <v>28.5</v>
      </c>
      <c r="M15" s="18">
        <f t="shared" si="11"/>
        <v>0.19999999999999929</v>
      </c>
      <c r="N15" s="28">
        <v>17.5</v>
      </c>
      <c r="O15" s="16">
        <v>4</v>
      </c>
    </row>
    <row r="16" spans="1:15" x14ac:dyDescent="0.25">
      <c r="A16" s="27">
        <v>60</v>
      </c>
      <c r="B16" s="12">
        <v>27.4</v>
      </c>
      <c r="C16" s="12">
        <v>28.2</v>
      </c>
      <c r="D16" s="18">
        <f t="shared" si="8"/>
        <v>-0.80000000000000071</v>
      </c>
      <c r="E16" s="12">
        <v>27.8</v>
      </c>
      <c r="F16" s="12">
        <v>27.8</v>
      </c>
      <c r="G16" s="18">
        <f t="shared" si="9"/>
        <v>0</v>
      </c>
      <c r="H16" s="12">
        <v>26.7</v>
      </c>
      <c r="I16" s="12">
        <v>26.6</v>
      </c>
      <c r="J16" s="18">
        <f t="shared" si="10"/>
        <v>9.9999999999997868E-2</v>
      </c>
      <c r="K16" s="12">
        <v>29.9</v>
      </c>
      <c r="L16" s="12">
        <v>29</v>
      </c>
      <c r="M16" s="18">
        <f t="shared" si="11"/>
        <v>0.89999999999999858</v>
      </c>
      <c r="N16" s="28">
        <v>19.399999999999999</v>
      </c>
      <c r="O16" s="16">
        <v>4</v>
      </c>
    </row>
    <row r="17" spans="1:15" x14ac:dyDescent="0.25">
      <c r="A17" s="27">
        <v>70</v>
      </c>
      <c r="B17" s="12">
        <v>27.5</v>
      </c>
      <c r="C17" s="12">
        <v>28.2</v>
      </c>
      <c r="D17" s="18">
        <f t="shared" si="8"/>
        <v>-0.69999999999999929</v>
      </c>
      <c r="E17" s="12">
        <v>28.1</v>
      </c>
      <c r="F17" s="12">
        <v>28.4</v>
      </c>
      <c r="G17" s="18">
        <f t="shared" si="9"/>
        <v>-0.29999999999999716</v>
      </c>
      <c r="H17" s="12">
        <v>28.2</v>
      </c>
      <c r="I17" s="12">
        <v>28.2</v>
      </c>
      <c r="J17" s="18">
        <f t="shared" si="10"/>
        <v>0</v>
      </c>
      <c r="K17" s="12">
        <v>30</v>
      </c>
      <c r="L17" s="12">
        <v>29.2</v>
      </c>
      <c r="M17" s="18">
        <f t="shared" si="11"/>
        <v>0.80000000000000071</v>
      </c>
      <c r="N17" s="28">
        <v>19.399999999999999</v>
      </c>
      <c r="O17" s="16">
        <v>4</v>
      </c>
    </row>
    <row r="18" spans="1:15" x14ac:dyDescent="0.25">
      <c r="A18" s="27">
        <v>80</v>
      </c>
      <c r="B18" s="14">
        <v>27.8</v>
      </c>
      <c r="C18" s="14">
        <v>29</v>
      </c>
      <c r="D18" s="18">
        <f t="shared" si="8"/>
        <v>-1.1999999999999993</v>
      </c>
      <c r="E18" s="14">
        <v>28.1</v>
      </c>
      <c r="F18" s="14">
        <v>28.8</v>
      </c>
      <c r="G18" s="18">
        <f t="shared" si="9"/>
        <v>-0.69999999999999929</v>
      </c>
      <c r="H18" s="12">
        <v>27.7</v>
      </c>
      <c r="I18" s="12">
        <v>27.8</v>
      </c>
      <c r="J18" s="18">
        <f t="shared" si="10"/>
        <v>-0.10000000000000142</v>
      </c>
      <c r="K18" s="12">
        <v>30</v>
      </c>
      <c r="L18" s="12">
        <v>29.6</v>
      </c>
      <c r="M18" s="18">
        <f t="shared" si="11"/>
        <v>0.39999999999999858</v>
      </c>
      <c r="N18" s="28">
        <v>19.399999999999999</v>
      </c>
      <c r="O18" s="16">
        <v>4</v>
      </c>
    </row>
    <row r="19" spans="1:15" x14ac:dyDescent="0.25">
      <c r="A19" s="27">
        <v>90</v>
      </c>
      <c r="B19" s="14">
        <v>28</v>
      </c>
      <c r="C19" s="14">
        <v>28.6</v>
      </c>
      <c r="D19" s="18">
        <f t="shared" si="8"/>
        <v>-0.60000000000000142</v>
      </c>
      <c r="E19" s="14">
        <v>28.2</v>
      </c>
      <c r="F19" s="14">
        <v>27.8</v>
      </c>
      <c r="G19" s="18">
        <f t="shared" si="9"/>
        <v>0.39999999999999858</v>
      </c>
      <c r="H19" s="12">
        <v>28.4</v>
      </c>
      <c r="I19" s="12">
        <v>27.9</v>
      </c>
      <c r="J19" s="18">
        <f t="shared" si="10"/>
        <v>0.5</v>
      </c>
      <c r="K19" s="12">
        <v>30</v>
      </c>
      <c r="L19" s="12">
        <v>30.1</v>
      </c>
      <c r="M19" s="18">
        <f t="shared" si="11"/>
        <v>-0.10000000000000142</v>
      </c>
      <c r="N19" s="28">
        <v>15.4</v>
      </c>
      <c r="O19" s="16">
        <v>4</v>
      </c>
    </row>
    <row r="20" spans="1:15" x14ac:dyDescent="0.25">
      <c r="A20" s="27">
        <v>100</v>
      </c>
      <c r="B20" s="12">
        <v>28.1</v>
      </c>
      <c r="C20" s="12">
        <v>28.1</v>
      </c>
      <c r="D20" s="18">
        <f t="shared" si="8"/>
        <v>0</v>
      </c>
      <c r="E20" s="12">
        <v>28.9</v>
      </c>
      <c r="F20" s="12">
        <v>28.2</v>
      </c>
      <c r="G20" s="18">
        <f t="shared" si="9"/>
        <v>0.69999999999999929</v>
      </c>
      <c r="H20" s="12">
        <v>28.6</v>
      </c>
      <c r="I20" s="12">
        <v>28</v>
      </c>
      <c r="J20" s="18">
        <f t="shared" si="10"/>
        <v>0.60000000000000142</v>
      </c>
      <c r="K20" s="12">
        <v>30</v>
      </c>
      <c r="L20" s="12">
        <v>29</v>
      </c>
      <c r="M20" s="18">
        <f t="shared" si="11"/>
        <v>1</v>
      </c>
      <c r="N20" s="28">
        <v>15.4</v>
      </c>
      <c r="O20" s="16">
        <v>4</v>
      </c>
    </row>
    <row r="21" spans="1:15" ht="15.75" thickBot="1" x14ac:dyDescent="0.3">
      <c r="A21" s="29">
        <v>110</v>
      </c>
      <c r="B21" s="30">
        <v>28.1</v>
      </c>
      <c r="C21" s="30">
        <v>28.2</v>
      </c>
      <c r="D21" s="31">
        <f t="shared" si="8"/>
        <v>-9.9999999999997868E-2</v>
      </c>
      <c r="E21" s="30">
        <v>28.7</v>
      </c>
      <c r="F21" s="30">
        <v>27.8</v>
      </c>
      <c r="G21" s="31">
        <f t="shared" si="9"/>
        <v>0.89999999999999858</v>
      </c>
      <c r="H21" s="30">
        <v>28.7</v>
      </c>
      <c r="I21" s="30">
        <v>27.8</v>
      </c>
      <c r="J21" s="31">
        <f t="shared" si="10"/>
        <v>0.89999999999999858</v>
      </c>
      <c r="K21" s="30">
        <v>30.4</v>
      </c>
      <c r="L21" s="30">
        <v>29.2</v>
      </c>
      <c r="M21" s="31">
        <f t="shared" si="11"/>
        <v>1.1999999999999993</v>
      </c>
      <c r="N21" s="32">
        <v>15.4</v>
      </c>
      <c r="O21" s="16">
        <v>4</v>
      </c>
    </row>
    <row r="22" spans="1:15" x14ac:dyDescent="0.25">
      <c r="A22" s="23">
        <v>120</v>
      </c>
      <c r="B22" s="24">
        <v>27.9</v>
      </c>
      <c r="C22" s="24">
        <v>28.2</v>
      </c>
      <c r="D22" s="25">
        <f t="shared" si="8"/>
        <v>-0.30000000000000071</v>
      </c>
      <c r="E22" s="24">
        <v>28</v>
      </c>
      <c r="F22" s="24">
        <v>27.8</v>
      </c>
      <c r="G22" s="25">
        <f t="shared" si="9"/>
        <v>0.19999999999999929</v>
      </c>
      <c r="H22" s="24">
        <v>28.2</v>
      </c>
      <c r="I22" s="24">
        <v>27.8</v>
      </c>
      <c r="J22" s="25">
        <f t="shared" si="10"/>
        <v>0.39999999999999858</v>
      </c>
      <c r="K22" s="24">
        <v>29.4</v>
      </c>
      <c r="L22" s="24">
        <v>29</v>
      </c>
      <c r="M22" s="25">
        <f t="shared" si="11"/>
        <v>0.39999999999999858</v>
      </c>
      <c r="N22" s="26">
        <v>13.1</v>
      </c>
      <c r="O22" s="16">
        <v>3</v>
      </c>
    </row>
    <row r="23" spans="1:15" x14ac:dyDescent="0.25">
      <c r="A23" s="27">
        <v>130</v>
      </c>
      <c r="B23" s="12">
        <v>27.5</v>
      </c>
      <c r="C23" s="12">
        <v>27.9</v>
      </c>
      <c r="D23" s="18">
        <f t="shared" si="8"/>
        <v>-0.39999999999999858</v>
      </c>
      <c r="E23" s="12">
        <v>27.9</v>
      </c>
      <c r="F23" s="12">
        <v>27.7</v>
      </c>
      <c r="G23" s="18">
        <f t="shared" si="9"/>
        <v>0.19999999999999929</v>
      </c>
      <c r="H23" s="12">
        <v>28</v>
      </c>
      <c r="I23" s="12">
        <v>27.6</v>
      </c>
      <c r="J23" s="18">
        <f t="shared" si="10"/>
        <v>0.39999999999999858</v>
      </c>
      <c r="K23" s="12">
        <v>29.4</v>
      </c>
      <c r="L23" s="12">
        <v>28.9</v>
      </c>
      <c r="M23" s="18">
        <f t="shared" si="11"/>
        <v>0.5</v>
      </c>
      <c r="N23" s="28">
        <v>13.1</v>
      </c>
      <c r="O23" s="16">
        <v>3</v>
      </c>
    </row>
    <row r="24" spans="1:15" x14ac:dyDescent="0.25">
      <c r="A24" s="27">
        <v>140</v>
      </c>
      <c r="B24" s="12">
        <v>27.5</v>
      </c>
      <c r="C24" s="12">
        <v>28</v>
      </c>
      <c r="D24" s="18">
        <f t="shared" si="8"/>
        <v>-0.5</v>
      </c>
      <c r="E24" s="12">
        <v>27.8</v>
      </c>
      <c r="F24" s="12">
        <v>27.5</v>
      </c>
      <c r="G24" s="18">
        <f t="shared" si="9"/>
        <v>0.30000000000000071</v>
      </c>
      <c r="H24" s="12">
        <v>27.5</v>
      </c>
      <c r="I24" s="12">
        <v>27</v>
      </c>
      <c r="J24" s="18">
        <f t="shared" si="10"/>
        <v>0.5</v>
      </c>
      <c r="K24" s="12">
        <v>28.7</v>
      </c>
      <c r="L24" s="12">
        <v>28</v>
      </c>
      <c r="M24" s="18">
        <f t="shared" si="11"/>
        <v>0.69999999999999929</v>
      </c>
      <c r="N24" s="28">
        <v>13.1</v>
      </c>
      <c r="O24" s="16">
        <v>3</v>
      </c>
    </row>
    <row r="25" spans="1:15" x14ac:dyDescent="0.25">
      <c r="A25" s="27">
        <v>150</v>
      </c>
      <c r="B25" s="12">
        <v>27.3</v>
      </c>
      <c r="C25" s="12">
        <v>27.8</v>
      </c>
      <c r="D25" s="18">
        <f t="shared" si="8"/>
        <v>-0.5</v>
      </c>
      <c r="E25" s="12">
        <v>27.5</v>
      </c>
      <c r="F25" s="12">
        <v>27.1</v>
      </c>
      <c r="G25" s="18">
        <f t="shared" si="9"/>
        <v>0.39999999999999858</v>
      </c>
      <c r="H25" s="12">
        <v>28</v>
      </c>
      <c r="I25" s="12">
        <v>27.6</v>
      </c>
      <c r="J25" s="18">
        <f t="shared" si="10"/>
        <v>0.39999999999999858</v>
      </c>
      <c r="K25" s="12">
        <v>29.5</v>
      </c>
      <c r="L25" s="12">
        <v>28.5</v>
      </c>
      <c r="M25" s="18">
        <f t="shared" si="11"/>
        <v>1</v>
      </c>
      <c r="N25" s="28">
        <v>13.1</v>
      </c>
      <c r="O25" s="16">
        <v>3</v>
      </c>
    </row>
    <row r="26" spans="1:15" x14ac:dyDescent="0.25">
      <c r="A26" s="27">
        <v>160</v>
      </c>
      <c r="B26" s="12">
        <v>27.3</v>
      </c>
      <c r="C26" s="12">
        <v>28</v>
      </c>
      <c r="D26" s="18">
        <f t="shared" si="8"/>
        <v>-0.69999999999999929</v>
      </c>
      <c r="E26" s="12">
        <v>27.5</v>
      </c>
      <c r="F26" s="12">
        <v>27.6</v>
      </c>
      <c r="G26" s="18">
        <f t="shared" si="9"/>
        <v>-0.10000000000000142</v>
      </c>
      <c r="H26" s="12">
        <v>27.3</v>
      </c>
      <c r="I26" s="12">
        <v>27.1</v>
      </c>
      <c r="J26" s="18">
        <f t="shared" si="10"/>
        <v>0.19999999999999929</v>
      </c>
      <c r="K26" s="12">
        <v>29.2</v>
      </c>
      <c r="L26" s="12">
        <v>28.5</v>
      </c>
      <c r="M26" s="18">
        <f t="shared" si="11"/>
        <v>0.69999999999999929</v>
      </c>
      <c r="N26" s="28">
        <v>13.1</v>
      </c>
      <c r="O26" s="16">
        <v>3</v>
      </c>
    </row>
    <row r="27" spans="1:15" x14ac:dyDescent="0.25">
      <c r="A27" s="27">
        <v>170</v>
      </c>
      <c r="B27" s="12">
        <v>27.3</v>
      </c>
      <c r="C27" s="12">
        <v>27.7</v>
      </c>
      <c r="D27" s="18">
        <f t="shared" si="8"/>
        <v>-0.39999999999999858</v>
      </c>
      <c r="E27" s="12">
        <v>26.4</v>
      </c>
      <c r="F27" s="12">
        <v>26.6</v>
      </c>
      <c r="G27" s="18">
        <f t="shared" si="9"/>
        <v>-0.20000000000000284</v>
      </c>
      <c r="H27" s="12">
        <v>27.2</v>
      </c>
      <c r="I27" s="12">
        <v>27.5</v>
      </c>
      <c r="J27" s="18">
        <f t="shared" si="10"/>
        <v>-0.30000000000000071</v>
      </c>
      <c r="K27" s="12">
        <v>29</v>
      </c>
      <c r="L27" s="12">
        <v>28.5</v>
      </c>
      <c r="M27" s="18">
        <f t="shared" si="11"/>
        <v>0.5</v>
      </c>
      <c r="N27" s="28">
        <v>13.1</v>
      </c>
      <c r="O27" s="16">
        <v>3</v>
      </c>
    </row>
    <row r="28" spans="1:15" x14ac:dyDescent="0.25">
      <c r="A28" s="27">
        <v>180</v>
      </c>
      <c r="B28" s="12">
        <v>27.3</v>
      </c>
      <c r="C28" s="12">
        <v>27.5</v>
      </c>
      <c r="D28" s="18">
        <f t="shared" si="8"/>
        <v>-0.19999999999999929</v>
      </c>
      <c r="E28" s="12">
        <v>27.7</v>
      </c>
      <c r="F28" s="12">
        <v>27.8</v>
      </c>
      <c r="G28" s="18">
        <f t="shared" si="9"/>
        <v>-0.10000000000000142</v>
      </c>
      <c r="H28" s="12">
        <v>27.3</v>
      </c>
      <c r="I28" s="12">
        <v>27</v>
      </c>
      <c r="J28" s="18">
        <f t="shared" si="10"/>
        <v>0.30000000000000071</v>
      </c>
      <c r="K28" s="12">
        <v>28.4</v>
      </c>
      <c r="L28" s="12">
        <v>28.4</v>
      </c>
      <c r="M28" s="18">
        <f t="shared" si="11"/>
        <v>0</v>
      </c>
      <c r="N28" s="28">
        <v>13.1</v>
      </c>
      <c r="O28" s="16">
        <v>3</v>
      </c>
    </row>
    <row r="29" spans="1:15" x14ac:dyDescent="0.25">
      <c r="A29" s="27">
        <v>190</v>
      </c>
      <c r="B29" s="12">
        <v>27.2</v>
      </c>
      <c r="C29" s="12">
        <v>27.4</v>
      </c>
      <c r="D29" s="18">
        <f t="shared" si="8"/>
        <v>-0.19999999999999929</v>
      </c>
      <c r="E29" s="12">
        <v>27.5</v>
      </c>
      <c r="F29" s="12">
        <v>27.2</v>
      </c>
      <c r="G29" s="18">
        <f t="shared" si="9"/>
        <v>0.30000000000000071</v>
      </c>
      <c r="H29" s="12">
        <v>27.5</v>
      </c>
      <c r="I29" s="12">
        <v>27.1</v>
      </c>
      <c r="J29" s="18">
        <f t="shared" si="10"/>
        <v>0.39999999999999858</v>
      </c>
      <c r="K29" s="12">
        <v>29</v>
      </c>
      <c r="L29" s="12">
        <v>28.4</v>
      </c>
      <c r="M29" s="18">
        <f t="shared" si="11"/>
        <v>0.60000000000000142</v>
      </c>
      <c r="N29" s="28">
        <v>11.5</v>
      </c>
      <c r="O29" s="16">
        <v>3</v>
      </c>
    </row>
    <row r="30" spans="1:15" x14ac:dyDescent="0.25">
      <c r="A30" s="27">
        <v>200</v>
      </c>
      <c r="B30" s="12">
        <v>27.3</v>
      </c>
      <c r="C30" s="12">
        <v>27.6</v>
      </c>
      <c r="D30" s="18">
        <f t="shared" si="8"/>
        <v>-0.30000000000000071</v>
      </c>
      <c r="E30" s="12">
        <v>27.8</v>
      </c>
      <c r="F30" s="12">
        <v>27.6</v>
      </c>
      <c r="G30" s="18">
        <f t="shared" si="9"/>
        <v>0.19999999999999929</v>
      </c>
      <c r="H30" s="12">
        <v>27.1</v>
      </c>
      <c r="I30" s="12">
        <v>26.8</v>
      </c>
      <c r="J30" s="18">
        <f t="shared" si="10"/>
        <v>0.30000000000000071</v>
      </c>
      <c r="K30" s="12">
        <v>28.9</v>
      </c>
      <c r="L30" s="12">
        <v>28.5</v>
      </c>
      <c r="M30" s="18">
        <f t="shared" si="11"/>
        <v>0.39999999999999858</v>
      </c>
      <c r="N30" s="28">
        <v>11.5</v>
      </c>
      <c r="O30" s="16">
        <v>3</v>
      </c>
    </row>
    <row r="31" spans="1:15" ht="15.75" thickBot="1" x14ac:dyDescent="0.3">
      <c r="A31" s="29">
        <v>210</v>
      </c>
      <c r="B31" s="30">
        <v>27.5</v>
      </c>
      <c r="C31" s="30">
        <v>27.6</v>
      </c>
      <c r="D31" s="31">
        <f t="shared" si="8"/>
        <v>-0.10000000000000142</v>
      </c>
      <c r="E31" s="30">
        <v>28</v>
      </c>
      <c r="F31" s="30">
        <v>27.5</v>
      </c>
      <c r="G31" s="31">
        <f t="shared" si="9"/>
        <v>0.5</v>
      </c>
      <c r="H31" s="30">
        <v>27.2</v>
      </c>
      <c r="I31" s="30">
        <v>26.7</v>
      </c>
      <c r="J31" s="31">
        <f t="shared" si="10"/>
        <v>0.5</v>
      </c>
      <c r="K31" s="30">
        <v>28.9</v>
      </c>
      <c r="L31" s="30">
        <v>28.1</v>
      </c>
      <c r="M31" s="31">
        <f t="shared" si="11"/>
        <v>0.79999999999999716</v>
      </c>
      <c r="N31" s="32">
        <v>11.5</v>
      </c>
      <c r="O31" s="16">
        <v>3</v>
      </c>
    </row>
    <row r="32" spans="1:15" x14ac:dyDescent="0.25">
      <c r="A32" s="20">
        <v>220</v>
      </c>
      <c r="B32" s="20">
        <v>27.2</v>
      </c>
      <c r="C32" s="20">
        <v>27.6</v>
      </c>
      <c r="D32" s="21">
        <f t="shared" si="8"/>
        <v>-0.40000000000000213</v>
      </c>
      <c r="E32" s="20">
        <v>26.5</v>
      </c>
      <c r="F32" s="20">
        <v>26.1</v>
      </c>
      <c r="G32" s="21">
        <f t="shared" si="9"/>
        <v>0.39999999999999858</v>
      </c>
      <c r="H32" s="20">
        <v>27.2</v>
      </c>
      <c r="I32" s="20">
        <v>27</v>
      </c>
      <c r="J32" s="21">
        <f t="shared" si="10"/>
        <v>0.19999999999999929</v>
      </c>
      <c r="K32" s="20">
        <v>28.9</v>
      </c>
      <c r="L32" s="20">
        <v>28.1</v>
      </c>
      <c r="M32" s="21">
        <f t="shared" si="11"/>
        <v>0.79999999999999716</v>
      </c>
      <c r="N32" s="22">
        <v>8</v>
      </c>
      <c r="O32" s="16">
        <v>2</v>
      </c>
    </row>
    <row r="33" spans="1:15" x14ac:dyDescent="0.25">
      <c r="A33" s="12">
        <v>230</v>
      </c>
      <c r="B33" s="12">
        <v>26.7</v>
      </c>
      <c r="C33" s="12">
        <v>27.1</v>
      </c>
      <c r="D33" s="18">
        <f t="shared" si="8"/>
        <v>-0.40000000000000213</v>
      </c>
      <c r="E33" s="12">
        <v>27.4</v>
      </c>
      <c r="F33" s="12">
        <v>27.1</v>
      </c>
      <c r="G33" s="18">
        <f t="shared" si="9"/>
        <v>0.29999999999999716</v>
      </c>
      <c r="H33" s="12">
        <v>27.3</v>
      </c>
      <c r="I33" s="12">
        <v>27.2</v>
      </c>
      <c r="J33" s="18">
        <f t="shared" si="10"/>
        <v>0.10000000000000142</v>
      </c>
      <c r="K33" s="12">
        <v>28.5</v>
      </c>
      <c r="L33" s="12">
        <v>28</v>
      </c>
      <c r="M33" s="18">
        <f t="shared" si="11"/>
        <v>0.5</v>
      </c>
      <c r="N33" s="17">
        <v>8</v>
      </c>
      <c r="O33" s="16">
        <v>2</v>
      </c>
    </row>
    <row r="34" spans="1:15" x14ac:dyDescent="0.25">
      <c r="A34" s="12">
        <v>240</v>
      </c>
      <c r="B34" s="12">
        <v>26.8</v>
      </c>
      <c r="C34" s="12">
        <v>27.2</v>
      </c>
      <c r="D34" s="18">
        <f t="shared" si="8"/>
        <v>-0.39999999999999858</v>
      </c>
      <c r="E34" s="12">
        <v>27.4</v>
      </c>
      <c r="F34" s="12">
        <v>26.9</v>
      </c>
      <c r="G34" s="18">
        <f t="shared" si="9"/>
        <v>0.5</v>
      </c>
      <c r="H34" s="12">
        <v>27.3</v>
      </c>
      <c r="I34" s="12">
        <v>27.2</v>
      </c>
      <c r="J34" s="18">
        <f t="shared" si="10"/>
        <v>0.10000000000000142</v>
      </c>
      <c r="K34" s="12">
        <v>28.6</v>
      </c>
      <c r="L34" s="12">
        <v>28</v>
      </c>
      <c r="M34" s="18">
        <f t="shared" si="11"/>
        <v>0.60000000000000142</v>
      </c>
      <c r="N34" s="22">
        <v>8</v>
      </c>
      <c r="O34" s="16">
        <v>2</v>
      </c>
    </row>
    <row r="35" spans="1:15" x14ac:dyDescent="0.25">
      <c r="A35" s="12">
        <v>250</v>
      </c>
      <c r="B35" s="12">
        <v>26.6</v>
      </c>
      <c r="C35" s="12">
        <v>27</v>
      </c>
      <c r="D35" s="18">
        <f t="shared" si="8"/>
        <v>-0.39999999999999858</v>
      </c>
      <c r="E35" s="12">
        <v>27.2</v>
      </c>
      <c r="F35" s="12">
        <v>27</v>
      </c>
      <c r="G35" s="18">
        <f t="shared" si="9"/>
        <v>0.19999999999999929</v>
      </c>
      <c r="H35" s="12">
        <v>27.1</v>
      </c>
      <c r="I35" s="12">
        <v>26.8</v>
      </c>
      <c r="J35" s="18">
        <f t="shared" si="10"/>
        <v>0.30000000000000071</v>
      </c>
      <c r="K35" s="12">
        <v>28.5</v>
      </c>
      <c r="L35" s="12">
        <v>28</v>
      </c>
      <c r="M35" s="18">
        <f t="shared" si="11"/>
        <v>0.5</v>
      </c>
      <c r="N35" s="17">
        <v>8</v>
      </c>
      <c r="O35" s="16">
        <v>2</v>
      </c>
    </row>
    <row r="36" spans="1:15" x14ac:dyDescent="0.25">
      <c r="A36" s="12">
        <v>260</v>
      </c>
      <c r="B36" s="12">
        <v>26.7</v>
      </c>
      <c r="C36" s="12">
        <v>27.1</v>
      </c>
      <c r="D36" s="18">
        <f t="shared" si="8"/>
        <v>-0.40000000000000213</v>
      </c>
      <c r="E36" s="12">
        <v>27.1</v>
      </c>
      <c r="F36" s="12">
        <v>27.2</v>
      </c>
      <c r="G36" s="18">
        <f t="shared" si="9"/>
        <v>-9.9999999999997868E-2</v>
      </c>
      <c r="H36" s="12">
        <v>27</v>
      </c>
      <c r="I36" s="12">
        <v>26.8</v>
      </c>
      <c r="J36" s="18">
        <f t="shared" si="10"/>
        <v>0.19999999999999929</v>
      </c>
      <c r="K36" s="12">
        <v>28.4</v>
      </c>
      <c r="L36" s="12">
        <v>28</v>
      </c>
      <c r="M36" s="18">
        <f t="shared" si="11"/>
        <v>0.39999999999999858</v>
      </c>
      <c r="N36" s="22">
        <v>8</v>
      </c>
      <c r="O36" s="16">
        <v>2</v>
      </c>
    </row>
    <row r="37" spans="1:15" x14ac:dyDescent="0.25">
      <c r="A37" s="12">
        <v>270</v>
      </c>
      <c r="B37" s="12">
        <v>26.8</v>
      </c>
      <c r="C37" s="12">
        <v>27.2</v>
      </c>
      <c r="D37" s="18">
        <f t="shared" si="8"/>
        <v>-0.39999999999999858</v>
      </c>
      <c r="E37" s="12">
        <v>27.2</v>
      </c>
      <c r="F37" s="12">
        <v>27</v>
      </c>
      <c r="G37" s="18">
        <f t="shared" si="9"/>
        <v>0.19999999999999929</v>
      </c>
      <c r="H37" s="12">
        <v>27.1</v>
      </c>
      <c r="I37" s="12">
        <v>26.8</v>
      </c>
      <c r="J37" s="18">
        <f t="shared" si="10"/>
        <v>0.30000000000000071</v>
      </c>
      <c r="K37" s="12">
        <v>28.5</v>
      </c>
      <c r="L37" s="12">
        <v>28</v>
      </c>
      <c r="M37" s="18">
        <f t="shared" si="11"/>
        <v>0.5</v>
      </c>
      <c r="N37" s="17">
        <v>8</v>
      </c>
      <c r="O37" s="16">
        <v>2</v>
      </c>
    </row>
    <row r="38" spans="1:15" x14ac:dyDescent="0.25">
      <c r="A38" s="12">
        <v>280</v>
      </c>
      <c r="B38" s="12">
        <v>26.9</v>
      </c>
      <c r="C38" s="12">
        <v>26.9</v>
      </c>
      <c r="D38" s="18">
        <f t="shared" si="8"/>
        <v>0</v>
      </c>
      <c r="E38" s="12">
        <v>27.3</v>
      </c>
      <c r="F38" s="12">
        <v>27.5</v>
      </c>
      <c r="G38" s="18">
        <f t="shared" si="9"/>
        <v>-0.19999999999999929</v>
      </c>
      <c r="H38" s="12">
        <v>27.2</v>
      </c>
      <c r="I38" s="12">
        <v>26.9</v>
      </c>
      <c r="J38" s="18">
        <f t="shared" si="10"/>
        <v>0.30000000000000071</v>
      </c>
      <c r="K38" s="12">
        <v>28.5</v>
      </c>
      <c r="L38" s="12">
        <v>28.2</v>
      </c>
      <c r="M38" s="18">
        <f t="shared" si="11"/>
        <v>0.30000000000000071</v>
      </c>
      <c r="N38" s="17">
        <v>8</v>
      </c>
      <c r="O38" s="16">
        <v>2</v>
      </c>
    </row>
    <row r="39" spans="1:15" x14ac:dyDescent="0.25">
      <c r="A39" s="12">
        <v>290</v>
      </c>
      <c r="B39" s="12">
        <v>26.7</v>
      </c>
      <c r="C39" s="12">
        <v>27.2</v>
      </c>
      <c r="D39" s="18">
        <f t="shared" si="8"/>
        <v>-0.5</v>
      </c>
      <c r="E39" s="12">
        <v>27.5</v>
      </c>
      <c r="F39" s="12">
        <v>27.4</v>
      </c>
      <c r="G39" s="18">
        <f t="shared" si="9"/>
        <v>0.10000000000000142</v>
      </c>
      <c r="H39" s="12">
        <v>27.3</v>
      </c>
      <c r="I39" s="12">
        <v>27</v>
      </c>
      <c r="J39" s="18">
        <f t="shared" si="10"/>
        <v>0.30000000000000071</v>
      </c>
      <c r="K39" s="12">
        <v>28.2</v>
      </c>
      <c r="L39" s="12">
        <v>27.9</v>
      </c>
      <c r="M39" s="18">
        <f t="shared" si="11"/>
        <v>0.30000000000000071</v>
      </c>
      <c r="N39" s="17">
        <v>8</v>
      </c>
      <c r="O39" s="16">
        <v>2</v>
      </c>
    </row>
    <row r="40" spans="1:15" x14ac:dyDescent="0.25">
      <c r="A40" s="12">
        <v>300</v>
      </c>
      <c r="B40" s="12"/>
      <c r="C40" s="12"/>
      <c r="D40" s="18">
        <f t="shared" si="8"/>
        <v>0</v>
      </c>
      <c r="E40" s="12"/>
      <c r="F40" s="12"/>
      <c r="G40" s="18">
        <f t="shared" si="9"/>
        <v>0</v>
      </c>
      <c r="H40" s="12"/>
      <c r="I40" s="12"/>
      <c r="J40" s="18">
        <f t="shared" si="10"/>
        <v>0</v>
      </c>
      <c r="K40" s="12"/>
      <c r="L40" s="12"/>
      <c r="M40" s="18">
        <f t="shared" si="11"/>
        <v>0</v>
      </c>
      <c r="N40" s="17">
        <v>8.9</v>
      </c>
      <c r="O40" s="16">
        <v>2</v>
      </c>
    </row>
    <row r="41" spans="1:15" x14ac:dyDescent="0.25">
      <c r="A41" s="12">
        <v>310</v>
      </c>
      <c r="B41" s="12"/>
      <c r="C41" s="12"/>
      <c r="D41" s="18">
        <f t="shared" si="8"/>
        <v>0</v>
      </c>
      <c r="E41" s="12"/>
      <c r="F41" s="12"/>
      <c r="G41" s="18">
        <f t="shared" si="9"/>
        <v>0</v>
      </c>
      <c r="H41" s="12"/>
      <c r="I41" s="12"/>
      <c r="J41" s="18">
        <f t="shared" si="10"/>
        <v>0</v>
      </c>
      <c r="K41" s="12"/>
      <c r="L41" s="12"/>
      <c r="M41" s="18">
        <f t="shared" si="11"/>
        <v>0</v>
      </c>
      <c r="N41" s="17">
        <v>8.9</v>
      </c>
      <c r="O41" s="16">
        <v>2</v>
      </c>
    </row>
    <row r="42" spans="1:15" x14ac:dyDescent="0.25">
      <c r="A42" s="12">
        <v>320</v>
      </c>
      <c r="B42" s="12">
        <v>26.4</v>
      </c>
      <c r="C42" s="12">
        <v>26.8</v>
      </c>
      <c r="D42" s="18">
        <f t="shared" si="8"/>
        <v>-0.40000000000000213</v>
      </c>
      <c r="E42" s="12">
        <v>27.2</v>
      </c>
      <c r="F42" s="12">
        <v>27.4</v>
      </c>
      <c r="G42" s="18">
        <f t="shared" si="9"/>
        <v>-0.19999999999999929</v>
      </c>
      <c r="H42" s="12">
        <v>27.2</v>
      </c>
      <c r="I42" s="12">
        <v>27</v>
      </c>
      <c r="J42" s="18">
        <f t="shared" si="10"/>
        <v>0.19999999999999929</v>
      </c>
      <c r="K42" s="12">
        <v>28.5</v>
      </c>
      <c r="L42" s="12">
        <v>28.2</v>
      </c>
      <c r="M42" s="18">
        <f t="shared" si="11"/>
        <v>0.30000000000000071</v>
      </c>
      <c r="N42" s="17">
        <v>8.9</v>
      </c>
      <c r="O42" s="16">
        <v>2</v>
      </c>
    </row>
    <row r="43" spans="1:15" x14ac:dyDescent="0.25">
      <c r="A43" s="12">
        <v>330</v>
      </c>
      <c r="B43" s="12">
        <v>26.6</v>
      </c>
      <c r="C43" s="12">
        <v>27.1</v>
      </c>
      <c r="D43" s="18">
        <f t="shared" si="8"/>
        <v>-0.5</v>
      </c>
      <c r="E43" s="12">
        <v>27.2</v>
      </c>
      <c r="F43" s="12">
        <v>27.2</v>
      </c>
      <c r="G43" s="18">
        <f t="shared" si="9"/>
        <v>0</v>
      </c>
      <c r="H43" s="12">
        <v>27</v>
      </c>
      <c r="I43" s="12">
        <v>26.6</v>
      </c>
      <c r="J43" s="18">
        <f t="shared" si="10"/>
        <v>0.39999999999999858</v>
      </c>
      <c r="K43" s="12">
        <v>28.1</v>
      </c>
      <c r="L43" s="12">
        <v>28.2</v>
      </c>
      <c r="M43" s="18">
        <f t="shared" si="11"/>
        <v>-9.9999999999997868E-2</v>
      </c>
      <c r="N43" s="17">
        <v>8.9</v>
      </c>
      <c r="O43" s="16">
        <v>2</v>
      </c>
    </row>
    <row r="44" spans="1:15" x14ac:dyDescent="0.25">
      <c r="A44" s="12">
        <v>340</v>
      </c>
      <c r="B44" s="12">
        <v>26.5</v>
      </c>
      <c r="C44" s="12">
        <v>27</v>
      </c>
      <c r="D44" s="18">
        <f t="shared" si="8"/>
        <v>-0.5</v>
      </c>
      <c r="E44" s="12">
        <v>27.1</v>
      </c>
      <c r="F44" s="12">
        <v>26.9</v>
      </c>
      <c r="G44" s="18">
        <f t="shared" si="9"/>
        <v>0.20000000000000284</v>
      </c>
      <c r="H44" s="12">
        <v>26.9</v>
      </c>
      <c r="I44" s="12">
        <v>26.3</v>
      </c>
      <c r="J44" s="18">
        <f t="shared" si="10"/>
        <v>0.59999999999999787</v>
      </c>
      <c r="K44" s="12">
        <v>28.3</v>
      </c>
      <c r="L44" s="12">
        <v>28.2</v>
      </c>
      <c r="M44" s="18">
        <f t="shared" si="11"/>
        <v>0.10000000000000142</v>
      </c>
      <c r="N44" s="17">
        <v>8.9</v>
      </c>
      <c r="O44" s="16">
        <v>2</v>
      </c>
    </row>
    <row r="45" spans="1:15" x14ac:dyDescent="0.25">
      <c r="A45" s="12">
        <v>350</v>
      </c>
      <c r="B45" s="5">
        <v>26.7</v>
      </c>
      <c r="C45" s="5">
        <v>27.2</v>
      </c>
      <c r="D45" s="18">
        <f t="shared" si="8"/>
        <v>-0.5</v>
      </c>
      <c r="E45" s="5">
        <v>27.1</v>
      </c>
      <c r="F45" s="5">
        <v>27.2</v>
      </c>
      <c r="G45" s="18">
        <f t="shared" si="9"/>
        <v>-9.9999999999997868E-2</v>
      </c>
      <c r="H45" s="5">
        <v>27.2</v>
      </c>
      <c r="I45" s="5">
        <v>26.8</v>
      </c>
      <c r="J45" s="18">
        <f t="shared" si="10"/>
        <v>0.39999999999999858</v>
      </c>
      <c r="K45" s="5">
        <v>29</v>
      </c>
      <c r="L45" s="5">
        <v>28.4</v>
      </c>
      <c r="M45" s="18">
        <f t="shared" si="11"/>
        <v>0.60000000000000142</v>
      </c>
      <c r="N45" s="33">
        <v>10.199999999999999</v>
      </c>
      <c r="O45" s="16">
        <v>2</v>
      </c>
    </row>
    <row r="46" spans="1:15" x14ac:dyDescent="0.25">
      <c r="A46" s="12">
        <v>360</v>
      </c>
      <c r="B46" s="5">
        <v>26.7</v>
      </c>
      <c r="C46" s="5">
        <v>27.1</v>
      </c>
      <c r="D46" s="18">
        <f t="shared" si="8"/>
        <v>-0.40000000000000213</v>
      </c>
      <c r="E46" s="5">
        <v>26.3</v>
      </c>
      <c r="F46" s="5">
        <v>26.1</v>
      </c>
      <c r="G46" s="18">
        <f t="shared" si="9"/>
        <v>0.19999999999999929</v>
      </c>
      <c r="H46" s="5">
        <v>26.1</v>
      </c>
      <c r="I46" s="5">
        <v>26.2</v>
      </c>
      <c r="J46" s="18">
        <f t="shared" si="10"/>
        <v>-9.9999999999997868E-2</v>
      </c>
      <c r="K46" s="5">
        <v>27.7</v>
      </c>
      <c r="L46" s="5">
        <v>27.4</v>
      </c>
      <c r="M46" s="18">
        <f t="shared" si="11"/>
        <v>0.30000000000000071</v>
      </c>
      <c r="N46" s="33">
        <v>10.199999999999999</v>
      </c>
      <c r="O46" s="16">
        <v>2</v>
      </c>
    </row>
    <row r="47" spans="1:15" x14ac:dyDescent="0.25">
      <c r="A47" s="12">
        <v>370</v>
      </c>
      <c r="B47" s="5">
        <v>26.7</v>
      </c>
      <c r="C47" s="5">
        <v>27.3</v>
      </c>
      <c r="D47" s="18">
        <f t="shared" si="8"/>
        <v>-0.60000000000000142</v>
      </c>
      <c r="E47" s="5">
        <v>26.7</v>
      </c>
      <c r="F47" s="5">
        <v>26.7</v>
      </c>
      <c r="G47" s="18">
        <f t="shared" si="9"/>
        <v>0</v>
      </c>
      <c r="H47" s="5">
        <v>26.6</v>
      </c>
      <c r="I47" s="5">
        <v>26.4</v>
      </c>
      <c r="J47" s="18">
        <f t="shared" si="10"/>
        <v>0.20000000000000284</v>
      </c>
      <c r="K47" s="5">
        <v>28.5</v>
      </c>
      <c r="L47" s="5">
        <v>28.2</v>
      </c>
      <c r="M47" s="18">
        <f t="shared" si="11"/>
        <v>0.30000000000000071</v>
      </c>
      <c r="N47" s="33">
        <v>10.199999999999999</v>
      </c>
      <c r="O47" s="16">
        <v>2</v>
      </c>
    </row>
    <row r="48" spans="1:15" x14ac:dyDescent="0.25">
      <c r="A48" s="12">
        <v>380</v>
      </c>
      <c r="B48" s="5"/>
      <c r="C48" s="5"/>
      <c r="D48" s="18">
        <f t="shared" si="8"/>
        <v>0</v>
      </c>
      <c r="E48" s="5"/>
      <c r="F48" s="5"/>
      <c r="G48" s="18">
        <f t="shared" si="9"/>
        <v>0</v>
      </c>
      <c r="H48" s="5"/>
      <c r="I48" s="5"/>
      <c r="J48" s="18">
        <f t="shared" si="10"/>
        <v>0</v>
      </c>
      <c r="K48" s="5"/>
      <c r="L48" s="5"/>
      <c r="M48" s="18">
        <f t="shared" si="11"/>
        <v>0</v>
      </c>
      <c r="N48" s="33">
        <v>10.199999999999999</v>
      </c>
      <c r="O48" s="16">
        <v>2</v>
      </c>
    </row>
    <row r="49" spans="1:15" x14ac:dyDescent="0.25">
      <c r="A49" s="12">
        <v>390</v>
      </c>
      <c r="B49" s="5"/>
      <c r="C49" s="5"/>
      <c r="D49" s="18">
        <f t="shared" si="8"/>
        <v>0</v>
      </c>
      <c r="E49" s="5"/>
      <c r="F49" s="5"/>
      <c r="G49" s="18">
        <f t="shared" si="9"/>
        <v>0</v>
      </c>
      <c r="H49" s="5"/>
      <c r="I49" s="5"/>
      <c r="J49" s="18">
        <f t="shared" si="10"/>
        <v>0</v>
      </c>
      <c r="K49" s="5"/>
      <c r="L49" s="5"/>
      <c r="M49" s="18">
        <f t="shared" si="11"/>
        <v>0</v>
      </c>
      <c r="N49" s="33">
        <v>10.199999999999999</v>
      </c>
      <c r="O49" s="16">
        <v>2</v>
      </c>
    </row>
    <row r="50" spans="1:15" x14ac:dyDescent="0.25">
      <c r="A50" s="12">
        <v>400</v>
      </c>
      <c r="B50" s="5"/>
      <c r="C50" s="5"/>
      <c r="D50" s="18">
        <f t="shared" si="8"/>
        <v>0</v>
      </c>
      <c r="E50" s="5"/>
      <c r="F50" s="5"/>
      <c r="G50" s="18">
        <f t="shared" si="9"/>
        <v>0</v>
      </c>
      <c r="H50" s="5"/>
      <c r="I50" s="5"/>
      <c r="J50" s="18">
        <f t="shared" si="10"/>
        <v>0</v>
      </c>
      <c r="K50" s="5"/>
      <c r="L50" s="5"/>
      <c r="M50" s="18">
        <f t="shared" si="11"/>
        <v>0</v>
      </c>
      <c r="N50" s="33"/>
      <c r="O50" s="16">
        <v>2</v>
      </c>
    </row>
    <row r="51" spans="1:15" x14ac:dyDescent="0.25">
      <c r="A51" s="12">
        <v>410</v>
      </c>
      <c r="B51" s="5"/>
      <c r="C51" s="5"/>
      <c r="D51" s="18">
        <f t="shared" si="8"/>
        <v>0</v>
      </c>
      <c r="E51" s="5"/>
      <c r="F51" s="5"/>
      <c r="G51" s="18">
        <f t="shared" si="9"/>
        <v>0</v>
      </c>
      <c r="H51" s="5"/>
      <c r="I51" s="5"/>
      <c r="J51" s="18">
        <f t="shared" si="10"/>
        <v>0</v>
      </c>
      <c r="K51" s="5"/>
      <c r="L51" s="5"/>
      <c r="M51" s="18">
        <f t="shared" si="11"/>
        <v>0</v>
      </c>
      <c r="N51" s="33"/>
    </row>
    <row r="52" spans="1:15" x14ac:dyDescent="0.25">
      <c r="D52" s="21">
        <f t="shared" si="8"/>
        <v>0</v>
      </c>
      <c r="G52" s="21">
        <f t="shared" si="9"/>
        <v>0</v>
      </c>
      <c r="J52" s="21">
        <f t="shared" si="10"/>
        <v>0</v>
      </c>
    </row>
  </sheetData>
  <conditionalFormatting sqref="G10:G30">
    <cfRule type="dataBar" priority="7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{86A424D9-E12B-4F4D-A7D6-7E81A71F431E}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{FBED8FB5-15C8-4C6F-B7B2-202034D0FB0C}</x14:id>
        </ext>
      </extLst>
    </cfRule>
  </conditionalFormatting>
  <conditionalFormatting sqref="G10:G5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{C41385EB-EDE1-4ABB-80D4-47C7AB26CED7}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{AFF3F001-32CC-4B36-B650-4876066AFE13}</x14:id>
        </ext>
      </extLst>
    </cfRule>
  </conditionalFormatting>
  <conditionalFormatting sqref="J10:J5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{3A9787B1-19FD-4C00-80F0-4C5D620EBF73}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A424D9-E12B-4F4D-A7D6-7E81A71F43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BED8FB5-15C8-4C6F-B7B2-202034D0FB0C}">
            <x14:dataBar minLength="0" maxLength="100">
              <x14:cfvo type="autoMin"/>
              <x14:cfvo type="autoMax"/>
              <x14:negativeFillColor theme="5" tint="0.59999389629810485"/>
              <x14:axisColor rgb="FF000000"/>
            </x14:dataBar>
          </x14:cfRule>
          <xm:sqref>G10:G30</xm:sqref>
        </x14:conditionalFormatting>
        <x14:conditionalFormatting xmlns:xm="http://schemas.microsoft.com/office/excel/2006/main">
          <x14:cfRule type="dataBar" id="{C41385EB-EDE1-4ABB-80D4-47C7AB26CE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FF3F001-32CC-4B36-B650-4876066AFE13}">
            <x14:dataBar minLength="0" maxLength="100">
              <x14:cfvo type="autoMin"/>
              <x14:cfvo type="autoMax"/>
              <x14:negativeFillColor theme="5" tint="0.59999389629810485"/>
              <x14:axisColor rgb="FF000000"/>
            </x14:dataBar>
          </x14:cfRule>
          <xm:sqref>G10:G52</xm:sqref>
        </x14:conditionalFormatting>
        <x14:conditionalFormatting xmlns:xm="http://schemas.microsoft.com/office/excel/2006/main">
          <x14:cfRule type="dataBar" id="{3A9787B1-19FD-4C00-80F0-4C5D620EBF73}">
            <x14:dataBar minLength="0" maxLength="100">
              <x14:cfvo type="autoMin"/>
              <x14:cfvo type="autoMax"/>
              <x14:negativeFillColor theme="5" tint="0.59999389629810485"/>
              <x14:axisColor rgb="FF000000"/>
            </x14:dataBar>
          </x14:cfRule>
          <xm:sqref>J10:J52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7" sqref="F2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ugurm</dc:creator>
  <cp:lastModifiedBy>ugurm</cp:lastModifiedBy>
  <dcterms:created xsi:type="dcterms:W3CDTF">2019-05-11T08:41:10Z</dcterms:created>
  <dcterms:modified xsi:type="dcterms:W3CDTF">2019-05-13T17:18:18Z</dcterms:modified>
</cp:coreProperties>
</file>