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IMMD\Prototype\Test\kontrol kartı\encoder\"/>
    </mc:Choice>
  </mc:AlternateContent>
  <xr:revisionPtr revIDLastSave="0" documentId="8_{9B388B9F-B036-4595-B42B-C46BA139679E}" xr6:coauthVersionLast="36" xr6:coauthVersionMax="36" xr10:uidLastSave="{00000000-0000-0000-0000-000000000000}"/>
  <bookViews>
    <workbookView xWindow="930" yWindow="0" windowWidth="27870" windowHeight="12810" xr2:uid="{FCD5E094-D6CC-4825-B79E-52FBE06B71C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  <c r="G25" i="2" s="1"/>
  <c r="E25" i="2"/>
  <c r="K24" i="2"/>
  <c r="K25" i="2"/>
  <c r="K26" i="2"/>
  <c r="K27" i="2"/>
  <c r="K28" i="2"/>
  <c r="K29" i="2"/>
  <c r="K30" i="2"/>
  <c r="K23" i="2"/>
  <c r="G24" i="2"/>
  <c r="E24" i="2"/>
  <c r="D24" i="2"/>
  <c r="D23" i="2"/>
  <c r="E23" i="2"/>
  <c r="G2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3" i="2"/>
  <c r="D19" i="2"/>
  <c r="D18" i="2"/>
  <c r="D17" i="2"/>
  <c r="E17" i="2"/>
  <c r="E16" i="2"/>
  <c r="E15" i="2"/>
  <c r="D16" i="2"/>
  <c r="B6" i="1"/>
  <c r="B7" i="1" s="1"/>
  <c r="B8" i="1" s="1"/>
  <c r="B9" i="1" s="1"/>
  <c r="B30" i="1"/>
  <c r="B29" i="1"/>
  <c r="B28" i="1"/>
  <c r="B27" i="1"/>
  <c r="B26" i="1"/>
  <c r="B25" i="1"/>
  <c r="B24" i="1"/>
  <c r="B23" i="1"/>
  <c r="D15" i="2"/>
  <c r="D14" i="2"/>
  <c r="E14" i="2"/>
  <c r="D13" i="2"/>
  <c r="E13" i="2"/>
  <c r="D12" i="2"/>
  <c r="E12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3" i="2"/>
  <c r="E3" i="2"/>
  <c r="E15" i="1"/>
  <c r="E16" i="1"/>
  <c r="E17" i="1"/>
  <c r="E18" i="1"/>
  <c r="E19" i="1"/>
  <c r="E14" i="1"/>
  <c r="D14" i="1"/>
  <c r="D17" i="1"/>
  <c r="D18" i="1"/>
  <c r="D19" i="1"/>
  <c r="D16" i="1"/>
  <c r="D15" i="1"/>
  <c r="I7" i="1"/>
  <c r="I8" i="1" s="1"/>
  <c r="I9" i="1" s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J7" i="1"/>
  <c r="J8" i="1" s="1"/>
  <c r="J9" i="1" s="1"/>
  <c r="K7" i="1"/>
  <c r="K8" i="1" s="1"/>
  <c r="K9" i="1" s="1"/>
  <c r="L7" i="1"/>
  <c r="L8" i="1" s="1"/>
  <c r="L9" i="1" s="1"/>
  <c r="M7" i="1"/>
  <c r="M8" i="1" s="1"/>
  <c r="M9" i="1" s="1"/>
  <c r="C6" i="1"/>
  <c r="D6" i="1"/>
  <c r="E6" i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<sst xmlns="http://schemas.openxmlformats.org/spreadsheetml/2006/main" count="60" uniqueCount="26">
  <si>
    <t>RPM</t>
  </si>
  <si>
    <t>Rotation
per second</t>
  </si>
  <si>
    <t>POSCNT
per second</t>
  </si>
  <si>
    <t>Number Of Pulses</t>
  </si>
  <si>
    <t>µSecond
per POSCNT</t>
  </si>
  <si>
    <t>Index_Freq</t>
  </si>
  <si>
    <t>PWMs_Freq</t>
  </si>
  <si>
    <t>RPM_Observed</t>
  </si>
  <si>
    <t>UPPS = 1</t>
  </si>
  <si>
    <t>UPPS = 0</t>
  </si>
  <si>
    <t>UPPS = 32</t>
  </si>
  <si>
    <t>Number of CNT per revolution</t>
  </si>
  <si>
    <t>RPM_Calculated
(Observed should be this value)</t>
  </si>
  <si>
    <t>PWM Test</t>
  </si>
  <si>
    <t>CCPS</t>
  </si>
  <si>
    <t>Overflow time(us)</t>
  </si>
  <si>
    <t>QCPRD value 
(no prescaling)</t>
  </si>
  <si>
    <t xml:space="preserve">time for reaching QCPRD value </t>
  </si>
  <si>
    <t>UPPS = 0  CCPS = 0</t>
  </si>
  <si>
    <t>UPPS = 0  CCPS = 1</t>
  </si>
  <si>
    <t>UPPS = 0  CCPS = 2</t>
  </si>
  <si>
    <t>System Clock Period(ns)</t>
  </si>
  <si>
    <t>For an encoder whose pulse count is 4000</t>
  </si>
  <si>
    <t>Time(µs) Required for 
speed calculation</t>
  </si>
  <si>
    <t>QCPRD overflow testi</t>
  </si>
  <si>
    <t>Time(µs) Required for 
speed calculation
(i.e. Timer per POSCNT)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</si>
</sst>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1" fillId="0" borderId="7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261A-B6B1-4490-8876-066DF899469A}">
  <dimension ref="A1:T30"/>
  <sheetViews>
    <sheetView tabSelected="1" workbookViewId="0">
      <selection activeCell="E27" sqref="E27"/>
    </sheetView>
  </sheetViews>
  <sheetFormatPr defaultRowHeight="15" x14ac:dyDescent="0.25"/>
  <cols>
    <col min="1" max="1" width="19" bestFit="1" customWidth="1"/>
    <col min="2" max="2" width="17.5703125" bestFit="1" customWidth="1"/>
    <col min="3" max="3" width="14.7109375" bestFit="1" customWidth="1"/>
    <col min="4" max="4" width="30.5703125" bestFit="1" customWidth="1"/>
    <col min="5" max="5" width="34.85546875" customWidth="1"/>
    <col min="6" max="6" width="15.5703125" bestFit="1" customWidth="1"/>
  </cols>
  <sheetData>
    <row r="1" spans="1:20" x14ac:dyDescent="0.25">
      <c r="A1" s="1" t="s">
        <v>3</v>
      </c>
      <c r="B1">
        <v>3600</v>
      </c>
      <c r="D1" s="7" t="s">
        <v>21</v>
      </c>
      <c r="E1" s="2">
        <v>5</v>
      </c>
    </row>
    <row r="3" spans="1:20" ht="30" x14ac:dyDescent="0.25">
      <c r="A3" s="3" t="s">
        <v>16</v>
      </c>
      <c r="B3">
        <v>1</v>
      </c>
      <c r="D3" s="1"/>
    </row>
    <row r="5" spans="1:20" x14ac:dyDescent="0.25">
      <c r="A5" s="1" t="s">
        <v>0</v>
      </c>
      <c r="B5" s="2">
        <v>6</v>
      </c>
      <c r="C5" s="2">
        <v>100</v>
      </c>
      <c r="D5" s="2">
        <v>150</v>
      </c>
      <c r="E5" s="2">
        <v>200</v>
      </c>
      <c r="F5" s="2">
        <v>250</v>
      </c>
      <c r="G5" s="2">
        <v>300</v>
      </c>
      <c r="H5" s="2">
        <v>350</v>
      </c>
      <c r="I5" s="2">
        <v>400</v>
      </c>
      <c r="J5" s="2">
        <v>450</v>
      </c>
      <c r="K5" s="2">
        <v>500</v>
      </c>
      <c r="L5" s="2">
        <v>550</v>
      </c>
      <c r="M5" s="2">
        <v>600</v>
      </c>
      <c r="N5" s="2"/>
      <c r="O5" s="2"/>
      <c r="P5" s="2"/>
      <c r="Q5" s="2"/>
      <c r="R5" s="2"/>
      <c r="S5" s="2"/>
      <c r="T5" s="2"/>
    </row>
    <row r="6" spans="1:20" ht="30" x14ac:dyDescent="0.25">
      <c r="A6" s="3" t="s">
        <v>1</v>
      </c>
      <c r="B6" s="2">
        <f>B5/60</f>
        <v>0.1</v>
      </c>
      <c r="C6" s="2">
        <f t="shared" ref="C6:M6" si="0">C5/60</f>
        <v>1.6666666666666667</v>
      </c>
      <c r="D6" s="2">
        <f t="shared" si="0"/>
        <v>2.5</v>
      </c>
      <c r="E6" s="2">
        <f t="shared" si="0"/>
        <v>3.3333333333333335</v>
      </c>
      <c r="F6" s="2">
        <f t="shared" si="0"/>
        <v>4.166666666666667</v>
      </c>
      <c r="G6" s="2">
        <f t="shared" si="0"/>
        <v>5</v>
      </c>
      <c r="H6" s="2">
        <f t="shared" si="0"/>
        <v>5.833333333333333</v>
      </c>
      <c r="I6" s="2">
        <f t="shared" si="0"/>
        <v>6.666666666666667</v>
      </c>
      <c r="J6" s="2">
        <f t="shared" si="0"/>
        <v>7.5</v>
      </c>
      <c r="K6" s="2">
        <f t="shared" si="0"/>
        <v>8.3333333333333339</v>
      </c>
      <c r="L6" s="2">
        <f t="shared" si="0"/>
        <v>9.1666666666666661</v>
      </c>
      <c r="M6" s="2">
        <f t="shared" si="0"/>
        <v>10</v>
      </c>
      <c r="N6" s="2"/>
      <c r="O6" s="2"/>
      <c r="P6" s="2"/>
      <c r="Q6" s="2"/>
      <c r="R6" s="2"/>
      <c r="S6" s="2"/>
      <c r="T6" s="2"/>
    </row>
    <row r="7" spans="1:20" ht="30" x14ac:dyDescent="0.25">
      <c r="A7" s="3" t="s">
        <v>2</v>
      </c>
      <c r="B7" s="2">
        <f>B6*B1*4</f>
        <v>1440</v>
      </c>
      <c r="C7" s="2">
        <f>C6*B1*4</f>
        <v>24000</v>
      </c>
      <c r="D7" s="2">
        <f>D6*B1*4</f>
        <v>36000</v>
      </c>
      <c r="E7" s="2">
        <f>E6*B1*4</f>
        <v>48000</v>
      </c>
      <c r="F7" s="2">
        <f>F6*B1*4</f>
        <v>60000.000000000007</v>
      </c>
      <c r="G7" s="2">
        <f>G6*B1*4</f>
        <v>72000</v>
      </c>
      <c r="H7" s="2">
        <f>H6*B1*4</f>
        <v>84000</v>
      </c>
      <c r="I7" s="2">
        <f>I6*B1*4</f>
        <v>96000</v>
      </c>
      <c r="J7" s="2">
        <f>J6*B1*4</f>
        <v>108000</v>
      </c>
      <c r="K7" s="2">
        <f>K6*B1*4</f>
        <v>120000.00000000001</v>
      </c>
      <c r="L7" s="2">
        <f>L6*B1*4</f>
        <v>132000</v>
      </c>
      <c r="M7" s="2">
        <f>M6*B1*4</f>
        <v>144000</v>
      </c>
      <c r="N7" s="2"/>
      <c r="O7" s="2"/>
      <c r="P7" s="2"/>
      <c r="Q7" s="2"/>
      <c r="R7" s="2"/>
      <c r="S7" s="2"/>
      <c r="T7" s="2"/>
    </row>
    <row r="8" spans="1:20" ht="30" x14ac:dyDescent="0.25">
      <c r="A8" s="3" t="s">
        <v>4</v>
      </c>
      <c r="B8" s="2">
        <f>1/B7*1000000</f>
        <v>694.44444444444446</v>
      </c>
      <c r="C8" s="2">
        <f t="shared" ref="C8:M8" si="1">1/C7*1000000</f>
        <v>41.666666666666664</v>
      </c>
      <c r="D8" s="2">
        <f t="shared" si="1"/>
        <v>27.777777777777779</v>
      </c>
      <c r="E8" s="2">
        <f t="shared" si="1"/>
        <v>20.833333333333332</v>
      </c>
      <c r="F8" s="2">
        <f t="shared" si="1"/>
        <v>16.666666666666664</v>
      </c>
      <c r="G8" s="2">
        <f t="shared" si="1"/>
        <v>13.888888888888889</v>
      </c>
      <c r="H8" s="2">
        <f t="shared" si="1"/>
        <v>11.904761904761905</v>
      </c>
      <c r="I8" s="2">
        <f t="shared" si="1"/>
        <v>10.416666666666666</v>
      </c>
      <c r="J8" s="2">
        <f t="shared" si="1"/>
        <v>9.2592592592592595</v>
      </c>
      <c r="K8" s="2">
        <f t="shared" si="1"/>
        <v>8.3333333333333321</v>
      </c>
      <c r="L8" s="2">
        <f t="shared" si="1"/>
        <v>7.5757575757575752</v>
      </c>
      <c r="M8" s="2">
        <f t="shared" si="1"/>
        <v>6.9444444444444446</v>
      </c>
      <c r="N8" s="2"/>
    </row>
    <row r="9" spans="1:20" ht="30" x14ac:dyDescent="0.25">
      <c r="A9" s="3" t="s">
        <v>17</v>
      </c>
      <c r="B9" s="2">
        <f>B3*B8</f>
        <v>694.44444444444446</v>
      </c>
      <c r="C9">
        <f>B3*C8</f>
        <v>41.666666666666664</v>
      </c>
      <c r="D9">
        <f>B3*D8</f>
        <v>27.777777777777779</v>
      </c>
      <c r="E9">
        <f>B3*E8</f>
        <v>20.833333333333332</v>
      </c>
      <c r="F9">
        <f>B3*F8</f>
        <v>16.666666666666664</v>
      </c>
      <c r="G9">
        <f>B3*G8</f>
        <v>13.888888888888889</v>
      </c>
      <c r="H9">
        <f>B3*H8</f>
        <v>11.904761904761905</v>
      </c>
      <c r="I9">
        <f>B3*I8</f>
        <v>10.416666666666666</v>
      </c>
      <c r="J9">
        <f>B3*J8</f>
        <v>9.2592592592592595</v>
      </c>
      <c r="K9">
        <f>B3*K8</f>
        <v>8.3333333333333321</v>
      </c>
      <c r="L9">
        <f>B3*L8</f>
        <v>7.5757575757575752</v>
      </c>
      <c r="M9">
        <f>B3*M8</f>
        <v>6.9444444444444446</v>
      </c>
    </row>
    <row r="10" spans="1:20" x14ac:dyDescent="0.25">
      <c r="A10" s="3" t="s">
        <v>14</v>
      </c>
      <c r="B10" s="2">
        <v>5</v>
      </c>
      <c r="C10">
        <v>3</v>
      </c>
      <c r="D10">
        <v>3</v>
      </c>
      <c r="E10">
        <v>2</v>
      </c>
      <c r="F10">
        <v>2</v>
      </c>
      <c r="G10">
        <v>2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2" spans="1:20" x14ac:dyDescent="0.25">
      <c r="A12" s="4" t="s">
        <v>13</v>
      </c>
      <c r="B12" s="4"/>
      <c r="C12" s="4"/>
      <c r="D12" s="4"/>
      <c r="E12" s="4"/>
      <c r="F12" s="4"/>
      <c r="G12" s="6"/>
      <c r="H12" s="6"/>
      <c r="I12" s="6"/>
      <c r="J12" s="6"/>
      <c r="K12" s="6"/>
      <c r="L12" s="6"/>
      <c r="M12" s="6"/>
      <c r="N12" s="6"/>
    </row>
    <row r="13" spans="1:20" ht="30" x14ac:dyDescent="0.25">
      <c r="B13" s="1" t="s">
        <v>6</v>
      </c>
      <c r="C13" s="1" t="s">
        <v>5</v>
      </c>
      <c r="D13" s="1" t="s">
        <v>11</v>
      </c>
      <c r="E13" s="3" t="s">
        <v>12</v>
      </c>
      <c r="F13" s="1" t="s">
        <v>7</v>
      </c>
    </row>
    <row r="14" spans="1:20" x14ac:dyDescent="0.25">
      <c r="A14" t="s">
        <v>9</v>
      </c>
      <c r="B14">
        <v>50000</v>
      </c>
      <c r="C14">
        <v>500</v>
      </c>
      <c r="D14">
        <f>B14*4/500</f>
        <v>400</v>
      </c>
      <c r="E14">
        <f>C14*60</f>
        <v>30000</v>
      </c>
      <c r="F14">
        <v>60120</v>
      </c>
    </row>
    <row r="15" spans="1:20" x14ac:dyDescent="0.25">
      <c r="A15" t="s">
        <v>8</v>
      </c>
      <c r="B15">
        <v>50000</v>
      </c>
      <c r="C15">
        <v>500</v>
      </c>
      <c r="D15">
        <f>B15*4/500</f>
        <v>400</v>
      </c>
      <c r="E15">
        <f t="shared" ref="E15:E19" si="2">C15*60</f>
        <v>30000</v>
      </c>
      <c r="F15">
        <v>60060</v>
      </c>
    </row>
    <row r="16" spans="1:20" x14ac:dyDescent="0.25">
      <c r="A16" t="s">
        <v>10</v>
      </c>
      <c r="B16">
        <v>50000</v>
      </c>
      <c r="C16">
        <v>500</v>
      </c>
      <c r="D16">
        <f>B16*4/500</f>
        <v>400</v>
      </c>
      <c r="E16">
        <f t="shared" si="2"/>
        <v>30000</v>
      </c>
      <c r="F16">
        <v>60003</v>
      </c>
    </row>
    <row r="17" spans="1:6" x14ac:dyDescent="0.25">
      <c r="A17" t="s">
        <v>9</v>
      </c>
      <c r="B17">
        <v>500000</v>
      </c>
      <c r="C17">
        <v>500</v>
      </c>
      <c r="D17">
        <f>B17*4/500</f>
        <v>4000</v>
      </c>
      <c r="E17">
        <f t="shared" si="2"/>
        <v>30000</v>
      </c>
      <c r="F17">
        <v>61224</v>
      </c>
    </row>
    <row r="18" spans="1:6" x14ac:dyDescent="0.25">
      <c r="A18" t="s">
        <v>8</v>
      </c>
      <c r="B18">
        <v>500000</v>
      </c>
      <c r="C18">
        <v>500</v>
      </c>
      <c r="D18">
        <f>B18*4/500</f>
        <v>4000</v>
      </c>
      <c r="E18">
        <f t="shared" si="2"/>
        <v>30000</v>
      </c>
      <c r="F18">
        <v>60606</v>
      </c>
    </row>
    <row r="19" spans="1:6" x14ac:dyDescent="0.25">
      <c r="A19" t="s">
        <v>10</v>
      </c>
      <c r="B19">
        <v>500000</v>
      </c>
      <c r="C19">
        <v>500</v>
      </c>
      <c r="D19">
        <f>B19*4/500</f>
        <v>4000</v>
      </c>
      <c r="E19">
        <f t="shared" si="2"/>
        <v>30000</v>
      </c>
      <c r="F19">
        <v>60037</v>
      </c>
    </row>
    <row r="22" spans="1:6" x14ac:dyDescent="0.25">
      <c r="A22" s="1" t="s">
        <v>14</v>
      </c>
      <c r="B22" s="1" t="s">
        <v>15</v>
      </c>
    </row>
    <row r="23" spans="1:6" x14ac:dyDescent="0.25">
      <c r="A23">
        <v>0</v>
      </c>
      <c r="B23">
        <f>E1*65536*(POWER(2,A23))/1000</f>
        <v>327.68</v>
      </c>
    </row>
    <row r="24" spans="1:6" x14ac:dyDescent="0.25">
      <c r="A24">
        <v>1</v>
      </c>
      <c r="B24">
        <f>E1*65536*(POWER(2,A24))/1000</f>
        <v>655.36</v>
      </c>
    </row>
    <row r="25" spans="1:6" x14ac:dyDescent="0.25">
      <c r="A25">
        <v>2</v>
      </c>
      <c r="B25">
        <f>E1*65536*(POWER(2,A25))/1000</f>
        <v>1310.72</v>
      </c>
    </row>
    <row r="26" spans="1:6" x14ac:dyDescent="0.25">
      <c r="A26">
        <v>3</v>
      </c>
      <c r="B26">
        <f>E1*65536*(POWER(2,A26))/1000</f>
        <v>2621.44</v>
      </c>
    </row>
    <row r="27" spans="1:6" x14ac:dyDescent="0.25">
      <c r="A27">
        <v>4</v>
      </c>
      <c r="B27">
        <f>E1*65536*(POWER(2,A27))/1000</f>
        <v>5242.88</v>
      </c>
    </row>
    <row r="28" spans="1:6" x14ac:dyDescent="0.25">
      <c r="A28">
        <v>5</v>
      </c>
      <c r="B28">
        <f>E1*65536*(POWER(2,A28))/1000</f>
        <v>10485.76</v>
      </c>
    </row>
    <row r="29" spans="1:6" x14ac:dyDescent="0.25">
      <c r="A29">
        <v>6</v>
      </c>
      <c r="B29">
        <f>E1*65536*(POWER(2,A29))/1000</f>
        <v>20971.52</v>
      </c>
    </row>
    <row r="30" spans="1:6" x14ac:dyDescent="0.25">
      <c r="A30">
        <v>7</v>
      </c>
      <c r="B30">
        <f>E1*65536*(POWER(2,A30))/1000</f>
        <v>41943.040000000001</v>
      </c>
    </row>
  </sheetData>
  <mergeCells count="1">
    <mergeCell ref="A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5CFAA-A6F8-423A-9C99-CE8BBD4CC8B5}">
  <dimension ref="A1:L33"/>
  <sheetViews>
    <sheetView topLeftCell="B1" zoomScaleNormal="100" workbookViewId="0">
      <selection activeCell="E31" sqref="E31"/>
    </sheetView>
  </sheetViews>
  <sheetFormatPr defaultRowHeight="15" x14ac:dyDescent="0.25"/>
  <cols>
    <col min="1" max="1" width="20.28515625" customWidth="1"/>
    <col min="2" max="2" width="11.85546875" bestFit="1" customWidth="1"/>
    <col min="3" max="3" width="11.5703125" bestFit="1" customWidth="1"/>
    <col min="4" max="4" width="28.28515625" bestFit="1" customWidth="1"/>
    <col min="5" max="5" width="29.85546875" bestFit="1" customWidth="1"/>
    <col min="6" max="6" width="14.85546875" bestFit="1" customWidth="1"/>
    <col min="7" max="7" width="23.42578125" customWidth="1"/>
    <col min="8" max="8" width="11.28515625" customWidth="1"/>
    <col min="9" max="10" width="17.28515625" bestFit="1" customWidth="1"/>
    <col min="11" max="11" width="22.7109375" bestFit="1" customWidth="1"/>
    <col min="12" max="12" width="14.85546875" customWidth="1"/>
  </cols>
  <sheetData>
    <row r="1" spans="1:12" ht="15.75" thickBot="1" x14ac:dyDescent="0.3">
      <c r="A1" s="4" t="s">
        <v>22</v>
      </c>
      <c r="B1" s="4"/>
      <c r="C1" s="4"/>
      <c r="D1" s="4"/>
      <c r="E1" s="4"/>
      <c r="F1" s="4"/>
      <c r="G1" s="4"/>
    </row>
    <row r="2" spans="1:12" ht="45.75" thickBot="1" x14ac:dyDescent="0.3">
      <c r="A2" s="13"/>
      <c r="B2" s="14" t="s">
        <v>6</v>
      </c>
      <c r="C2" s="14" t="s">
        <v>5</v>
      </c>
      <c r="D2" s="14" t="s">
        <v>11</v>
      </c>
      <c r="E2" s="15" t="s">
        <v>12</v>
      </c>
      <c r="F2" s="14" t="s">
        <v>7</v>
      </c>
      <c r="G2" s="16" t="s">
        <v>25</v>
      </c>
    </row>
    <row r="3" spans="1:12" x14ac:dyDescent="0.25">
      <c r="A3" s="11" t="s">
        <v>18</v>
      </c>
      <c r="B3" s="11">
        <v>40000</v>
      </c>
      <c r="C3" s="11">
        <v>10</v>
      </c>
      <c r="D3" s="11">
        <f>B3*4/C3</f>
        <v>16000</v>
      </c>
      <c r="E3" s="11">
        <f>C3*60</f>
        <v>600</v>
      </c>
      <c r="F3" s="11">
        <v>600</v>
      </c>
      <c r="G3" s="12">
        <f>1/(C3*D3)*1000000</f>
        <v>6.25</v>
      </c>
    </row>
    <row r="4" spans="1:12" x14ac:dyDescent="0.25">
      <c r="A4" s="9" t="s">
        <v>18</v>
      </c>
      <c r="B4" s="9">
        <v>36023</v>
      </c>
      <c r="C4" s="9">
        <v>9.0050000000000008</v>
      </c>
      <c r="D4" s="9">
        <f t="shared" ref="D4:D11" si="0">B4*4/C4</f>
        <v>16001.332593003885</v>
      </c>
      <c r="E4" s="9">
        <f t="shared" ref="E4:F11" si="1">C4*60</f>
        <v>540.30000000000007</v>
      </c>
      <c r="F4" s="9">
        <v>541.12</v>
      </c>
      <c r="G4" s="8">
        <f t="shared" ref="G4:G19" si="2">1/(C4*D4)*1000000</f>
        <v>6.9400105488160344</v>
      </c>
      <c r="I4" s="5"/>
    </row>
    <row r="5" spans="1:12" x14ac:dyDescent="0.25">
      <c r="A5" s="9" t="s">
        <v>18</v>
      </c>
      <c r="B5" s="9">
        <v>31969</v>
      </c>
      <c r="C5" s="9">
        <v>8</v>
      </c>
      <c r="D5" s="9">
        <f t="shared" si="0"/>
        <v>15984.5</v>
      </c>
      <c r="E5" s="9">
        <f t="shared" si="1"/>
        <v>480</v>
      </c>
      <c r="F5" s="9">
        <v>480.15</v>
      </c>
      <c r="G5" s="8">
        <f t="shared" si="2"/>
        <v>7.8200756983327588</v>
      </c>
    </row>
    <row r="6" spans="1:12" x14ac:dyDescent="0.25">
      <c r="A6" s="9" t="s">
        <v>18</v>
      </c>
      <c r="B6" s="9">
        <v>28026</v>
      </c>
      <c r="C6" s="9">
        <v>7</v>
      </c>
      <c r="D6" s="9">
        <f t="shared" si="0"/>
        <v>16014.857142857143</v>
      </c>
      <c r="E6" s="9">
        <f t="shared" si="1"/>
        <v>420</v>
      </c>
      <c r="F6" s="9">
        <v>420.87</v>
      </c>
      <c r="G6" s="8">
        <f t="shared" si="2"/>
        <v>8.9202883037179763</v>
      </c>
    </row>
    <row r="7" spans="1:12" x14ac:dyDescent="0.25">
      <c r="A7" s="9" t="s">
        <v>18</v>
      </c>
      <c r="B7" s="9">
        <v>23992</v>
      </c>
      <c r="C7" s="9">
        <v>6</v>
      </c>
      <c r="D7" s="9">
        <f t="shared" si="0"/>
        <v>15994.666666666666</v>
      </c>
      <c r="E7" s="9">
        <f t="shared" si="1"/>
        <v>360</v>
      </c>
      <c r="F7" s="9">
        <v>360.23</v>
      </c>
      <c r="G7" s="8">
        <f t="shared" si="2"/>
        <v>10.420140046682226</v>
      </c>
    </row>
    <row r="8" spans="1:12" x14ac:dyDescent="0.25">
      <c r="A8" s="9" t="s">
        <v>18</v>
      </c>
      <c r="B8" s="9">
        <v>20000</v>
      </c>
      <c r="C8" s="9">
        <v>5</v>
      </c>
      <c r="D8" s="9">
        <f t="shared" si="0"/>
        <v>16000</v>
      </c>
      <c r="E8" s="9">
        <f t="shared" si="1"/>
        <v>300</v>
      </c>
      <c r="F8" s="9">
        <v>300.24</v>
      </c>
      <c r="G8" s="8">
        <f t="shared" si="2"/>
        <v>12.5</v>
      </c>
      <c r="J8" s="19"/>
      <c r="K8" s="19"/>
      <c r="L8" s="19"/>
    </row>
    <row r="9" spans="1:12" x14ac:dyDescent="0.25">
      <c r="A9" s="9" t="s">
        <v>18</v>
      </c>
      <c r="B9" s="9">
        <v>16005</v>
      </c>
      <c r="C9" s="9">
        <v>4</v>
      </c>
      <c r="D9" s="9">
        <f t="shared" si="0"/>
        <v>16005</v>
      </c>
      <c r="E9" s="9">
        <f t="shared" si="1"/>
        <v>240</v>
      </c>
      <c r="F9" s="9">
        <v>240.23</v>
      </c>
      <c r="G9" s="8">
        <f t="shared" si="2"/>
        <v>15.620118712902219</v>
      </c>
      <c r="J9" s="27"/>
      <c r="K9" s="28"/>
      <c r="L9" s="19"/>
    </row>
    <row r="10" spans="1:12" x14ac:dyDescent="0.25">
      <c r="A10" s="8" t="s">
        <v>18</v>
      </c>
      <c r="B10" s="8">
        <v>11996</v>
      </c>
      <c r="C10" s="8">
        <v>3</v>
      </c>
      <c r="D10" s="8">
        <f t="shared" si="0"/>
        <v>15994.666666666666</v>
      </c>
      <c r="E10" s="8">
        <f t="shared" si="1"/>
        <v>180</v>
      </c>
      <c r="F10" s="8">
        <v>180.02799999999999</v>
      </c>
      <c r="G10" s="8">
        <f t="shared" si="2"/>
        <v>20.840280093364452</v>
      </c>
      <c r="J10" s="19"/>
      <c r="K10" s="19"/>
      <c r="L10" s="19"/>
    </row>
    <row r="11" spans="1:12" x14ac:dyDescent="0.25">
      <c r="A11" s="8" t="s">
        <v>18</v>
      </c>
      <c r="B11" s="8">
        <v>8000</v>
      </c>
      <c r="C11" s="8">
        <v>2</v>
      </c>
      <c r="D11" s="8">
        <f t="shared" si="0"/>
        <v>16000</v>
      </c>
      <c r="E11" s="8">
        <f t="shared" si="1"/>
        <v>120</v>
      </c>
      <c r="F11" s="8">
        <v>120.07</v>
      </c>
      <c r="G11" s="8">
        <f t="shared" si="2"/>
        <v>31.25</v>
      </c>
      <c r="J11" s="19"/>
      <c r="K11" s="19"/>
      <c r="L11" s="19"/>
    </row>
    <row r="12" spans="1:12" x14ac:dyDescent="0.25">
      <c r="A12" s="8" t="s">
        <v>18</v>
      </c>
      <c r="B12" s="8">
        <v>4000</v>
      </c>
      <c r="C12" s="8">
        <v>1</v>
      </c>
      <c r="D12" s="8">
        <f>B12*4/C12</f>
        <v>16000</v>
      </c>
      <c r="E12" s="8">
        <f>C12*60</f>
        <v>60</v>
      </c>
      <c r="F12" s="8">
        <v>60.009</v>
      </c>
      <c r="G12" s="8">
        <f t="shared" si="2"/>
        <v>62.5</v>
      </c>
    </row>
    <row r="13" spans="1:12" x14ac:dyDescent="0.25">
      <c r="A13" s="8" t="s">
        <v>18</v>
      </c>
      <c r="B13" s="8">
        <v>2000</v>
      </c>
      <c r="C13" s="8">
        <v>0.5</v>
      </c>
      <c r="D13" s="8">
        <f>B13*4/C13</f>
        <v>16000</v>
      </c>
      <c r="E13" s="8">
        <f>C13*60</f>
        <v>30</v>
      </c>
      <c r="F13" s="8">
        <v>30.001999999999999</v>
      </c>
      <c r="G13" s="8">
        <f t="shared" si="2"/>
        <v>125</v>
      </c>
    </row>
    <row r="14" spans="1:12" x14ac:dyDescent="0.25">
      <c r="A14" s="8" t="s">
        <v>18</v>
      </c>
      <c r="B14" s="8">
        <v>1000</v>
      </c>
      <c r="C14" s="8">
        <v>0.25</v>
      </c>
      <c r="D14" s="8">
        <f>B14*4/C14</f>
        <v>16000</v>
      </c>
      <c r="E14" s="8">
        <f>C14*60</f>
        <v>15</v>
      </c>
      <c r="F14" s="8">
        <v>15</v>
      </c>
      <c r="G14" s="8">
        <f t="shared" si="2"/>
        <v>250</v>
      </c>
    </row>
    <row r="15" spans="1:12" x14ac:dyDescent="0.25">
      <c r="A15" s="8" t="s">
        <v>18</v>
      </c>
      <c r="B15" s="8">
        <v>500</v>
      </c>
      <c r="C15" s="8">
        <v>0.125</v>
      </c>
      <c r="D15" s="8">
        <f>B15*4/C15</f>
        <v>16000</v>
      </c>
      <c r="E15" s="8">
        <f>C15*60</f>
        <v>7.5</v>
      </c>
      <c r="F15" s="8">
        <v>7.5</v>
      </c>
      <c r="G15" s="8">
        <f t="shared" si="2"/>
        <v>500</v>
      </c>
    </row>
    <row r="16" spans="1:12" x14ac:dyDescent="0.25">
      <c r="A16" s="10" t="s">
        <v>18</v>
      </c>
      <c r="B16" s="9">
        <v>250</v>
      </c>
      <c r="C16" s="9">
        <v>6.25E-2</v>
      </c>
      <c r="D16" s="9">
        <f>B16*4/C16</f>
        <v>16000</v>
      </c>
      <c r="E16" s="9">
        <f>C16*60</f>
        <v>3.75</v>
      </c>
      <c r="F16" s="10">
        <v>1.1399999999999999</v>
      </c>
      <c r="G16" s="8">
        <f t="shared" si="2"/>
        <v>1000</v>
      </c>
    </row>
    <row r="17" spans="1:12" x14ac:dyDescent="0.25">
      <c r="A17" s="10" t="s">
        <v>19</v>
      </c>
      <c r="B17" s="9">
        <v>250</v>
      </c>
      <c r="C17" s="9">
        <v>6.25E-2</v>
      </c>
      <c r="D17" s="9">
        <f>B17*4/C17</f>
        <v>16000</v>
      </c>
      <c r="E17" s="9">
        <f>C17*60</f>
        <v>3.75</v>
      </c>
      <c r="F17" s="10">
        <v>3.75</v>
      </c>
      <c r="G17" s="8">
        <f t="shared" si="2"/>
        <v>1000</v>
      </c>
    </row>
    <row r="18" spans="1:12" x14ac:dyDescent="0.25">
      <c r="A18" s="10" t="s">
        <v>19</v>
      </c>
      <c r="B18" s="9">
        <v>125</v>
      </c>
      <c r="C18" s="9">
        <v>3.125E-2</v>
      </c>
      <c r="D18" s="9">
        <f>B18*4/C18</f>
        <v>16000</v>
      </c>
      <c r="E18" s="8">
        <v>1.875</v>
      </c>
      <c r="F18" s="10">
        <v>0.56969999999999998</v>
      </c>
      <c r="G18" s="8">
        <f t="shared" si="2"/>
        <v>2000</v>
      </c>
    </row>
    <row r="19" spans="1:12" x14ac:dyDescent="0.25">
      <c r="A19" s="10" t="s">
        <v>20</v>
      </c>
      <c r="B19" s="9">
        <v>125</v>
      </c>
      <c r="C19" s="9">
        <v>3.125E-2</v>
      </c>
      <c r="D19" s="9">
        <f>B19*4/C19</f>
        <v>16000</v>
      </c>
      <c r="E19" s="8">
        <v>1.875</v>
      </c>
      <c r="F19" s="10">
        <v>1.875</v>
      </c>
      <c r="G19" s="8">
        <f t="shared" si="2"/>
        <v>2000</v>
      </c>
    </row>
    <row r="21" spans="1:12" ht="15.75" thickBot="1" x14ac:dyDescent="0.3">
      <c r="A21" s="17" t="s">
        <v>24</v>
      </c>
      <c r="B21" s="17"/>
      <c r="C21" s="17"/>
      <c r="D21" s="17"/>
      <c r="E21" s="17"/>
      <c r="F21" s="17"/>
      <c r="G21" s="17"/>
      <c r="I21" s="24" t="s">
        <v>21</v>
      </c>
      <c r="J21" s="24"/>
      <c r="K21" s="25">
        <v>10</v>
      </c>
      <c r="L21" s="25"/>
    </row>
    <row r="22" spans="1:12" ht="28.5" customHeight="1" x14ac:dyDescent="0.25">
      <c r="A22" s="20"/>
      <c r="B22" s="21" t="s">
        <v>6</v>
      </c>
      <c r="C22" s="21" t="s">
        <v>5</v>
      </c>
      <c r="D22" s="21" t="s">
        <v>11</v>
      </c>
      <c r="E22" s="22" t="s">
        <v>12</v>
      </c>
      <c r="F22" s="21" t="s">
        <v>7</v>
      </c>
      <c r="G22" s="23" t="s">
        <v>23</v>
      </c>
      <c r="I22" s="26" t="s">
        <v>14</v>
      </c>
      <c r="J22" s="26"/>
      <c r="K22" s="26" t="s">
        <v>15</v>
      </c>
      <c r="L22" s="26"/>
    </row>
    <row r="23" spans="1:12" x14ac:dyDescent="0.25">
      <c r="A23" s="9" t="s">
        <v>18</v>
      </c>
      <c r="B23" s="8">
        <v>400</v>
      </c>
      <c r="C23" s="8">
        <v>0.1</v>
      </c>
      <c r="D23" s="8">
        <f>B23*4/C23</f>
        <v>16000</v>
      </c>
      <c r="E23" s="8">
        <f>C23*60</f>
        <v>6</v>
      </c>
      <c r="F23" s="8">
        <v>6</v>
      </c>
      <c r="G23" s="8">
        <f t="shared" ref="G23:G24" si="3">1/(C23*D23)*1000000</f>
        <v>625</v>
      </c>
      <c r="I23" s="25">
        <v>0</v>
      </c>
      <c r="J23" s="25"/>
      <c r="K23" s="25">
        <f>K21*65536*(POWER(2,I23))/1000</f>
        <v>655.36</v>
      </c>
      <c r="L23" s="25"/>
    </row>
    <row r="24" spans="1:12" x14ac:dyDescent="0.25">
      <c r="A24" s="9" t="s">
        <v>18</v>
      </c>
      <c r="B24" s="8">
        <v>350</v>
      </c>
      <c r="C24" s="8">
        <v>8.7499999999999994E-2</v>
      </c>
      <c r="D24" s="8">
        <f>B24*4/C24</f>
        <v>16000.000000000002</v>
      </c>
      <c r="E24" s="8">
        <f>C24*60</f>
        <v>5.25</v>
      </c>
      <c r="F24" s="8">
        <v>6.66</v>
      </c>
      <c r="G24" s="8">
        <f t="shared" si="3"/>
        <v>714.28571428571433</v>
      </c>
      <c r="I24" s="25">
        <v>1</v>
      </c>
      <c r="J24" s="25"/>
      <c r="K24" s="25">
        <f>K21*65536*(POWER(2,I24))/1000</f>
        <v>1310.72</v>
      </c>
      <c r="L24" s="25"/>
    </row>
    <row r="25" spans="1:12" x14ac:dyDescent="0.25">
      <c r="A25" s="9" t="s">
        <v>19</v>
      </c>
      <c r="B25" s="8">
        <v>350</v>
      </c>
      <c r="C25" s="8">
        <v>8.7499999999999994E-2</v>
      </c>
      <c r="D25" s="8">
        <f>B25*4/C25</f>
        <v>16000.000000000002</v>
      </c>
      <c r="E25" s="8">
        <f>C25*60</f>
        <v>5.25</v>
      </c>
      <c r="F25" s="8">
        <v>5.2489999999999997</v>
      </c>
      <c r="G25" s="8">
        <f t="shared" ref="G25" si="4">1/(C25*D25)*1000000</f>
        <v>714.28571428571433</v>
      </c>
      <c r="I25" s="25">
        <v>2</v>
      </c>
      <c r="J25" s="25"/>
      <c r="K25" s="25">
        <f>K21*65536*(POWER(2,I25))/1000</f>
        <v>2621.44</v>
      </c>
      <c r="L25" s="25"/>
    </row>
    <row r="26" spans="1:12" x14ac:dyDescent="0.25">
      <c r="A26" s="18"/>
      <c r="I26" s="25">
        <v>3</v>
      </c>
      <c r="J26" s="25"/>
      <c r="K26" s="25">
        <f>K21*65536*(POWER(2,I26))/1000</f>
        <v>5242.88</v>
      </c>
      <c r="L26" s="25"/>
    </row>
    <row r="27" spans="1:12" x14ac:dyDescent="0.25">
      <c r="A27" s="18"/>
      <c r="I27" s="25">
        <v>4</v>
      </c>
      <c r="J27" s="25"/>
      <c r="K27" s="25">
        <f>K21*65536*(POWER(2,I27))/1000</f>
        <v>10485.76</v>
      </c>
      <c r="L27" s="25"/>
    </row>
    <row r="28" spans="1:12" x14ac:dyDescent="0.25">
      <c r="A28" s="18"/>
      <c r="I28" s="25">
        <v>5</v>
      </c>
      <c r="J28" s="25"/>
      <c r="K28" s="25">
        <f>K21*65536*(POWER(2,I28))/1000</f>
        <v>20971.52</v>
      </c>
      <c r="L28" s="25"/>
    </row>
    <row r="29" spans="1:12" x14ac:dyDescent="0.25">
      <c r="A29" s="18"/>
      <c r="I29" s="25">
        <v>6</v>
      </c>
      <c r="J29" s="25"/>
      <c r="K29" s="25">
        <f>K21*65536*(POWER(2,I29))/1000</f>
        <v>41943.040000000001</v>
      </c>
      <c r="L29" s="25"/>
    </row>
    <row r="30" spans="1:12" x14ac:dyDescent="0.25">
      <c r="A30" s="18"/>
      <c r="I30" s="25">
        <v>7</v>
      </c>
      <c r="J30" s="25"/>
      <c r="K30" s="25">
        <f>K21*65536*(POWER(2,I30))/1000</f>
        <v>83886.080000000002</v>
      </c>
      <c r="L30" s="25"/>
    </row>
    <row r="31" spans="1:12" x14ac:dyDescent="0.25">
      <c r="A31" s="18"/>
    </row>
    <row r="32" spans="1:12" x14ac:dyDescent="0.25">
      <c r="A32" s="18"/>
    </row>
    <row r="33" spans="1:1" x14ac:dyDescent="0.25">
      <c r="A33" s="18"/>
    </row>
  </sheetData>
  <mergeCells count="22">
    <mergeCell ref="I21:J21"/>
    <mergeCell ref="K21:L21"/>
    <mergeCell ref="I22:J22"/>
    <mergeCell ref="K22:L22"/>
    <mergeCell ref="K29:L29"/>
    <mergeCell ref="K30:L30"/>
    <mergeCell ref="I23:J23"/>
    <mergeCell ref="I24:J24"/>
    <mergeCell ref="I25:J25"/>
    <mergeCell ref="I26:J26"/>
    <mergeCell ref="I27:J27"/>
    <mergeCell ref="I28:J28"/>
    <mergeCell ref="I29:J29"/>
    <mergeCell ref="I30:J30"/>
    <mergeCell ref="A1:G1"/>
    <mergeCell ref="A21:G21"/>
    <mergeCell ref="K23:L23"/>
    <mergeCell ref="K24:L24"/>
    <mergeCell ref="K25:L25"/>
    <mergeCell ref="K26:L26"/>
    <mergeCell ref="K27:L27"/>
    <mergeCell ref="K28:L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2019-09-12T14:43:55Z</dcterms:created>
  <dcterms:modified xsi:type="dcterms:W3CDTF">2019-09-15T12:34:53Z</dcterms:modified>
</cp:coreProperties>
</file>